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15" yWindow="5190" windowWidth="20550" windowHeight="5220" firstSheet="18" activeTab="18"/>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 " sheetId="61"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60" r:id="rId10"/>
    <sheet name="Table3B Pop segments aquacultur" sheetId="19" r:id="rId11"/>
    <sheet name="Table3C Pop segments processin" sheetId="59"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s>
  <definedNames>
    <definedName name="_xlnm._FilterDatabase" localSheetId="1" hidden="1">'Table1B Planning of sampling '!$A$5:$Y$277</definedName>
    <definedName name="_xlnm._FilterDatabase" localSheetId="2" hidden="1">'Table1C Sampling intensity '!$A$4:$R$923</definedName>
    <definedName name="_xlnm._FilterDatabase" localSheetId="4" hidden="1">'Table1E Anadromous catadrom '!$A$4:$AC$4</definedName>
    <definedName name="_xlnm._FilterDatabase" localSheetId="5" hidden="1">'Table1F Incidental by catch '!$A$4:$W$104</definedName>
    <definedName name="_xlnm._FilterDatabase" localSheetId="6" hidden="1">'Table1G List of research survey'!$A$4:$AG$57</definedName>
    <definedName name="_xlnm._FilterDatabase" localSheetId="7" hidden="1">'Table1H Research survey data '!$A$4:$M$145</definedName>
    <definedName name="_xlnm._FilterDatabase" localSheetId="9" hidden="1">'Table3A Pop segments fisheries'!$A$4:$T$2344</definedName>
    <definedName name="_xlnm._FilterDatabase" localSheetId="10" hidden="1">'Table3B Pop segments aquacultur'!$A$4:$W$804</definedName>
    <definedName name="_xlnm._FilterDatabase" localSheetId="11" hidden="1">'Table3C Pop segments processin'!$A$1:$O$108</definedName>
    <definedName name="_xlnm._FilterDatabase" localSheetId="12" hidden="1">'Table4A Sampling plan descripti'!$A$4:$Y$115</definedName>
    <definedName name="_xlnm._FilterDatabase" localSheetId="14" hidden="1">'Table4C Data on the fisheries '!$A$4:$W$149</definedName>
    <definedName name="_xlnm._FilterDatabase" localSheetId="19" hidden="1">'Table7A_Planned Regional_coord'!$A$4:$I$144</definedName>
    <definedName name="_xlnm.Print_Area" localSheetId="10">'Table3B Pop segments aquacultur'!#REF!</definedName>
    <definedName name="Excel_BuiltIn_Print_Area_1_1" localSheetId="3">#REF!</definedName>
    <definedName name="Excel_BuiltIn_Print_Area_1_1" localSheetId="4">#REF!</definedName>
    <definedName name="Excel_BuiltIn_Print_Area_1_1" localSheetId="9">#REF!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4">#REF!</definedName>
    <definedName name="Excel_BuiltIn_Print_Area_1_1_1" localSheetId="9">#REF!</definedName>
    <definedName name="Excel_BuiltIn_Print_Area_1_1_1" localSheetId="16">#REF!</definedName>
    <definedName name="Excel_BuiltIn_Print_Area_1_1_1">#REF!</definedName>
    <definedName name="Excel_BuiltIn_Print_Area_10_1" localSheetId="4">#REF!</definedName>
    <definedName name="Excel_BuiltIn_Print_Area_10_1" localSheetId="9">#REF!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9">#REF!</definedName>
    <definedName name="Excel_BuiltIn_Print_Area_10_1_1" localSheetId="16">#REF!</definedName>
    <definedName name="Excel_BuiltIn_Print_Area_10_1_1">#REF!</definedName>
    <definedName name="Excel_BuiltIn_Print_Area_11_1" localSheetId="4">#REF!</definedName>
    <definedName name="Excel_BuiltIn_Print_Area_11_1" localSheetId="9">#REF!</definedName>
    <definedName name="Excel_BuiltIn_Print_Area_11_1">#REF!</definedName>
    <definedName name="Excel_BuiltIn_Print_Area_12_1" localSheetId="4">#REF!</definedName>
    <definedName name="Excel_BuiltIn_Print_Area_12_1" localSheetId="9">#REF!</definedName>
    <definedName name="Excel_BuiltIn_Print_Area_12_1">#REF!</definedName>
    <definedName name="Excel_BuiltIn_Print_Area_12_1_1" localSheetId="4">#REF!</definedName>
    <definedName name="Excel_BuiltIn_Print_Area_12_1_1" localSheetId="9">#REF!</definedName>
    <definedName name="Excel_BuiltIn_Print_Area_12_1_1">#REF!</definedName>
    <definedName name="Excel_BuiltIn_Print_Area_14_1" localSheetId="4">#REF!</definedName>
    <definedName name="Excel_BuiltIn_Print_Area_14_1" localSheetId="9">#REF!</definedName>
    <definedName name="Excel_BuiltIn_Print_Area_14_1">#REF!</definedName>
    <definedName name="Excel_BuiltIn_Print_Area_15_1" localSheetId="3">#REF!</definedName>
    <definedName name="Excel_BuiltIn_Print_Area_15_1" localSheetId="4">#REF!</definedName>
    <definedName name="Excel_BuiltIn_Print_Area_15_1" localSheetId="9">#REF!</definedName>
    <definedName name="Excel_BuiltIn_Print_Area_15_1">#REF!</definedName>
    <definedName name="Excel_BuiltIn_Print_Area_24_1" localSheetId="3">#REF!</definedName>
    <definedName name="Excel_BuiltIn_Print_Area_24_1" localSheetId="4">#REF!</definedName>
    <definedName name="Excel_BuiltIn_Print_Area_24_1" localSheetId="9">#REF!</definedName>
    <definedName name="Excel_BuiltIn_Print_Area_24_1">#REF!</definedName>
    <definedName name="Excel_BuiltIn_Print_Area_4_1" localSheetId="3">#REF!</definedName>
    <definedName name="Excel_BuiltIn_Print_Area_4_1" localSheetId="4">#REF!</definedName>
    <definedName name="Excel_BuiltIn_Print_Area_4_1" localSheetId="9">#REF!</definedName>
    <definedName name="Excel_BuiltIn_Print_Area_4_1">#REF!</definedName>
    <definedName name="Excel_BuiltIn_Print_Area_5_1" localSheetId="3">#REF!</definedName>
    <definedName name="Excel_BuiltIn_Print_Area_5_1" localSheetId="4">#REF!</definedName>
    <definedName name="Excel_BuiltIn_Print_Area_5_1" localSheetId="9">#REF!</definedName>
    <definedName name="Excel_BuiltIn_Print_Area_5_1">#REF!</definedName>
    <definedName name="Excel_BuiltIn_Print_Area_7_1" localSheetId="4">#REF!</definedName>
    <definedName name="Excel_BuiltIn_Print_Area_7_1" localSheetId="9">#REF!</definedName>
    <definedName name="Excel_BuiltIn_Print_Area_7_1">#REF!</definedName>
    <definedName name="Excel_BuiltIn_Print_Area_8_1" localSheetId="4">#REF!</definedName>
    <definedName name="Excel_BuiltIn_Print_Area_8_1" localSheetId="9">#REF!</definedName>
    <definedName name="Excel_BuiltIn_Print_Area_8_1">#REF!</definedName>
    <definedName name="Excel_BuiltIn_Print_Area_9_1" localSheetId="4">#REF!</definedName>
    <definedName name="Excel_BuiltIn_Print_Area_9_1" localSheetId="9">#REF!</definedName>
    <definedName name="Excel_BuiltIn_Print_Area_9_1">#REF!</definedName>
    <definedName name="print" localSheetId="4">#REF!</definedName>
    <definedName name="print" localSheetId="9">#REF!</definedName>
    <definedName name="print">#REF!</definedName>
  </definedNames>
  <calcPr calcId="152511" concurrentCalc="0"/>
</workbook>
</file>

<file path=xl/calcChain.xml><?xml version="1.0" encoding="utf-8"?>
<calcChain xmlns="http://schemas.openxmlformats.org/spreadsheetml/2006/main">
  <c r="Q131" i="61"/>
  <c r="Q129"/>
  <c r="Q128"/>
  <c r="Q127"/>
  <c r="Q125"/>
  <c r="Q124"/>
  <c r="Q123"/>
  <c r="Q122"/>
  <c r="Q121"/>
  <c r="Q119"/>
  <c r="Q118"/>
  <c r="Q117"/>
  <c r="Q116"/>
  <c r="Q115"/>
  <c r="Q114"/>
  <c r="Q113"/>
  <c r="Q111"/>
  <c r="Q109"/>
  <c r="Q108"/>
  <c r="Q107"/>
  <c r="Q106"/>
  <c r="Q105"/>
  <c r="Q103"/>
  <c r="Q102"/>
  <c r="Q100"/>
  <c r="Q99"/>
  <c r="Q98"/>
  <c r="Q96"/>
  <c r="Q95"/>
  <c r="Q94"/>
  <c r="Q93"/>
  <c r="Q92"/>
  <c r="Q91"/>
  <c r="Q90"/>
  <c r="Q89"/>
  <c r="Q88"/>
  <c r="Q87"/>
  <c r="Q86"/>
  <c r="Q85"/>
  <c r="Q84"/>
  <c r="Q83"/>
  <c r="Q82"/>
  <c r="Q81"/>
  <c r="Q80"/>
  <c r="Q79"/>
  <c r="Q78"/>
  <c r="Q77"/>
  <c r="Q76"/>
  <c r="Q75"/>
  <c r="Q74"/>
  <c r="Q73"/>
  <c r="Q67"/>
  <c r="Q63"/>
  <c r="Q62"/>
  <c r="Q61"/>
  <c r="Q60"/>
  <c r="Q59"/>
  <c r="Q58"/>
  <c r="Q57"/>
  <c r="Q56"/>
  <c r="Q55"/>
  <c r="Q54"/>
  <c r="Q53"/>
  <c r="Q52"/>
  <c r="Q51"/>
  <c r="Q50"/>
  <c r="Q49"/>
  <c r="Q48"/>
  <c r="Q47"/>
  <c r="Q46"/>
  <c r="Q45"/>
  <c r="Q44"/>
  <c r="Q43"/>
  <c r="Q42"/>
  <c r="Q41"/>
  <c r="Q40"/>
  <c r="Q39"/>
  <c r="Q38"/>
  <c r="Q37"/>
  <c r="Q36"/>
  <c r="Q35"/>
  <c r="Q34"/>
  <c r="Q31"/>
  <c r="Q30"/>
  <c r="Q29"/>
  <c r="Q28"/>
  <c r="Q27"/>
  <c r="Q26"/>
  <c r="Q25"/>
  <c r="Q24"/>
  <c r="Q23"/>
  <c r="Q22"/>
  <c r="Q21"/>
  <c r="Q20"/>
  <c r="Q19"/>
  <c r="Q18"/>
  <c r="Q17"/>
  <c r="Q16"/>
  <c r="Q15"/>
  <c r="Q14"/>
  <c r="Q13"/>
  <c r="Q9"/>
  <c r="Q8"/>
  <c r="Q7"/>
  <c r="Q6"/>
  <c r="Q5"/>
  <c r="Q5" i="60"/>
  <c r="Q725"/>
  <c r="O726"/>
  <c r="Q2344"/>
  <c r="O2344"/>
  <c r="Q2343"/>
  <c r="O2343"/>
  <c r="Q2342"/>
  <c r="O2342"/>
  <c r="Q2341"/>
  <c r="O2341"/>
  <c r="Q2340"/>
  <c r="O2340"/>
  <c r="Q2339"/>
  <c r="O2339"/>
  <c r="Q2338"/>
  <c r="O2338"/>
  <c r="Q2337"/>
  <c r="O2337"/>
  <c r="Q2336"/>
  <c r="O2336"/>
  <c r="Q2335"/>
  <c r="O2335"/>
  <c r="Q2334"/>
  <c r="O2334"/>
  <c r="Q2333"/>
  <c r="O2333"/>
  <c r="Q2332"/>
  <c r="O2332"/>
  <c r="Q2331"/>
  <c r="O2331"/>
  <c r="Q2330"/>
  <c r="O2330"/>
  <c r="Q2329"/>
  <c r="O2329"/>
  <c r="Q2328"/>
  <c r="O2328"/>
  <c r="Q2327"/>
  <c r="O2327"/>
  <c r="Q2326"/>
  <c r="O2326"/>
  <c r="Q2325"/>
  <c r="O2325"/>
  <c r="Q2324"/>
  <c r="O2324"/>
  <c r="Q2323"/>
  <c r="O2323"/>
  <c r="Q2322"/>
  <c r="O2322"/>
  <c r="Q2321"/>
  <c r="O2321"/>
  <c r="Q2320"/>
  <c r="O2320"/>
  <c r="Q2319"/>
  <c r="O2319"/>
  <c r="Q2318"/>
  <c r="O2318"/>
  <c r="Q2317"/>
  <c r="O2317"/>
  <c r="Q2316"/>
  <c r="O2316"/>
  <c r="Q2315"/>
  <c r="O2315"/>
  <c r="Q2314"/>
  <c r="O2314"/>
  <c r="Q2313"/>
  <c r="O2313"/>
  <c r="Q2312"/>
  <c r="O2312"/>
  <c r="Q2311"/>
  <c r="O2311"/>
  <c r="Q2310"/>
  <c r="O2310"/>
  <c r="Q2309"/>
  <c r="O2309"/>
  <c r="Q2308"/>
  <c r="O2308"/>
  <c r="Q2307"/>
  <c r="O2307"/>
  <c r="Q2306"/>
  <c r="O2306"/>
  <c r="Q2305"/>
  <c r="O2305"/>
  <c r="Q2304"/>
  <c r="O2304"/>
  <c r="Q2303"/>
  <c r="O2303"/>
  <c r="Q2302"/>
  <c r="O2302"/>
  <c r="Q2301"/>
  <c r="O2301"/>
  <c r="Q2300"/>
  <c r="O2300"/>
  <c r="Q2299"/>
  <c r="O2299"/>
  <c r="Q2298"/>
  <c r="O2298"/>
  <c r="Q2297"/>
  <c r="O2297"/>
  <c r="Q2296"/>
  <c r="O2296"/>
  <c r="Q2295"/>
  <c r="O2295"/>
  <c r="Q2294"/>
  <c r="O2294"/>
  <c r="Q2293"/>
  <c r="O2293"/>
  <c r="Q2292"/>
  <c r="O2292"/>
  <c r="Q2291"/>
  <c r="O2291"/>
  <c r="Q2290"/>
  <c r="O2290"/>
  <c r="Q2289"/>
  <c r="O2289"/>
  <c r="Q2288"/>
  <c r="O2288"/>
  <c r="Q2287"/>
  <c r="O2287"/>
  <c r="Q2286"/>
  <c r="O2286"/>
  <c r="Q2285"/>
  <c r="O2285"/>
  <c r="Q2284"/>
  <c r="O2284"/>
  <c r="Q2283"/>
  <c r="O2283"/>
  <c r="Q2282"/>
  <c r="O2282"/>
  <c r="Q2281"/>
  <c r="O2281"/>
  <c r="Q2280"/>
  <c r="O2280"/>
  <c r="Q2279"/>
  <c r="O2279"/>
  <c r="Q2278"/>
  <c r="O2278"/>
  <c r="Q2277"/>
  <c r="O2277"/>
  <c r="Q2276"/>
  <c r="O2276"/>
  <c r="Q2275"/>
  <c r="O2275"/>
  <c r="Q2274"/>
  <c r="O2274"/>
  <c r="Q2273"/>
  <c r="O2273"/>
  <c r="Q2272"/>
  <c r="O2272"/>
  <c r="Q2271"/>
  <c r="O2271"/>
  <c r="Q2270"/>
  <c r="O2270"/>
  <c r="Q2269"/>
  <c r="O2269"/>
  <c r="Q2268"/>
  <c r="O2268"/>
  <c r="Q2267"/>
  <c r="O2267"/>
  <c r="Q2266"/>
  <c r="O2266"/>
  <c r="Q2265"/>
  <c r="O2265"/>
  <c r="Q2264"/>
  <c r="O2264"/>
  <c r="Q2263"/>
  <c r="O2263"/>
  <c r="Q2262"/>
  <c r="O2262"/>
  <c r="Q2261"/>
  <c r="O2261"/>
  <c r="Q2260"/>
  <c r="O2260"/>
  <c r="Q2259"/>
  <c r="O2259"/>
  <c r="Q2258"/>
  <c r="O2258"/>
  <c r="Q2257"/>
  <c r="O2257"/>
  <c r="Q2256"/>
  <c r="O2256"/>
  <c r="Q2255"/>
  <c r="O2255"/>
  <c r="Q2254"/>
  <c r="O2254"/>
  <c r="Q2253"/>
  <c r="O2253"/>
  <c r="Q2252"/>
  <c r="O2252"/>
  <c r="Q2251"/>
  <c r="O2251"/>
  <c r="Q2250"/>
  <c r="O2250"/>
  <c r="Q2249"/>
  <c r="O2249"/>
  <c r="Q2248"/>
  <c r="O2248"/>
  <c r="Q2247"/>
  <c r="O2247"/>
  <c r="Q2246"/>
  <c r="O2246"/>
  <c r="Q2245"/>
  <c r="O2245"/>
  <c r="Q2244"/>
  <c r="O2244"/>
  <c r="Q2243"/>
  <c r="O2243"/>
  <c r="Q2242"/>
  <c r="O2242"/>
  <c r="Q2241"/>
  <c r="O2241"/>
  <c r="Q2240"/>
  <c r="O2240"/>
  <c r="Q2239"/>
  <c r="O2239"/>
  <c r="Q2238"/>
  <c r="O2238"/>
  <c r="Q2237"/>
  <c r="O2237"/>
  <c r="Q2236"/>
  <c r="O2236"/>
  <c r="Q2235"/>
  <c r="O2235"/>
  <c r="Q2234"/>
  <c r="O2234"/>
  <c r="Q2233"/>
  <c r="O2233"/>
  <c r="Q2232"/>
  <c r="O2232"/>
  <c r="Q2231"/>
  <c r="O2231"/>
  <c r="Q2230"/>
  <c r="O2230"/>
  <c r="Q2229"/>
  <c r="O2229"/>
  <c r="Q2228"/>
  <c r="O2228"/>
  <c r="Q2227"/>
  <c r="O2227"/>
  <c r="Q2226"/>
  <c r="O2226"/>
  <c r="Q2225"/>
  <c r="O2225"/>
  <c r="Q2224"/>
  <c r="O2224"/>
  <c r="Q2223"/>
  <c r="O2223"/>
  <c r="Q2222"/>
  <c r="O2222"/>
  <c r="Q2221"/>
  <c r="O2221"/>
  <c r="Q2220"/>
  <c r="O2220"/>
  <c r="Q2219"/>
  <c r="O2219"/>
  <c r="Q2218"/>
  <c r="O2218"/>
  <c r="Q2217"/>
  <c r="O2217"/>
  <c r="Q2216"/>
  <c r="O2216"/>
  <c r="Q2215"/>
  <c r="O2215"/>
  <c r="Q2214"/>
  <c r="O2214"/>
  <c r="Q2213"/>
  <c r="O2213"/>
  <c r="Q2212"/>
  <c r="O2212"/>
  <c r="Q2211"/>
  <c r="O2211"/>
  <c r="Q2210"/>
  <c r="O2210"/>
  <c r="Q2209"/>
  <c r="O2209"/>
  <c r="Q2208"/>
  <c r="O2208"/>
  <c r="Q2207"/>
  <c r="O2207"/>
  <c r="Q2206"/>
  <c r="O2206"/>
  <c r="Q2205"/>
  <c r="O2205"/>
  <c r="Q2204"/>
  <c r="O2204"/>
  <c r="Q2203"/>
  <c r="O2203"/>
  <c r="Q2202"/>
  <c r="O2202"/>
  <c r="Q2201"/>
  <c r="O2201"/>
  <c r="Q2200"/>
  <c r="O2200"/>
  <c r="Q2199"/>
  <c r="O2199"/>
  <c r="Q2198"/>
  <c r="O2198"/>
  <c r="Q2197"/>
  <c r="O2197"/>
  <c r="Q2196"/>
  <c r="O2196"/>
  <c r="Q2195"/>
  <c r="O2195"/>
  <c r="Q2194"/>
  <c r="O2194"/>
  <c r="Q2193"/>
  <c r="O2193"/>
  <c r="Q2192"/>
  <c r="O2192"/>
  <c r="Q2191"/>
  <c r="O2191"/>
  <c r="Q2190"/>
  <c r="O2190"/>
  <c r="Q2189"/>
  <c r="O2189"/>
  <c r="Q2188"/>
  <c r="O2188"/>
  <c r="Q2187"/>
  <c r="O2187"/>
  <c r="Q2186"/>
  <c r="O2186"/>
  <c r="Q2185"/>
  <c r="O2185"/>
  <c r="Q2184"/>
  <c r="O2184"/>
  <c r="Q2183"/>
  <c r="O2183"/>
  <c r="Q2182"/>
  <c r="O2182"/>
  <c r="Q2181"/>
  <c r="O2181"/>
  <c r="Q2180"/>
  <c r="O2180"/>
  <c r="Q2179"/>
  <c r="O2179"/>
  <c r="Q2178"/>
  <c r="O2178"/>
  <c r="Q2177"/>
  <c r="O2177"/>
  <c r="Q2176"/>
  <c r="O2176"/>
  <c r="Q2175"/>
  <c r="O2175"/>
  <c r="Q2174"/>
  <c r="O2174"/>
  <c r="Q2173"/>
  <c r="O2173"/>
  <c r="Q2172"/>
  <c r="O2172"/>
  <c r="Q2171"/>
  <c r="O2171"/>
  <c r="Q2170"/>
  <c r="O2170"/>
  <c r="Q2169"/>
  <c r="O2169"/>
  <c r="Q2168"/>
  <c r="O2168"/>
  <c r="Q2167"/>
  <c r="O2167"/>
  <c r="Q2166"/>
  <c r="O2166"/>
  <c r="Q2165"/>
  <c r="O2165"/>
  <c r="Q2164"/>
  <c r="O2164"/>
  <c r="Q2163"/>
  <c r="O2163"/>
  <c r="Q2162"/>
  <c r="O2162"/>
  <c r="Q2161"/>
  <c r="O2161"/>
  <c r="Q2160"/>
  <c r="O2160"/>
  <c r="Q2159"/>
  <c r="O2159"/>
  <c r="Q2158"/>
  <c r="O2158"/>
  <c r="Q2157"/>
  <c r="O2157"/>
  <c r="Q2156"/>
  <c r="O2156"/>
  <c r="Q2155"/>
  <c r="O2155"/>
  <c r="Q2154"/>
  <c r="O2154"/>
  <c r="Q2153"/>
  <c r="O2153"/>
  <c r="Q2152"/>
  <c r="O2152"/>
  <c r="Q2151"/>
  <c r="O2151"/>
  <c r="Q2150"/>
  <c r="O2150"/>
  <c r="Q2149"/>
  <c r="O2149"/>
  <c r="Q2148"/>
  <c r="O2148"/>
  <c r="Q2147"/>
  <c r="O2147"/>
  <c r="Q2146"/>
  <c r="O2146"/>
  <c r="Q2145"/>
  <c r="O2145"/>
  <c r="Q2144"/>
  <c r="O2144"/>
  <c r="Q2143"/>
  <c r="O2143"/>
  <c r="Q2142"/>
  <c r="O2142"/>
  <c r="Q2141"/>
  <c r="O2141"/>
  <c r="Q2140"/>
  <c r="O2140"/>
  <c r="Q2139"/>
  <c r="O2139"/>
  <c r="Q2138"/>
  <c r="O2138"/>
  <c r="Q2137"/>
  <c r="O2137"/>
  <c r="Q2136"/>
  <c r="O2136"/>
  <c r="Q2135"/>
  <c r="O2135"/>
  <c r="Q2134"/>
  <c r="O2134"/>
  <c r="Q2133"/>
  <c r="O2133"/>
  <c r="Q2132"/>
  <c r="O2132"/>
  <c r="Q2131"/>
  <c r="O2131"/>
  <c r="Q2130"/>
  <c r="O2130"/>
  <c r="Q2129"/>
  <c r="O2129"/>
  <c r="Q2128"/>
  <c r="O2128"/>
  <c r="Q2127"/>
  <c r="O2127"/>
  <c r="Q2126"/>
  <c r="O2126"/>
  <c r="Q2125"/>
  <c r="O2125"/>
  <c r="Q2124"/>
  <c r="O2124"/>
  <c r="Q2123"/>
  <c r="O2123"/>
  <c r="Q2122"/>
  <c r="O2122"/>
  <c r="Q2121"/>
  <c r="O2121"/>
  <c r="Q2120"/>
  <c r="O2120"/>
  <c r="Q2119"/>
  <c r="O2119"/>
  <c r="Q2118"/>
  <c r="O2118"/>
  <c r="Q2117"/>
  <c r="O2117"/>
  <c r="Q2116"/>
  <c r="O2116"/>
  <c r="Q2115"/>
  <c r="O2115"/>
  <c r="Q2114"/>
  <c r="O2114"/>
  <c r="Q2113"/>
  <c r="O2113"/>
  <c r="Q2112"/>
  <c r="O2112"/>
  <c r="Q2111"/>
  <c r="O2111"/>
  <c r="Q2110"/>
  <c r="O2110"/>
  <c r="Q2109"/>
  <c r="O2109"/>
  <c r="Q2108"/>
  <c r="O2108"/>
  <c r="Q2107"/>
  <c r="O2107"/>
  <c r="Q2106"/>
  <c r="O2106"/>
  <c r="Q2105"/>
  <c r="O2105"/>
  <c r="Q2104"/>
  <c r="O2104"/>
  <c r="Q2103"/>
  <c r="O2103"/>
  <c r="Q2102"/>
  <c r="O2102"/>
  <c r="Q2101"/>
  <c r="O2101"/>
  <c r="Q2100"/>
  <c r="O2100"/>
  <c r="Q2099"/>
  <c r="O2099"/>
  <c r="Q2098"/>
  <c r="O2098"/>
  <c r="Q2097"/>
  <c r="O2097"/>
  <c r="Q2096"/>
  <c r="O2096"/>
  <c r="Q2095"/>
  <c r="O2095"/>
  <c r="Q2094"/>
  <c r="O2094"/>
  <c r="Q2093"/>
  <c r="O2093"/>
  <c r="Q2092"/>
  <c r="O2092"/>
  <c r="Q2091"/>
  <c r="O2091"/>
  <c r="Q2090"/>
  <c r="O2090"/>
  <c r="Q2089"/>
  <c r="O2089"/>
  <c r="Q2088"/>
  <c r="O2088"/>
  <c r="Q2087"/>
  <c r="O2087"/>
  <c r="Q2086"/>
  <c r="O2086"/>
  <c r="Q2085"/>
  <c r="O2085"/>
  <c r="Q2084"/>
  <c r="O2084"/>
  <c r="Q2083"/>
  <c r="O2083"/>
  <c r="Q2082"/>
  <c r="O2082"/>
  <c r="Q2081"/>
  <c r="O2081"/>
  <c r="Q2080"/>
  <c r="O2080"/>
  <c r="Q2079"/>
  <c r="O2079"/>
  <c r="Q2078"/>
  <c r="O2078"/>
  <c r="Q2077"/>
  <c r="O2077"/>
  <c r="Q2076"/>
  <c r="O2076"/>
  <c r="Q2075"/>
  <c r="O2075"/>
  <c r="Q2074"/>
  <c r="O2074"/>
  <c r="Q2073"/>
  <c r="O2073"/>
  <c r="Q2072"/>
  <c r="O2072"/>
  <c r="Q2071"/>
  <c r="O2071"/>
  <c r="Q2070"/>
  <c r="O2070"/>
  <c r="Q2069"/>
  <c r="O2069"/>
  <c r="Q2068"/>
  <c r="O2068"/>
  <c r="Q2067"/>
  <c r="O2067"/>
  <c r="Q2066"/>
  <c r="O2066"/>
  <c r="Q2065"/>
  <c r="O2065"/>
  <c r="Q2064"/>
  <c r="O2064"/>
  <c r="Q2063"/>
  <c r="O2063"/>
  <c r="Q2062"/>
  <c r="O2062"/>
  <c r="Q2061"/>
  <c r="O2061"/>
  <c r="Q2060"/>
  <c r="O2060"/>
  <c r="Q2059"/>
  <c r="O2059"/>
  <c r="Q2058"/>
  <c r="O2058"/>
  <c r="Q2057"/>
  <c r="O2057"/>
  <c r="Q2056"/>
  <c r="O2056"/>
  <c r="Q2055"/>
  <c r="O2055"/>
  <c r="Q2054"/>
  <c r="O2054"/>
  <c r="Q2053"/>
  <c r="O2053"/>
  <c r="Q2052"/>
  <c r="O2052"/>
  <c r="Q2051"/>
  <c r="O2051"/>
  <c r="Q2050"/>
  <c r="O2050"/>
  <c r="Q2049"/>
  <c r="O2049"/>
  <c r="Q2048"/>
  <c r="O2048"/>
  <c r="Q2047"/>
  <c r="O2047"/>
  <c r="Q2046"/>
  <c r="O2046"/>
  <c r="Q2045"/>
  <c r="O2045"/>
  <c r="Q2044"/>
  <c r="O2044"/>
  <c r="Q2043"/>
  <c r="O2043"/>
  <c r="Q2042"/>
  <c r="O2042"/>
  <c r="Q2041"/>
  <c r="O2041"/>
  <c r="Q2040"/>
  <c r="O2040"/>
  <c r="Q2039"/>
  <c r="O2039"/>
  <c r="Q2038"/>
  <c r="O2038"/>
  <c r="Q2037"/>
  <c r="O2037"/>
  <c r="Q2036"/>
  <c r="O2036"/>
  <c r="Q2035"/>
  <c r="O2035"/>
  <c r="Q2034"/>
  <c r="O2034"/>
  <c r="Q2033"/>
  <c r="O2033"/>
  <c r="Q2032"/>
  <c r="O2032"/>
  <c r="Q2031"/>
  <c r="O2031"/>
  <c r="Q2030"/>
  <c r="O2030"/>
  <c r="Q2029"/>
  <c r="O2029"/>
  <c r="Q2028"/>
  <c r="O2028"/>
  <c r="Q2027"/>
  <c r="O2027"/>
  <c r="Q2026"/>
  <c r="O2026"/>
  <c r="Q2025"/>
  <c r="O2025"/>
  <c r="Q2024"/>
  <c r="O2024"/>
  <c r="Q2023"/>
  <c r="O2023"/>
  <c r="Q2022"/>
  <c r="O2022"/>
  <c r="Q2021"/>
  <c r="O2021"/>
  <c r="Q2020"/>
  <c r="O2020"/>
  <c r="Q2019"/>
  <c r="O2019"/>
  <c r="Q2018"/>
  <c r="O2018"/>
  <c r="Q2017"/>
  <c r="O2017"/>
  <c r="Q2016"/>
  <c r="O2016"/>
  <c r="Q2015"/>
  <c r="O2015"/>
  <c r="Q2014"/>
  <c r="O2014"/>
  <c r="Q2013"/>
  <c r="O2013"/>
  <c r="Q2012"/>
  <c r="O2012"/>
  <c r="Q2011"/>
  <c r="O2011"/>
  <c r="Q2010"/>
  <c r="O2010"/>
  <c r="Q2009"/>
  <c r="O2009"/>
  <c r="Q2008"/>
  <c r="O2008"/>
  <c r="Q2007"/>
  <c r="O2007"/>
  <c r="Q2006"/>
  <c r="O2006"/>
  <c r="Q2005"/>
  <c r="O2005"/>
  <c r="Q2004"/>
  <c r="O2004"/>
  <c r="Q2003"/>
  <c r="O2003"/>
  <c r="Q2002"/>
  <c r="O2002"/>
  <c r="Q2001"/>
  <c r="O2001"/>
  <c r="Q2000"/>
  <c r="O2000"/>
  <c r="Q1999"/>
  <c r="O1999"/>
  <c r="Q1998"/>
  <c r="O1998"/>
  <c r="Q1997"/>
  <c r="O1997"/>
  <c r="Q1996"/>
  <c r="O1996"/>
  <c r="Q1995"/>
  <c r="O1995"/>
  <c r="Q1994"/>
  <c r="O1994"/>
  <c r="Q1993"/>
  <c r="O1993"/>
  <c r="Q1992"/>
  <c r="O1992"/>
  <c r="Q1991"/>
  <c r="O1991"/>
  <c r="Q1990"/>
  <c r="O1990"/>
  <c r="Q1989"/>
  <c r="O1989"/>
  <c r="Q1988"/>
  <c r="O1988"/>
  <c r="Q1987"/>
  <c r="O1987"/>
  <c r="Q1986"/>
  <c r="O1986"/>
  <c r="Q1985"/>
  <c r="O1985"/>
  <c r="Q1984"/>
  <c r="O1984"/>
  <c r="Q1983"/>
  <c r="O1983"/>
  <c r="Q1982"/>
  <c r="O1982"/>
  <c r="Q1981"/>
  <c r="O1981"/>
  <c r="Q1980"/>
  <c r="O1980"/>
  <c r="Q1979"/>
  <c r="O1979"/>
  <c r="Q1978"/>
  <c r="O1978"/>
  <c r="Q1977"/>
  <c r="O1977"/>
  <c r="Q1976"/>
  <c r="O1976"/>
  <c r="Q1975"/>
  <c r="O1975"/>
  <c r="Q1974"/>
  <c r="O1974"/>
  <c r="Q1973"/>
  <c r="O1973"/>
  <c r="Q1972"/>
  <c r="O1972"/>
  <c r="Q1971"/>
  <c r="O1971"/>
  <c r="Q1970"/>
  <c r="O1970"/>
  <c r="Q1969"/>
  <c r="O1969"/>
  <c r="Q1968"/>
  <c r="O1968"/>
  <c r="Q1967"/>
  <c r="O1967"/>
  <c r="Q1966"/>
  <c r="O1966"/>
  <c r="Q1965"/>
  <c r="O1965"/>
  <c r="Q1964"/>
  <c r="O1964"/>
  <c r="Q1963"/>
  <c r="O1963"/>
  <c r="Q1962"/>
  <c r="O1962"/>
  <c r="Q1961"/>
  <c r="O1961"/>
  <c r="Q1960"/>
  <c r="O1960"/>
  <c r="Q1959"/>
  <c r="O1959"/>
  <c r="Q1958"/>
  <c r="O1958"/>
  <c r="Q1957"/>
  <c r="O1957"/>
  <c r="Q1956"/>
  <c r="O1956"/>
  <c r="Q1955"/>
  <c r="O1955"/>
  <c r="Q1954"/>
  <c r="O1954"/>
  <c r="Q1953"/>
  <c r="O1953"/>
  <c r="Q1952"/>
  <c r="O1952"/>
  <c r="Q1951"/>
  <c r="O1951"/>
  <c r="Q1950"/>
  <c r="O1950"/>
  <c r="Q1949"/>
  <c r="O1949"/>
  <c r="Q1948"/>
  <c r="O1948"/>
  <c r="Q1947"/>
  <c r="O1947"/>
  <c r="Q1946"/>
  <c r="O1946"/>
  <c r="Q1945"/>
  <c r="O1945"/>
  <c r="Q1944"/>
  <c r="O1944"/>
  <c r="Q1943"/>
  <c r="O1943"/>
  <c r="Q1942"/>
  <c r="O1942"/>
  <c r="Q1941"/>
  <c r="O1941"/>
  <c r="Q1940"/>
  <c r="O1940"/>
  <c r="Q1939"/>
  <c r="O1939"/>
  <c r="Q1938"/>
  <c r="O1938"/>
  <c r="Q1937"/>
  <c r="O1937"/>
  <c r="Q1936"/>
  <c r="O1936"/>
  <c r="Q1935"/>
  <c r="O1935"/>
  <c r="Q1934"/>
  <c r="O1934"/>
  <c r="Q1933"/>
  <c r="O1933"/>
  <c r="Q1932"/>
  <c r="O1932"/>
  <c r="Q1931"/>
  <c r="O1931"/>
  <c r="Q1930"/>
  <c r="O1930"/>
  <c r="Q1929"/>
  <c r="O1929"/>
  <c r="Q1928"/>
  <c r="O1928"/>
  <c r="Q1927"/>
  <c r="O1927"/>
  <c r="Q1926"/>
  <c r="O1926"/>
  <c r="Q1925"/>
  <c r="O1925"/>
  <c r="Q1924"/>
  <c r="O1924"/>
  <c r="Q1923"/>
  <c r="O1923"/>
  <c r="Q1922"/>
  <c r="O1922"/>
  <c r="Q1921"/>
  <c r="O1921"/>
  <c r="Q1920"/>
  <c r="O1920"/>
  <c r="Q1919"/>
  <c r="O1919"/>
  <c r="Q1918"/>
  <c r="O1918"/>
  <c r="Q1917"/>
  <c r="O1917"/>
  <c r="Q1916"/>
  <c r="O1916"/>
  <c r="Q1915"/>
  <c r="O1915"/>
  <c r="Q1914"/>
  <c r="O1914"/>
  <c r="Q1913"/>
  <c r="O1913"/>
  <c r="Q1912"/>
  <c r="O1912"/>
  <c r="Q1911"/>
  <c r="O1911"/>
  <c r="Q1910"/>
  <c r="O1910"/>
  <c r="Q1909"/>
  <c r="O1909"/>
  <c r="Q1908"/>
  <c r="O1908"/>
  <c r="Q1907"/>
  <c r="O1907"/>
  <c r="Q1906"/>
  <c r="O1906"/>
  <c r="Q1905"/>
  <c r="O1905"/>
  <c r="Q1904"/>
  <c r="O1904"/>
  <c r="Q1903"/>
  <c r="O1903"/>
  <c r="Q1902"/>
  <c r="O1902"/>
  <c r="Q1901"/>
  <c r="O1901"/>
  <c r="Q1900"/>
  <c r="O1900"/>
  <c r="Q1899"/>
  <c r="O1899"/>
  <c r="Q1898"/>
  <c r="O1898"/>
  <c r="Q1897"/>
  <c r="O1897"/>
  <c r="Q1896"/>
  <c r="O1896"/>
  <c r="Q1895"/>
  <c r="O1895"/>
  <c r="Q1894"/>
  <c r="O1894"/>
  <c r="Q1893"/>
  <c r="O1893"/>
  <c r="Q1892"/>
  <c r="O1892"/>
  <c r="Q1891"/>
  <c r="O1891"/>
  <c r="Q1890"/>
  <c r="O1890"/>
  <c r="Q1889"/>
  <c r="O1889"/>
  <c r="Q1888"/>
  <c r="O1888"/>
  <c r="Q1887"/>
  <c r="O1887"/>
  <c r="Q1886"/>
  <c r="O1886"/>
  <c r="Q1885"/>
  <c r="O1885"/>
  <c r="Q1884"/>
  <c r="O1884"/>
  <c r="Q1883"/>
  <c r="O1883"/>
  <c r="Q1882"/>
  <c r="O1882"/>
  <c r="Q1881"/>
  <c r="O1881"/>
  <c r="Q1880"/>
  <c r="O1880"/>
  <c r="Q1879"/>
  <c r="O1879"/>
  <c r="Q1878"/>
  <c r="O1878"/>
  <c r="Q1877"/>
  <c r="O1877"/>
  <c r="Q1876"/>
  <c r="O1876"/>
  <c r="Q1875"/>
  <c r="O1875"/>
  <c r="Q1874"/>
  <c r="O1874"/>
  <c r="Q1873"/>
  <c r="O1873"/>
  <c r="Q1872"/>
  <c r="O1872"/>
  <c r="Q1871"/>
  <c r="O1871"/>
  <c r="Q1870"/>
  <c r="O1870"/>
  <c r="Q1869"/>
  <c r="O1869"/>
  <c r="Q1868"/>
  <c r="O1868"/>
  <c r="Q1867"/>
  <c r="O1867"/>
  <c r="Q1866"/>
  <c r="O1866"/>
  <c r="Q1865"/>
  <c r="O1865"/>
  <c r="Q1864"/>
  <c r="O1864"/>
  <c r="Q1863"/>
  <c r="O1863"/>
  <c r="Q1862"/>
  <c r="O1862"/>
  <c r="Q1861"/>
  <c r="O1861"/>
  <c r="Q1860"/>
  <c r="O1860"/>
  <c r="Q1859"/>
  <c r="O1859"/>
  <c r="Q1858"/>
  <c r="O1858"/>
  <c r="Q1857"/>
  <c r="O1857"/>
  <c r="Q1856"/>
  <c r="O1856"/>
  <c r="Q1855"/>
  <c r="O1855"/>
  <c r="Q1854"/>
  <c r="O1854"/>
  <c r="Q1853"/>
  <c r="O1853"/>
  <c r="Q1852"/>
  <c r="O1852"/>
  <c r="Q1851"/>
  <c r="O1851"/>
  <c r="Q1850"/>
  <c r="O1850"/>
  <c r="Q1849"/>
  <c r="O1849"/>
  <c r="Q1848"/>
  <c r="O1848"/>
  <c r="Q1847"/>
  <c r="O1847"/>
  <c r="Q1846"/>
  <c r="O1846"/>
  <c r="Q1845"/>
  <c r="O1845"/>
  <c r="Q1844"/>
  <c r="O1844"/>
  <c r="Q1843"/>
  <c r="O1843"/>
  <c r="Q1842"/>
  <c r="O1842"/>
  <c r="Q1841"/>
  <c r="O1841"/>
  <c r="Q1840"/>
  <c r="O1840"/>
  <c r="Q1839"/>
  <c r="O1839"/>
  <c r="Q1838"/>
  <c r="O1838"/>
  <c r="Q1837"/>
  <c r="O1837"/>
  <c r="Q1836"/>
  <c r="O1836"/>
  <c r="Q1835"/>
  <c r="O1835"/>
  <c r="Q1834"/>
  <c r="O1834"/>
  <c r="Q1833"/>
  <c r="O1833"/>
  <c r="Q1832"/>
  <c r="O1832"/>
  <c r="Q1831"/>
  <c r="O1831"/>
  <c r="Q1830"/>
  <c r="O1830"/>
  <c r="Q1829"/>
  <c r="O1829"/>
  <c r="Q1828"/>
  <c r="O1828"/>
  <c r="Q1827"/>
  <c r="O1827"/>
  <c r="Q1826"/>
  <c r="O1826"/>
  <c r="Q1825"/>
  <c r="O1825"/>
  <c r="Q1824"/>
  <c r="O1824"/>
  <c r="Q1823"/>
  <c r="O1823"/>
  <c r="Q1822"/>
  <c r="O1822"/>
  <c r="Q1821"/>
  <c r="O1821"/>
  <c r="Q1820"/>
  <c r="O1820"/>
  <c r="Q1819"/>
  <c r="O1819"/>
  <c r="Q1818"/>
  <c r="O1818"/>
  <c r="Q1817"/>
  <c r="O1817"/>
  <c r="Q1816"/>
  <c r="O1816"/>
  <c r="Q1815"/>
  <c r="O1815"/>
  <c r="Q1814"/>
  <c r="O1814"/>
  <c r="Q1813"/>
  <c r="O1813"/>
  <c r="Q1812"/>
  <c r="O1812"/>
  <c r="Q1811"/>
  <c r="O1811"/>
  <c r="Q1810"/>
  <c r="O1810"/>
  <c r="Q1809"/>
  <c r="O1809"/>
  <c r="Q1808"/>
  <c r="O1808"/>
  <c r="Q1807"/>
  <c r="O1807"/>
  <c r="Q1806"/>
  <c r="O1806"/>
  <c r="Q1805"/>
  <c r="O1805"/>
  <c r="Q1804"/>
  <c r="O1804"/>
  <c r="Q1803"/>
  <c r="O1803"/>
  <c r="Q1802"/>
  <c r="O1802"/>
  <c r="Q1801"/>
  <c r="O1801"/>
  <c r="Q1800"/>
  <c r="O1800"/>
  <c r="Q1799"/>
  <c r="O1799"/>
  <c r="Q1798"/>
  <c r="O1798"/>
  <c r="Q1797"/>
  <c r="O1797"/>
  <c r="Q1796"/>
  <c r="O1796"/>
  <c r="Q1795"/>
  <c r="O1795"/>
  <c r="Q1794"/>
  <c r="O1794"/>
  <c r="Q1793"/>
  <c r="O1793"/>
  <c r="Q1792"/>
  <c r="O1792"/>
  <c r="Q1791"/>
  <c r="O1791"/>
  <c r="Q1790"/>
  <c r="O1790"/>
  <c r="Q1789"/>
  <c r="O1789"/>
  <c r="Q1788"/>
  <c r="O1788"/>
  <c r="Q1787"/>
  <c r="O1787"/>
  <c r="Q1786"/>
  <c r="O1786"/>
  <c r="Q1785"/>
  <c r="O1785"/>
  <c r="Q1784"/>
  <c r="O1784"/>
  <c r="Q1783"/>
  <c r="O1783"/>
  <c r="Q1782"/>
  <c r="O1782"/>
  <c r="Q1781"/>
  <c r="O1781"/>
  <c r="Q1780"/>
  <c r="O1780"/>
  <c r="Q1779"/>
  <c r="O1779"/>
  <c r="Q1778"/>
  <c r="O1778"/>
  <c r="Q1777"/>
  <c r="O1777"/>
  <c r="Q1776"/>
  <c r="O1776"/>
  <c r="Q1775"/>
  <c r="O1775"/>
  <c r="Q1774"/>
  <c r="O1774"/>
  <c r="Q1773"/>
  <c r="O1773"/>
  <c r="Q1772"/>
  <c r="O1772"/>
  <c r="Q1771"/>
  <c r="O1771"/>
  <c r="Q1770"/>
  <c r="O1770"/>
  <c r="Q1769"/>
  <c r="O1769"/>
  <c r="Q1768"/>
  <c r="O1768"/>
  <c r="Q1767"/>
  <c r="O1767"/>
  <c r="Q1766"/>
  <c r="O1766"/>
  <c r="Q1765"/>
  <c r="O1765"/>
  <c r="Q1764"/>
  <c r="O1764"/>
  <c r="Q1763"/>
  <c r="O1763"/>
  <c r="Q1762"/>
  <c r="O1762"/>
  <c r="Q1761"/>
  <c r="O1761"/>
  <c r="Q1760"/>
  <c r="O1760"/>
  <c r="Q1759"/>
  <c r="O1759"/>
  <c r="Q1758"/>
  <c r="O1758"/>
  <c r="Q1757"/>
  <c r="O1757"/>
  <c r="Q1756"/>
  <c r="O1756"/>
  <c r="Q1755"/>
  <c r="O1755"/>
  <c r="Q1754"/>
  <c r="O1754"/>
  <c r="Q1753"/>
  <c r="O1753"/>
  <c r="Q1752"/>
  <c r="O1752"/>
  <c r="Q1751"/>
  <c r="O1751"/>
  <c r="Q1750"/>
  <c r="O1750"/>
  <c r="Q1749"/>
  <c r="O1749"/>
  <c r="Q1748"/>
  <c r="O1748"/>
  <c r="Q1747"/>
  <c r="O1747"/>
  <c r="Q1746"/>
  <c r="O1746"/>
  <c r="Q1745"/>
  <c r="O1745"/>
  <c r="Q1744"/>
  <c r="O1744"/>
  <c r="Q1743"/>
  <c r="O1743"/>
  <c r="Q1742"/>
  <c r="O1742"/>
  <c r="Q1741"/>
  <c r="O1741"/>
  <c r="Q1740"/>
  <c r="O1740"/>
  <c r="Q1739"/>
  <c r="O1739"/>
  <c r="Q1738"/>
  <c r="O1738"/>
  <c r="Q1737"/>
  <c r="O1737"/>
  <c r="Q1736"/>
  <c r="O1736"/>
  <c r="Q1735"/>
  <c r="O1735"/>
  <c r="Q1734"/>
  <c r="O1734"/>
  <c r="Q1733"/>
  <c r="O1733"/>
  <c r="Q1732"/>
  <c r="O1732"/>
  <c r="Q1731"/>
  <c r="O1731"/>
  <c r="Q1730"/>
  <c r="O1730"/>
  <c r="Q1729"/>
  <c r="O1729"/>
  <c r="Q1728"/>
  <c r="O1728"/>
  <c r="Q1727"/>
  <c r="O1727"/>
  <c r="Q1726"/>
  <c r="O1726"/>
  <c r="Q1725"/>
  <c r="O1725"/>
  <c r="Q1724"/>
  <c r="O1724"/>
  <c r="Q1723"/>
  <c r="O1723"/>
  <c r="Q1722"/>
  <c r="O1722"/>
  <c r="Q1721"/>
  <c r="O1721"/>
  <c r="Q1720"/>
  <c r="O1720"/>
  <c r="Q1719"/>
  <c r="O1719"/>
  <c r="Q1718"/>
  <c r="O1718"/>
  <c r="Q1717"/>
  <c r="O1717"/>
  <c r="Q1716"/>
  <c r="O1716"/>
  <c r="Q1715"/>
  <c r="O1715"/>
  <c r="Q1714"/>
  <c r="O1714"/>
  <c r="Q1713"/>
  <c r="O1713"/>
  <c r="Q1712"/>
  <c r="O1712"/>
  <c r="Q1711"/>
  <c r="O1711"/>
  <c r="Q1710"/>
  <c r="O1710"/>
  <c r="Q1709"/>
  <c r="O1709"/>
  <c r="Q1708"/>
  <c r="O1708"/>
  <c r="Q1707"/>
  <c r="O1707"/>
  <c r="Q1706"/>
  <c r="O1706"/>
  <c r="Q1705"/>
  <c r="O1705"/>
  <c r="Q1704"/>
  <c r="O1704"/>
  <c r="Q1703"/>
  <c r="O1703"/>
  <c r="Q1702"/>
  <c r="O1702"/>
  <c r="Q1701"/>
  <c r="O1701"/>
  <c r="Q1700"/>
  <c r="O1700"/>
  <c r="Q1699"/>
  <c r="O1699"/>
  <c r="Q1698"/>
  <c r="O1698"/>
  <c r="Q1697"/>
  <c r="O1697"/>
  <c r="Q1696"/>
  <c r="O1696"/>
  <c r="Q1695"/>
  <c r="O1695"/>
  <c r="Q1694"/>
  <c r="O1694"/>
  <c r="Q1693"/>
  <c r="O1693"/>
  <c r="Q1692"/>
  <c r="O1692"/>
  <c r="Q1691"/>
  <c r="O1691"/>
  <c r="Q1690"/>
  <c r="O1690"/>
  <c r="Q1689"/>
  <c r="O1689"/>
  <c r="Q1688"/>
  <c r="O1688"/>
  <c r="Q1687"/>
  <c r="O1687"/>
  <c r="Q1686"/>
  <c r="O1686"/>
  <c r="Q1685"/>
  <c r="O1685"/>
  <c r="Q1684"/>
  <c r="O1684"/>
  <c r="Q1683"/>
  <c r="O1683"/>
  <c r="Q1682"/>
  <c r="O1682"/>
  <c r="Q1681"/>
  <c r="O1681"/>
  <c r="Q1680"/>
  <c r="O1680"/>
  <c r="Q1679"/>
  <c r="O1679"/>
  <c r="Q1678"/>
  <c r="O1678"/>
  <c r="Q1677"/>
  <c r="O1677"/>
  <c r="Q1676"/>
  <c r="O1676"/>
  <c r="Q1675"/>
  <c r="O1675"/>
  <c r="Q1674"/>
  <c r="O1674"/>
  <c r="Q1673"/>
  <c r="O1673"/>
  <c r="Q1672"/>
  <c r="O1672"/>
  <c r="Q1671"/>
  <c r="O1671"/>
  <c r="Q1670"/>
  <c r="O1670"/>
  <c r="Q1669"/>
  <c r="O1669"/>
  <c r="Q1668"/>
  <c r="O1668"/>
  <c r="Q1667"/>
  <c r="O1667"/>
  <c r="Q1666"/>
  <c r="O1666"/>
  <c r="Q1665"/>
  <c r="O1665"/>
  <c r="Q1664"/>
  <c r="O1664"/>
  <c r="Q1663"/>
  <c r="O1663"/>
  <c r="Q1662"/>
  <c r="O1662"/>
  <c r="Q1661"/>
  <c r="O1661"/>
  <c r="Q1660"/>
  <c r="O1660"/>
  <c r="Q1659"/>
  <c r="O1659"/>
  <c r="Q1658"/>
  <c r="O1658"/>
  <c r="Q1657"/>
  <c r="O1657"/>
  <c r="Q1656"/>
  <c r="O1656"/>
  <c r="Q1655"/>
  <c r="O1655"/>
  <c r="Q1654"/>
  <c r="O1654"/>
  <c r="Q1653"/>
  <c r="O1653"/>
  <c r="Q1652"/>
  <c r="O1652"/>
  <c r="Q1651"/>
  <c r="O1651"/>
  <c r="Q1650"/>
  <c r="O1650"/>
  <c r="Q1649"/>
  <c r="O1649"/>
  <c r="Q1648"/>
  <c r="O1648"/>
  <c r="Q1647"/>
  <c r="O1647"/>
  <c r="Q1646"/>
  <c r="O1646"/>
  <c r="Q1645"/>
  <c r="O1645"/>
  <c r="Q1644"/>
  <c r="O1644"/>
  <c r="Q1643"/>
  <c r="O1643"/>
  <c r="Q1642"/>
  <c r="O1642"/>
  <c r="Q1641"/>
  <c r="O1641"/>
  <c r="Q1640"/>
  <c r="O1640"/>
  <c r="Q1639"/>
  <c r="O1639"/>
  <c r="Q1638"/>
  <c r="O1638"/>
  <c r="Q1637"/>
  <c r="O1637"/>
  <c r="Q1636"/>
  <c r="O1636"/>
  <c r="Q1635"/>
  <c r="O1635"/>
  <c r="Q1634"/>
  <c r="O1634"/>
  <c r="Q1633"/>
  <c r="O1633"/>
  <c r="Q1632"/>
  <c r="O1632"/>
  <c r="Q1631"/>
  <c r="O1631"/>
  <c r="Q1630"/>
  <c r="O1630"/>
  <c r="Q1629"/>
  <c r="O1629"/>
  <c r="Q1628"/>
  <c r="O1628"/>
  <c r="Q1627"/>
  <c r="O1627"/>
  <c r="Q1626"/>
  <c r="O1626"/>
  <c r="Q1625"/>
  <c r="O1625"/>
  <c r="Q1624"/>
  <c r="O1624"/>
  <c r="Q1623"/>
  <c r="O1623"/>
  <c r="Q1622"/>
  <c r="O1622"/>
  <c r="Q1621"/>
  <c r="O1621"/>
  <c r="Q1620"/>
  <c r="O1620"/>
  <c r="Q1619"/>
  <c r="O1619"/>
  <c r="Q1618"/>
  <c r="O1618"/>
  <c r="Q1617"/>
  <c r="O1617"/>
  <c r="Q1616"/>
  <c r="O1616"/>
  <c r="Q1615"/>
  <c r="O1615"/>
  <c r="Q1614"/>
  <c r="O1614"/>
  <c r="Q1613"/>
  <c r="O1613"/>
  <c r="Q1612"/>
  <c r="O1612"/>
  <c r="Q1611"/>
  <c r="O1611"/>
  <c r="Q1610"/>
  <c r="O1610"/>
  <c r="Q1609"/>
  <c r="O1609"/>
  <c r="Q1608"/>
  <c r="O1608"/>
  <c r="Q1607"/>
  <c r="O1607"/>
  <c r="Q1606"/>
  <c r="O1606"/>
  <c r="Q1605"/>
  <c r="O1605"/>
  <c r="Q1604"/>
  <c r="O1604"/>
  <c r="Q1603"/>
  <c r="O1603"/>
  <c r="Q1602"/>
  <c r="O1602"/>
  <c r="Q1601"/>
  <c r="O1601"/>
  <c r="Q1600"/>
  <c r="O1600"/>
  <c r="Q1599"/>
  <c r="O1599"/>
  <c r="Q1598"/>
  <c r="O1598"/>
  <c r="Q1597"/>
  <c r="O1597"/>
  <c r="Q1596"/>
  <c r="O1596"/>
  <c r="Q1595"/>
  <c r="O1595"/>
  <c r="Q1594"/>
  <c r="O1594"/>
  <c r="Q1593"/>
  <c r="O1593"/>
  <c r="Q1592"/>
  <c r="O1592"/>
  <c r="Q1591"/>
  <c r="O1591"/>
  <c r="Q1590"/>
  <c r="O1590"/>
  <c r="Q1589"/>
  <c r="O1589"/>
  <c r="Q1588"/>
  <c r="O1588"/>
  <c r="Q1587"/>
  <c r="O1587"/>
  <c r="Q1586"/>
  <c r="O1586"/>
  <c r="Q1585"/>
  <c r="O1585"/>
  <c r="Q1584"/>
  <c r="O1584"/>
  <c r="Q1583"/>
  <c r="O1583"/>
  <c r="Q1582"/>
  <c r="O1582"/>
  <c r="Q1581"/>
  <c r="O1581"/>
  <c r="Q1580"/>
  <c r="O1580"/>
  <c r="Q1579"/>
  <c r="O1579"/>
  <c r="Q1578"/>
  <c r="O1578"/>
  <c r="Q1577"/>
  <c r="O1577"/>
  <c r="Q1576"/>
  <c r="O1576"/>
  <c r="Q1575"/>
  <c r="O1575"/>
  <c r="Q1574"/>
  <c r="O1574"/>
  <c r="Q1573"/>
  <c r="O1573"/>
  <c r="Q1572"/>
  <c r="O1572"/>
  <c r="Q1571"/>
  <c r="O1571"/>
  <c r="Q1570"/>
  <c r="O1570"/>
  <c r="Q1569"/>
  <c r="O1569"/>
  <c r="Q1568"/>
  <c r="O1568"/>
  <c r="Q1567"/>
  <c r="O1567"/>
  <c r="Q1566"/>
  <c r="O1566"/>
  <c r="Q1565"/>
  <c r="O1565"/>
  <c r="Q1564"/>
  <c r="O1564"/>
  <c r="Q1563"/>
  <c r="O1563"/>
  <c r="Q1562"/>
  <c r="O1562"/>
  <c r="Q1561"/>
  <c r="O1561"/>
  <c r="Q1560"/>
  <c r="O1560"/>
  <c r="Q1559"/>
  <c r="O1559"/>
  <c r="Q1558"/>
  <c r="O1558"/>
  <c r="Q1557"/>
  <c r="O1557"/>
  <c r="Q1556"/>
  <c r="O1556"/>
  <c r="Q1555"/>
  <c r="O1555"/>
  <c r="Q1554"/>
  <c r="O1554"/>
  <c r="Q1553"/>
  <c r="O1553"/>
  <c r="Q1552"/>
  <c r="O1552"/>
  <c r="Q1551"/>
  <c r="O1551"/>
  <c r="Q1550"/>
  <c r="O1550"/>
  <c r="Q1549"/>
  <c r="O1549"/>
  <c r="Q1548"/>
  <c r="O1548"/>
  <c r="Q1547"/>
  <c r="O1547"/>
  <c r="Q1546"/>
  <c r="O1546"/>
  <c r="Q1545"/>
  <c r="O1545"/>
  <c r="Q1544"/>
  <c r="O1544"/>
  <c r="Q1543"/>
  <c r="O1543"/>
  <c r="Q1542"/>
  <c r="O1542"/>
  <c r="Q1541"/>
  <c r="O1541"/>
  <c r="Q1540"/>
  <c r="O1540"/>
  <c r="Q1539"/>
  <c r="O1539"/>
  <c r="Q1538"/>
  <c r="O1538"/>
  <c r="Q1537"/>
  <c r="O1537"/>
  <c r="Q1536"/>
  <c r="O1536"/>
  <c r="Q1535"/>
  <c r="O1535"/>
  <c r="Q1534"/>
  <c r="O1534"/>
  <c r="Q1533"/>
  <c r="O1533"/>
  <c r="Q1532"/>
  <c r="O1532"/>
  <c r="Q1531"/>
  <c r="O1531"/>
  <c r="Q1530"/>
  <c r="O1530"/>
  <c r="Q1529"/>
  <c r="O1529"/>
  <c r="Q1528"/>
  <c r="O1528"/>
  <c r="Q1527"/>
  <c r="O1527"/>
  <c r="Q1526"/>
  <c r="O1526"/>
  <c r="Q1525"/>
  <c r="O1525"/>
  <c r="Q1524"/>
  <c r="O1524"/>
  <c r="Q1523"/>
  <c r="O1523"/>
  <c r="Q1522"/>
  <c r="O1522"/>
  <c r="Q1521"/>
  <c r="O1521"/>
  <c r="Q1520"/>
  <c r="O1520"/>
  <c r="Q1519"/>
  <c r="O1519"/>
  <c r="Q1518"/>
  <c r="O1518"/>
  <c r="Q1517"/>
  <c r="O1517"/>
  <c r="Q1516"/>
  <c r="O1516"/>
  <c r="Q1515"/>
  <c r="O1515"/>
  <c r="Q1514"/>
  <c r="O1514"/>
  <c r="Q1513"/>
  <c r="O1513"/>
  <c r="Q1512"/>
  <c r="O1512"/>
  <c r="Q1511"/>
  <c r="O1511"/>
  <c r="Q1510"/>
  <c r="O1510"/>
  <c r="Q1509"/>
  <c r="O1509"/>
  <c r="Q1508"/>
  <c r="O1508"/>
  <c r="Q1507"/>
  <c r="O1507"/>
  <c r="Q1506"/>
  <c r="O1506"/>
  <c r="Q1505"/>
  <c r="O1505"/>
  <c r="Q1504"/>
  <c r="O1504"/>
  <c r="Q1503"/>
  <c r="O1503"/>
  <c r="Q1502"/>
  <c r="O1502"/>
  <c r="Q1501"/>
  <c r="O1501"/>
  <c r="Q1500"/>
  <c r="O1500"/>
  <c r="Q1499"/>
  <c r="O1499"/>
  <c r="Q1498"/>
  <c r="O1498"/>
  <c r="Q1497"/>
  <c r="O1497"/>
  <c r="Q1496"/>
  <c r="O1496"/>
  <c r="Q1495"/>
  <c r="O1495"/>
  <c r="Q1494"/>
  <c r="O1494"/>
  <c r="Q1493"/>
  <c r="O1493"/>
  <c r="Q1492"/>
  <c r="O1492"/>
  <c r="Q1491"/>
  <c r="O1491"/>
  <c r="Q1490"/>
  <c r="O1490"/>
  <c r="Q1489"/>
  <c r="O1489"/>
  <c r="Q1488"/>
  <c r="O1488"/>
  <c r="Q1487"/>
  <c r="O1487"/>
  <c r="Q1486"/>
  <c r="O1486"/>
  <c r="Q1485"/>
  <c r="O1485"/>
  <c r="Q1484"/>
  <c r="O1484"/>
  <c r="Q1483"/>
  <c r="O1483"/>
  <c r="Q1482"/>
  <c r="O1482"/>
  <c r="Q1481"/>
  <c r="O1481"/>
  <c r="Q1480"/>
  <c r="O1480"/>
  <c r="Q1479"/>
  <c r="O1479"/>
  <c r="Q1478"/>
  <c r="O1478"/>
  <c r="Q1477"/>
  <c r="O1477"/>
  <c r="Q1476"/>
  <c r="O1476"/>
  <c r="Q1475"/>
  <c r="O1475"/>
  <c r="Q1474"/>
  <c r="O1474"/>
  <c r="Q1473"/>
  <c r="O1473"/>
  <c r="Q1472"/>
  <c r="O1472"/>
  <c r="Q1471"/>
  <c r="O1471"/>
  <c r="Q1470"/>
  <c r="O1470"/>
  <c r="Q1469"/>
  <c r="O1469"/>
  <c r="Q1468"/>
  <c r="O1468"/>
  <c r="Q1467"/>
  <c r="O1467"/>
  <c r="Q1466"/>
  <c r="O1466"/>
  <c r="Q1465"/>
  <c r="O1465"/>
  <c r="Q1464"/>
  <c r="O1464"/>
  <c r="Q1463"/>
  <c r="O1463"/>
  <c r="Q1462"/>
  <c r="O1462"/>
  <c r="Q1461"/>
  <c r="O1461"/>
  <c r="Q1460"/>
  <c r="O1460"/>
  <c r="Q1459"/>
  <c r="O1459"/>
  <c r="Q1458"/>
  <c r="O1458"/>
  <c r="Q1457"/>
  <c r="O1457"/>
  <c r="Q1456"/>
  <c r="O1456"/>
  <c r="Q1455"/>
  <c r="O1455"/>
  <c r="Q1454"/>
  <c r="O1454"/>
  <c r="Q1453"/>
  <c r="O1453"/>
  <c r="Q1452"/>
  <c r="O1452"/>
  <c r="Q1451"/>
  <c r="O1451"/>
  <c r="Q1450"/>
  <c r="O1450"/>
  <c r="Q1449"/>
  <c r="O1449"/>
  <c r="Q1448"/>
  <c r="O1448"/>
  <c r="Q1447"/>
  <c r="O1447"/>
  <c r="Q1446"/>
  <c r="O1446"/>
  <c r="Q1445"/>
  <c r="O1445"/>
  <c r="Q1444"/>
  <c r="O1444"/>
  <c r="Q1443"/>
  <c r="O1443"/>
  <c r="Q1442"/>
  <c r="O1442"/>
  <c r="Q1441"/>
  <c r="O1441"/>
  <c r="Q1440"/>
  <c r="O1440"/>
  <c r="Q1439"/>
  <c r="O1439"/>
  <c r="Q1438"/>
  <c r="O1438"/>
  <c r="Q1437"/>
  <c r="O1437"/>
  <c r="Q1436"/>
  <c r="O1436"/>
  <c r="Q1435"/>
  <c r="O1435"/>
  <c r="Q1434"/>
  <c r="O1434"/>
  <c r="Q1433"/>
  <c r="O1433"/>
  <c r="Q1432"/>
  <c r="O1432"/>
  <c r="Q1431"/>
  <c r="O1431"/>
  <c r="Q1430"/>
  <c r="O1430"/>
  <c r="Q1429"/>
  <c r="O1429"/>
  <c r="Q1428"/>
  <c r="O1428"/>
  <c r="Q1427"/>
  <c r="O1427"/>
  <c r="Q1426"/>
  <c r="O1426"/>
  <c r="Q1425"/>
  <c r="O1425"/>
  <c r="Q1424"/>
  <c r="O1424"/>
  <c r="Q1423"/>
  <c r="O1423"/>
  <c r="Q1422"/>
  <c r="O1422"/>
  <c r="Q1421"/>
  <c r="O1421"/>
  <c r="Q1420"/>
  <c r="O1420"/>
  <c r="Q1419"/>
  <c r="O1419"/>
  <c r="Q1418"/>
  <c r="O1418"/>
  <c r="Q1417"/>
  <c r="O1417"/>
  <c r="Q1416"/>
  <c r="O1416"/>
  <c r="Q1415"/>
  <c r="O1415"/>
  <c r="Q1414"/>
  <c r="O1414"/>
  <c r="Q1413"/>
  <c r="O1413"/>
  <c r="Q1412"/>
  <c r="O1412"/>
  <c r="Q1411"/>
  <c r="O1411"/>
  <c r="Q1410"/>
  <c r="O1410"/>
  <c r="Q1409"/>
  <c r="O1409"/>
  <c r="Q1408"/>
  <c r="O1408"/>
  <c r="Q1407"/>
  <c r="O1407"/>
  <c r="Q1406"/>
  <c r="O1406"/>
  <c r="Q1405"/>
  <c r="O1405"/>
  <c r="Q1404"/>
  <c r="O1404"/>
  <c r="Q1403"/>
  <c r="O1403"/>
  <c r="Q1402"/>
  <c r="O1402"/>
  <c r="Q1401"/>
  <c r="O1401"/>
  <c r="Q1400"/>
  <c r="O1400"/>
  <c r="Q1399"/>
  <c r="O1399"/>
  <c r="Q1398"/>
  <c r="O1398"/>
  <c r="Q1397"/>
  <c r="O1397"/>
  <c r="Q1396"/>
  <c r="O1396"/>
  <c r="Q1395"/>
  <c r="O1395"/>
  <c r="Q1394"/>
  <c r="O1394"/>
  <c r="Q1393"/>
  <c r="O1393"/>
  <c r="Q1392"/>
  <c r="O1392"/>
  <c r="Q1391"/>
  <c r="O1391"/>
  <c r="Q1390"/>
  <c r="O1390"/>
  <c r="Q1389"/>
  <c r="O1389"/>
  <c r="Q1388"/>
  <c r="O1388"/>
  <c r="Q1387"/>
  <c r="O1387"/>
  <c r="Q1386"/>
  <c r="O1386"/>
  <c r="Q1385"/>
  <c r="O1385"/>
  <c r="Q1384"/>
  <c r="O1384"/>
  <c r="Q1383"/>
  <c r="O1383"/>
  <c r="Q1382"/>
  <c r="O1382"/>
  <c r="Q1381"/>
  <c r="O1381"/>
  <c r="Q1380"/>
  <c r="O1380"/>
  <c r="Q1379"/>
  <c r="O1379"/>
  <c r="Q1378"/>
  <c r="O1378"/>
  <c r="Q1377"/>
  <c r="O1377"/>
  <c r="Q1376"/>
  <c r="O1376"/>
  <c r="Q1375"/>
  <c r="O1375"/>
  <c r="Q1374"/>
  <c r="O1374"/>
  <c r="Q1373"/>
  <c r="O1373"/>
  <c r="Q1372"/>
  <c r="O1372"/>
  <c r="Q1371"/>
  <c r="O1371"/>
  <c r="Q1370"/>
  <c r="O1370"/>
  <c r="Q1369"/>
  <c r="O1369"/>
  <c r="Q1368"/>
  <c r="O1368"/>
  <c r="Q1367"/>
  <c r="O1367"/>
  <c r="Q1366"/>
  <c r="O1366"/>
  <c r="Q1365"/>
  <c r="O1365"/>
  <c r="Q1364"/>
  <c r="O1364"/>
  <c r="Q1363"/>
  <c r="O1363"/>
  <c r="Q1362"/>
  <c r="O1362"/>
  <c r="Q1361"/>
  <c r="O1361"/>
  <c r="Q1360"/>
  <c r="O1360"/>
  <c r="Q1359"/>
  <c r="O1359"/>
  <c r="Q1358"/>
  <c r="O1358"/>
  <c r="Q1357"/>
  <c r="O1357"/>
  <c r="Q1356"/>
  <c r="O1356"/>
  <c r="Q1355"/>
  <c r="O1355"/>
  <c r="Q1354"/>
  <c r="O1354"/>
  <c r="Q1353"/>
  <c r="O1353"/>
  <c r="Q1352"/>
  <c r="O1352"/>
  <c r="Q1351"/>
  <c r="O1351"/>
  <c r="Q1350"/>
  <c r="O1350"/>
  <c r="Q1349"/>
  <c r="O1349"/>
  <c r="Q1348"/>
  <c r="O1348"/>
  <c r="Q1347"/>
  <c r="O1347"/>
  <c r="Q1346"/>
  <c r="O1346"/>
  <c r="Q1345"/>
  <c r="O1345"/>
  <c r="Q1344"/>
  <c r="O1344"/>
  <c r="Q1343"/>
  <c r="O1343"/>
  <c r="Q1342"/>
  <c r="O1342"/>
  <c r="Q1341"/>
  <c r="O1341"/>
  <c r="Q1340"/>
  <c r="O1340"/>
  <c r="Q1339"/>
  <c r="O1339"/>
  <c r="Q1338"/>
  <c r="O1338"/>
  <c r="Q1337"/>
  <c r="O1337"/>
  <c r="Q1336"/>
  <c r="O1336"/>
  <c r="Q1335"/>
  <c r="O1335"/>
  <c r="Q1334"/>
  <c r="O1334"/>
  <c r="Q1333"/>
  <c r="O1333"/>
  <c r="Q1332"/>
  <c r="O1332"/>
  <c r="Q1331"/>
  <c r="O1331"/>
  <c r="Q1330"/>
  <c r="O1330"/>
  <c r="Q1329"/>
  <c r="O1329"/>
  <c r="Q1328"/>
  <c r="O1328"/>
  <c r="Q1327"/>
  <c r="O1327"/>
  <c r="Q1326"/>
  <c r="O1326"/>
  <c r="Q1325"/>
  <c r="O1325"/>
  <c r="Q1324"/>
  <c r="O1324"/>
  <c r="Q1323"/>
  <c r="O1323"/>
  <c r="Q1322"/>
  <c r="O1322"/>
  <c r="Q1321"/>
  <c r="O1321"/>
  <c r="Q1320"/>
  <c r="O1320"/>
  <c r="Q1319"/>
  <c r="O1319"/>
  <c r="Q1318"/>
  <c r="O1318"/>
  <c r="Q1317"/>
  <c r="O1317"/>
  <c r="Q1316"/>
  <c r="O1316"/>
  <c r="Q1315"/>
  <c r="O1315"/>
  <c r="Q1314"/>
  <c r="O1314"/>
  <c r="Q1313"/>
  <c r="O1313"/>
  <c r="Q1312"/>
  <c r="O1312"/>
  <c r="Q1311"/>
  <c r="O1311"/>
  <c r="Q1310"/>
  <c r="O1310"/>
  <c r="Q1309"/>
  <c r="O1309"/>
  <c r="Q1308"/>
  <c r="O1308"/>
  <c r="Q1307"/>
  <c r="O1307"/>
  <c r="Q1306"/>
  <c r="O1306"/>
  <c r="Q1305"/>
  <c r="O1305"/>
  <c r="Q1304"/>
  <c r="O1304"/>
  <c r="Q1303"/>
  <c r="O1303"/>
  <c r="Q1302"/>
  <c r="O1302"/>
  <c r="Q1301"/>
  <c r="O1301"/>
  <c r="Q1300"/>
  <c r="O1300"/>
  <c r="Q1299"/>
  <c r="O1299"/>
  <c r="Q1298"/>
  <c r="O1298"/>
  <c r="Q1297"/>
  <c r="O1297"/>
  <c r="Q1296"/>
  <c r="O1296"/>
  <c r="Q1295"/>
  <c r="O1295"/>
  <c r="Q1294"/>
  <c r="O1294"/>
  <c r="Q1293"/>
  <c r="O1293"/>
  <c r="Q1292"/>
  <c r="O1292"/>
  <c r="Q1291"/>
  <c r="O1291"/>
  <c r="Q1290"/>
  <c r="O1290"/>
  <c r="Q1289"/>
  <c r="O1289"/>
  <c r="Q1288"/>
  <c r="O1288"/>
  <c r="Q1287"/>
  <c r="O1287"/>
  <c r="Q1286"/>
  <c r="O1286"/>
  <c r="Q1285"/>
  <c r="O1285"/>
  <c r="Q1284"/>
  <c r="O1284"/>
  <c r="Q1283"/>
  <c r="O1283"/>
  <c r="Q1282"/>
  <c r="O1282"/>
  <c r="Q1281"/>
  <c r="O1281"/>
  <c r="Q1280"/>
  <c r="O1280"/>
  <c r="Q1279"/>
  <c r="O1279"/>
  <c r="Q1278"/>
  <c r="O1278"/>
  <c r="Q1277"/>
  <c r="O1277"/>
  <c r="Q1276"/>
  <c r="O1276"/>
  <c r="Q1275"/>
  <c r="O1275"/>
  <c r="Q1274"/>
  <c r="O1274"/>
  <c r="Q1273"/>
  <c r="O1273"/>
  <c r="Q1272"/>
  <c r="O1272"/>
  <c r="Q1271"/>
  <c r="O1271"/>
  <c r="Q1270"/>
  <c r="O1270"/>
  <c r="Q1269"/>
  <c r="O1269"/>
  <c r="Q1268"/>
  <c r="O1268"/>
  <c r="Q1267"/>
  <c r="O1267"/>
  <c r="Q1266"/>
  <c r="O1266"/>
  <c r="Q1265"/>
  <c r="O1265"/>
  <c r="Q1264"/>
  <c r="O1264"/>
  <c r="Q1263"/>
  <c r="O1263"/>
  <c r="Q1262"/>
  <c r="O1262"/>
  <c r="Q1261"/>
  <c r="O1261"/>
  <c r="Q1260"/>
  <c r="O1260"/>
  <c r="Q1259"/>
  <c r="O1259"/>
  <c r="Q1258"/>
  <c r="O1258"/>
  <c r="Q1257"/>
  <c r="O1257"/>
  <c r="Q1256"/>
  <c r="O1256"/>
  <c r="Q1255"/>
  <c r="O1255"/>
  <c r="Q1254"/>
  <c r="O1254"/>
  <c r="Q1253"/>
  <c r="O1253"/>
  <c r="Q1252"/>
  <c r="O1252"/>
  <c r="Q1251"/>
  <c r="O1251"/>
  <c r="Q1250"/>
  <c r="O1250"/>
  <c r="Q1249"/>
  <c r="O1249"/>
  <c r="Q1248"/>
  <c r="O1248"/>
  <c r="Q1247"/>
  <c r="O1247"/>
  <c r="Q1246"/>
  <c r="O1246"/>
  <c r="Q1245"/>
  <c r="O1245"/>
  <c r="Q1244"/>
  <c r="O1244"/>
  <c r="Q1243"/>
  <c r="O1243"/>
  <c r="Q1242"/>
  <c r="O1242"/>
  <c r="Q1241"/>
  <c r="O1241"/>
  <c r="Q1240"/>
  <c r="O1240"/>
  <c r="Q1239"/>
  <c r="O1239"/>
  <c r="Q1238"/>
  <c r="O1238"/>
  <c r="Q1237"/>
  <c r="O1237"/>
  <c r="Q1236"/>
  <c r="O1236"/>
  <c r="Q1235"/>
  <c r="O1235"/>
  <c r="Q1234"/>
  <c r="O1234"/>
  <c r="Q1233"/>
  <c r="O1233"/>
  <c r="Q1232"/>
  <c r="O1232"/>
  <c r="Q1231"/>
  <c r="O1231"/>
  <c r="Q1230"/>
  <c r="O1230"/>
  <c r="Q1229"/>
  <c r="O1229"/>
  <c r="Q1228"/>
  <c r="O1228"/>
  <c r="Q1227"/>
  <c r="O1227"/>
  <c r="Q1226"/>
  <c r="O1226"/>
  <c r="Q1225"/>
  <c r="O1225"/>
  <c r="Q1224"/>
  <c r="O1224"/>
  <c r="Q1223"/>
  <c r="O1223"/>
  <c r="Q1222"/>
  <c r="O1222"/>
  <c r="Q1221"/>
  <c r="O1221"/>
  <c r="Q1220"/>
  <c r="O1220"/>
  <c r="Q1219"/>
  <c r="O1219"/>
  <c r="Q1218"/>
  <c r="O1218"/>
  <c r="Q1217"/>
  <c r="O1217"/>
  <c r="Q1216"/>
  <c r="O1216"/>
  <c r="Q1215"/>
  <c r="O1215"/>
  <c r="Q1214"/>
  <c r="O1214"/>
  <c r="Q1213"/>
  <c r="O1213"/>
  <c r="Q1212"/>
  <c r="O1212"/>
  <c r="Q1211"/>
  <c r="O1211"/>
  <c r="Q1210"/>
  <c r="O1210"/>
  <c r="Q1209"/>
  <c r="O1209"/>
  <c r="Q1208"/>
  <c r="O1208"/>
  <c r="Q1207"/>
  <c r="O1207"/>
  <c r="Q1206"/>
  <c r="O1206"/>
  <c r="Q1205"/>
  <c r="O1205"/>
  <c r="Q1204"/>
  <c r="O1204"/>
  <c r="Q1203"/>
  <c r="O1203"/>
  <c r="Q1202"/>
  <c r="O1202"/>
  <c r="Q1201"/>
  <c r="O1201"/>
  <c r="Q1200"/>
  <c r="O1200"/>
  <c r="Q1199"/>
  <c r="O1199"/>
  <c r="Q1198"/>
  <c r="O1198"/>
  <c r="Q1197"/>
  <c r="O1197"/>
  <c r="Q1196"/>
  <c r="O1196"/>
  <c r="Q1195"/>
  <c r="O1195"/>
  <c r="Q1194"/>
  <c r="O1194"/>
  <c r="Q1193"/>
  <c r="O1193"/>
  <c r="Q1192"/>
  <c r="O1192"/>
  <c r="Q1191"/>
  <c r="O1191"/>
  <c r="Q1190"/>
  <c r="O1190"/>
  <c r="Q1189"/>
  <c r="O1189"/>
  <c r="Q1188"/>
  <c r="O1188"/>
  <c r="Q1187"/>
  <c r="O1187"/>
  <c r="Q1186"/>
  <c r="O1186"/>
  <c r="Q1185"/>
  <c r="O1185"/>
  <c r="Q1184"/>
  <c r="O1184"/>
  <c r="Q1183"/>
  <c r="O1183"/>
  <c r="Q1182"/>
  <c r="O1182"/>
  <c r="Q1181"/>
  <c r="O1181"/>
  <c r="Q1180"/>
  <c r="O1180"/>
  <c r="Q1179"/>
  <c r="O1179"/>
  <c r="Q1178"/>
  <c r="O1178"/>
  <c r="Q1177"/>
  <c r="O1177"/>
  <c r="Q1176"/>
  <c r="O1176"/>
  <c r="Q1175"/>
  <c r="O1175"/>
  <c r="Q1174"/>
  <c r="O1174"/>
  <c r="Q1173"/>
  <c r="O1173"/>
  <c r="Q1172"/>
  <c r="O1172"/>
  <c r="Q1171"/>
  <c r="O1171"/>
  <c r="Q1170"/>
  <c r="O1170"/>
  <c r="Q1169"/>
  <c r="O1169"/>
  <c r="Q1168"/>
  <c r="O1168"/>
  <c r="Q1167"/>
  <c r="O1167"/>
  <c r="Q1166"/>
  <c r="O1166"/>
  <c r="Q1165"/>
  <c r="O1165"/>
  <c r="Q1164"/>
  <c r="O1164"/>
  <c r="Q1163"/>
  <c r="O1163"/>
  <c r="Q1162"/>
  <c r="O1162"/>
  <c r="Q1161"/>
  <c r="O1161"/>
  <c r="Q1160"/>
  <c r="O1160"/>
  <c r="Q1159"/>
  <c r="O1159"/>
  <c r="Q1158"/>
  <c r="O1158"/>
  <c r="Q1157"/>
  <c r="O1157"/>
  <c r="Q1156"/>
  <c r="O1156"/>
  <c r="Q1155"/>
  <c r="O1155"/>
  <c r="Q1154"/>
  <c r="O1154"/>
  <c r="Q1153"/>
  <c r="O1153"/>
  <c r="Q1152"/>
  <c r="O1152"/>
  <c r="Q1151"/>
  <c r="O1151"/>
  <c r="Q1150"/>
  <c r="O1150"/>
  <c r="Q1149"/>
  <c r="O1149"/>
  <c r="Q1148"/>
  <c r="O1148"/>
  <c r="Q1147"/>
  <c r="O1147"/>
  <c r="Q1146"/>
  <c r="O1146"/>
  <c r="Q1145"/>
  <c r="O1145"/>
  <c r="Q1144"/>
  <c r="O1144"/>
  <c r="Q1143"/>
  <c r="O1143"/>
  <c r="Q1142"/>
  <c r="O1142"/>
  <c r="Q1141"/>
  <c r="O1141"/>
  <c r="Q1140"/>
  <c r="O1140"/>
  <c r="Q1139"/>
  <c r="O1139"/>
  <c r="Q1138"/>
  <c r="O1138"/>
  <c r="Q1137"/>
  <c r="O1137"/>
  <c r="Q1136"/>
  <c r="O1136"/>
  <c r="Q1135"/>
  <c r="O1135"/>
  <c r="Q1134"/>
  <c r="O1134"/>
  <c r="Q1133"/>
  <c r="O1133"/>
  <c r="Q1132"/>
  <c r="O1132"/>
  <c r="Q1131"/>
  <c r="O1131"/>
  <c r="Q1130"/>
  <c r="O1130"/>
  <c r="Q1129"/>
  <c r="O1129"/>
  <c r="Q1128"/>
  <c r="O1128"/>
  <c r="Q1127"/>
  <c r="O1127"/>
  <c r="Q1126"/>
  <c r="O1126"/>
  <c r="Q1125"/>
  <c r="O1125"/>
  <c r="Q1124"/>
  <c r="O1124"/>
  <c r="Q1123"/>
  <c r="O1123"/>
  <c r="Q1122"/>
  <c r="O1122"/>
  <c r="Q1121"/>
  <c r="O1121"/>
  <c r="Q1120"/>
  <c r="O1120"/>
  <c r="Q1119"/>
  <c r="O1119"/>
  <c r="Q1118"/>
  <c r="O1118"/>
  <c r="Q1117"/>
  <c r="O1117"/>
  <c r="Q1116"/>
  <c r="O1116"/>
  <c r="Q1115"/>
  <c r="O1115"/>
  <c r="Q1114"/>
  <c r="O1114"/>
  <c r="Q1113"/>
  <c r="O1113"/>
  <c r="Q1112"/>
  <c r="O1112"/>
  <c r="Q1111"/>
  <c r="O1111"/>
  <c r="Q1110"/>
  <c r="O1110"/>
  <c r="Q1109"/>
  <c r="O1109"/>
  <c r="Q1108"/>
  <c r="O1108"/>
  <c r="Q1107"/>
  <c r="O1107"/>
  <c r="Q1106"/>
  <c r="O1106"/>
  <c r="Q1105"/>
  <c r="O1105"/>
  <c r="Q1104"/>
  <c r="O1104"/>
  <c r="Q1103"/>
  <c r="O1103"/>
  <c r="Q1102"/>
  <c r="O1102"/>
  <c r="Q1101"/>
  <c r="O1101"/>
  <c r="Q1100"/>
  <c r="O1100"/>
  <c r="Q1099"/>
  <c r="O1099"/>
  <c r="Q1098"/>
  <c r="O1098"/>
  <c r="Q1097"/>
  <c r="O1097"/>
  <c r="Q1096"/>
  <c r="O1096"/>
  <c r="Q1095"/>
  <c r="O1095"/>
  <c r="Q1094"/>
  <c r="O1094"/>
  <c r="Q1093"/>
  <c r="O1093"/>
  <c r="Q1092"/>
  <c r="O1092"/>
  <c r="Q1091"/>
  <c r="O1091"/>
  <c r="Q1090"/>
  <c r="O1090"/>
  <c r="Q1089"/>
  <c r="O1089"/>
  <c r="Q1088"/>
  <c r="O1088"/>
  <c r="Q1087"/>
  <c r="O1087"/>
  <c r="Q1086"/>
  <c r="O1086"/>
  <c r="Q1085"/>
  <c r="O1085"/>
  <c r="Q1084"/>
  <c r="O1084"/>
  <c r="Q1083"/>
  <c r="O1083"/>
  <c r="Q1082"/>
  <c r="O1082"/>
  <c r="Q1081"/>
  <c r="O1081"/>
  <c r="Q1080"/>
  <c r="O1080"/>
  <c r="Q1079"/>
  <c r="O1079"/>
  <c r="Q1078"/>
  <c r="O1078"/>
  <c r="Q1077"/>
  <c r="O1077"/>
  <c r="Q1076"/>
  <c r="O1076"/>
  <c r="Q1075"/>
  <c r="O1075"/>
  <c r="Q1074"/>
  <c r="O1074"/>
  <c r="Q1073"/>
  <c r="O1073"/>
  <c r="Q1072"/>
  <c r="O1072"/>
  <c r="Q1071"/>
  <c r="O1071"/>
  <c r="Q1070"/>
  <c r="O1070"/>
  <c r="Q1069"/>
  <c r="O1069"/>
  <c r="Q1068"/>
  <c r="O1068"/>
  <c r="Q1067"/>
  <c r="O1067"/>
  <c r="Q1066"/>
  <c r="O1066"/>
  <c r="Q1065"/>
  <c r="O1065"/>
  <c r="Q1064"/>
  <c r="O1064"/>
  <c r="Q1063"/>
  <c r="O1063"/>
  <c r="Q1062"/>
  <c r="O1062"/>
  <c r="Q1061"/>
  <c r="O1061"/>
  <c r="Q1060"/>
  <c r="O1060"/>
  <c r="Q1059"/>
  <c r="O1059"/>
  <c r="Q1058"/>
  <c r="O1058"/>
  <c r="Q1057"/>
  <c r="O1057"/>
  <c r="Q1056"/>
  <c r="O1056"/>
  <c r="Q1055"/>
  <c r="O1055"/>
  <c r="Q1054"/>
  <c r="O1054"/>
  <c r="Q1053"/>
  <c r="O1053"/>
  <c r="Q1052"/>
  <c r="O1052"/>
  <c r="Q1051"/>
  <c r="O1051"/>
  <c r="Q1050"/>
  <c r="O1050"/>
  <c r="Q1049"/>
  <c r="O1049"/>
  <c r="Q1048"/>
  <c r="O1048"/>
  <c r="Q1047"/>
  <c r="O1047"/>
  <c r="Q1046"/>
  <c r="O1046"/>
  <c r="Q1045"/>
  <c r="O1045"/>
  <c r="Q1044"/>
  <c r="O1044"/>
  <c r="Q1043"/>
  <c r="O1043"/>
  <c r="Q1042"/>
  <c r="O1042"/>
  <c r="Q1041"/>
  <c r="O1041"/>
  <c r="Q1040"/>
  <c r="O1040"/>
  <c r="Q1039"/>
  <c r="O1039"/>
  <c r="Q1038"/>
  <c r="O1038"/>
  <c r="Q1037"/>
  <c r="O1037"/>
  <c r="Q1036"/>
  <c r="O1036"/>
  <c r="Q1035"/>
  <c r="O1035"/>
  <c r="Q1034"/>
  <c r="O1034"/>
  <c r="Q1033"/>
  <c r="O1033"/>
  <c r="Q1032"/>
  <c r="O1032"/>
  <c r="Q1031"/>
  <c r="O1031"/>
  <c r="Q1030"/>
  <c r="O1030"/>
  <c r="Q1029"/>
  <c r="O1029"/>
  <c r="Q1028"/>
  <c r="O1028"/>
  <c r="Q1027"/>
  <c r="O1027"/>
  <c r="Q1026"/>
  <c r="O1026"/>
  <c r="Q1025"/>
  <c r="O1025"/>
  <c r="Q1024"/>
  <c r="O1024"/>
  <c r="Q1023"/>
  <c r="O1023"/>
  <c r="Q1022"/>
  <c r="O1022"/>
  <c r="Q1021"/>
  <c r="O1021"/>
  <c r="Q1020"/>
  <c r="O1020"/>
  <c r="Q1019"/>
  <c r="O1019"/>
  <c r="Q1018"/>
  <c r="O1018"/>
  <c r="Q1017"/>
  <c r="O1017"/>
  <c r="Q1016"/>
  <c r="O1016"/>
  <c r="Q1015"/>
  <c r="O1015"/>
  <c r="Q1014"/>
  <c r="O1014"/>
  <c r="Q1013"/>
  <c r="O1013"/>
  <c r="Q1012"/>
  <c r="O1012"/>
  <c r="Q1011"/>
  <c r="O1011"/>
  <c r="Q1010"/>
  <c r="O1010"/>
  <c r="Q1009"/>
  <c r="O1009"/>
  <c r="Q1008"/>
  <c r="O1008"/>
  <c r="Q1007"/>
  <c r="O1007"/>
  <c r="Q1006"/>
  <c r="O1006"/>
  <c r="Q1005"/>
  <c r="O1005"/>
  <c r="Q1004"/>
  <c r="O1004"/>
  <c r="Q1003"/>
  <c r="O1003"/>
  <c r="Q1002"/>
  <c r="O1002"/>
  <c r="Q1001"/>
  <c r="O1001"/>
  <c r="Q1000"/>
  <c r="O1000"/>
  <c r="Q999"/>
  <c r="O999"/>
  <c r="Q998"/>
  <c r="O998"/>
  <c r="Q997"/>
  <c r="O997"/>
  <c r="Q996"/>
  <c r="O996"/>
  <c r="Q995"/>
  <c r="O995"/>
  <c r="Q994"/>
  <c r="O994"/>
  <c r="Q993"/>
  <c r="O993"/>
  <c r="Q992"/>
  <c r="O992"/>
  <c r="Q991"/>
  <c r="O991"/>
  <c r="Q990"/>
  <c r="O990"/>
  <c r="Q989"/>
  <c r="O989"/>
  <c r="Q988"/>
  <c r="O988"/>
  <c r="Q987"/>
  <c r="O987"/>
  <c r="Q986"/>
  <c r="O986"/>
  <c r="Q985"/>
  <c r="O985"/>
  <c r="Q984"/>
  <c r="O984"/>
  <c r="Q983"/>
  <c r="O983"/>
  <c r="Q982"/>
  <c r="O982"/>
  <c r="Q981"/>
  <c r="O981"/>
  <c r="Q980"/>
  <c r="O980"/>
  <c r="Q979"/>
  <c r="O979"/>
  <c r="Q978"/>
  <c r="O978"/>
  <c r="Q977"/>
  <c r="O977"/>
  <c r="Q976"/>
  <c r="O976"/>
  <c r="Q975"/>
  <c r="O975"/>
  <c r="Q974"/>
  <c r="O974"/>
  <c r="Q973"/>
  <c r="O973"/>
  <c r="Q972"/>
  <c r="O972"/>
  <c r="Q971"/>
  <c r="O971"/>
  <c r="Q970"/>
  <c r="O970"/>
  <c r="Q969"/>
  <c r="O969"/>
  <c r="Q968"/>
  <c r="O968"/>
  <c r="Q967"/>
  <c r="O967"/>
  <c r="Q966"/>
  <c r="O966"/>
  <c r="Q965"/>
  <c r="O965"/>
  <c r="Q964"/>
  <c r="O964"/>
  <c r="Q963"/>
  <c r="O963"/>
  <c r="Q962"/>
  <c r="O962"/>
  <c r="Q961"/>
  <c r="O961"/>
  <c r="Q960"/>
  <c r="O960"/>
  <c r="Q959"/>
  <c r="O959"/>
  <c r="Q958"/>
  <c r="O958"/>
  <c r="Q957"/>
  <c r="O957"/>
  <c r="Q956"/>
  <c r="O956"/>
  <c r="Q955"/>
  <c r="O955"/>
  <c r="Q954"/>
  <c r="O954"/>
  <c r="Q953"/>
  <c r="O953"/>
  <c r="Q952"/>
  <c r="O952"/>
  <c r="Q951"/>
  <c r="O951"/>
  <c r="Q950"/>
  <c r="O950"/>
  <c r="Q949"/>
  <c r="O949"/>
  <c r="Q948"/>
  <c r="O948"/>
  <c r="Q947"/>
  <c r="O947"/>
  <c r="Q946"/>
  <c r="O946"/>
  <c r="Q945"/>
  <c r="O945"/>
  <c r="Q944"/>
  <c r="O944"/>
  <c r="Q943"/>
  <c r="O943"/>
  <c r="Q942"/>
  <c r="O942"/>
  <c r="Q941"/>
  <c r="O941"/>
  <c r="Q940"/>
  <c r="O940"/>
  <c r="Q939"/>
  <c r="O939"/>
  <c r="Q938"/>
  <c r="O938"/>
  <c r="Q937"/>
  <c r="O937"/>
  <c r="Q936"/>
  <c r="O936"/>
  <c r="Q935"/>
  <c r="O935"/>
  <c r="Q934"/>
  <c r="O934"/>
  <c r="Q933"/>
  <c r="O933"/>
  <c r="Q932"/>
  <c r="O932"/>
  <c r="Q931"/>
  <c r="O931"/>
  <c r="Q930"/>
  <c r="O930"/>
  <c r="Q929"/>
  <c r="O929"/>
  <c r="Q928"/>
  <c r="O928"/>
  <c r="Q927"/>
  <c r="O927"/>
  <c r="Q926"/>
  <c r="O926"/>
  <c r="Q925"/>
  <c r="O925"/>
  <c r="Q924"/>
  <c r="O924"/>
  <c r="Q923"/>
  <c r="O923"/>
  <c r="Q922"/>
  <c r="O922"/>
  <c r="Q921"/>
  <c r="O921"/>
  <c r="Q920"/>
  <c r="O920"/>
  <c r="Q919"/>
  <c r="O919"/>
  <c r="Q918"/>
  <c r="O918"/>
  <c r="Q917"/>
  <c r="O917"/>
  <c r="Q916"/>
  <c r="O916"/>
  <c r="Q915"/>
  <c r="O915"/>
  <c r="Q914"/>
  <c r="O914"/>
  <c r="Q913"/>
  <c r="O913"/>
  <c r="Q912"/>
  <c r="O912"/>
  <c r="Q911"/>
  <c r="O911"/>
  <c r="Q910"/>
  <c r="O910"/>
  <c r="Q909"/>
  <c r="O909"/>
  <c r="Q908"/>
  <c r="O908"/>
  <c r="Q907"/>
  <c r="O907"/>
  <c r="Q906"/>
  <c r="O906"/>
  <c r="Q905"/>
  <c r="O905"/>
  <c r="Q904"/>
  <c r="O904"/>
  <c r="Q903"/>
  <c r="O903"/>
  <c r="Q902"/>
  <c r="O902"/>
  <c r="Q901"/>
  <c r="O901"/>
  <c r="Q900"/>
  <c r="O900"/>
  <c r="Q899"/>
  <c r="O899"/>
  <c r="Q898"/>
  <c r="O898"/>
  <c r="Q897"/>
  <c r="O897"/>
  <c r="Q896"/>
  <c r="O896"/>
  <c r="Q895"/>
  <c r="O895"/>
  <c r="Q894"/>
  <c r="O894"/>
  <c r="Q893"/>
  <c r="O893"/>
  <c r="Q892"/>
  <c r="O892"/>
  <c r="Q891"/>
  <c r="O891"/>
  <c r="Q890"/>
  <c r="O890"/>
  <c r="Q889"/>
  <c r="O889"/>
  <c r="Q888"/>
  <c r="O888"/>
  <c r="Q887"/>
  <c r="O887"/>
  <c r="Q886"/>
  <c r="O886"/>
  <c r="Q885"/>
  <c r="O885"/>
  <c r="Q884"/>
  <c r="O884"/>
  <c r="Q883"/>
  <c r="O883"/>
  <c r="Q882"/>
  <c r="O882"/>
  <c r="Q881"/>
  <c r="O881"/>
  <c r="Q880"/>
  <c r="O880"/>
  <c r="Q879"/>
  <c r="O879"/>
  <c r="Q878"/>
  <c r="O878"/>
  <c r="Q877"/>
  <c r="O877"/>
  <c r="Q876"/>
  <c r="O876"/>
  <c r="Q875"/>
  <c r="O875"/>
  <c r="Q874"/>
  <c r="O874"/>
  <c r="Q873"/>
  <c r="O873"/>
  <c r="Q872"/>
  <c r="O872"/>
  <c r="Q871"/>
  <c r="O871"/>
  <c r="Q870"/>
  <c r="O870"/>
  <c r="Q869"/>
  <c r="O869"/>
  <c r="Q868"/>
  <c r="O868"/>
  <c r="Q867"/>
  <c r="O867"/>
  <c r="Q866"/>
  <c r="O866"/>
  <c r="Q865"/>
  <c r="O865"/>
  <c r="Q864"/>
  <c r="O864"/>
  <c r="Q863"/>
  <c r="O863"/>
  <c r="Q862"/>
  <c r="O862"/>
  <c r="Q861"/>
  <c r="O861"/>
  <c r="Q860"/>
  <c r="O860"/>
  <c r="Q859"/>
  <c r="O859"/>
  <c r="Q858"/>
  <c r="O858"/>
  <c r="Q857"/>
  <c r="O857"/>
  <c r="Q856"/>
  <c r="O856"/>
  <c r="Q855"/>
  <c r="O855"/>
  <c r="Q854"/>
  <c r="O854"/>
  <c r="Q853"/>
  <c r="O853"/>
  <c r="Q852"/>
  <c r="O852"/>
  <c r="Q851"/>
  <c r="O851"/>
  <c r="Q850"/>
  <c r="O850"/>
  <c r="Q849"/>
  <c r="O849"/>
  <c r="Q848"/>
  <c r="O848"/>
  <c r="Q847"/>
  <c r="O847"/>
  <c r="Q846"/>
  <c r="O846"/>
  <c r="Q845"/>
  <c r="O845"/>
  <c r="Q844"/>
  <c r="O844"/>
  <c r="Q843"/>
  <c r="O843"/>
  <c r="Q842"/>
  <c r="O842"/>
  <c r="Q841"/>
  <c r="O841"/>
  <c r="Q840"/>
  <c r="O840"/>
  <c r="Q839"/>
  <c r="O839"/>
  <c r="Q838"/>
  <c r="O838"/>
  <c r="Q837"/>
  <c r="O837"/>
  <c r="Q836"/>
  <c r="O836"/>
  <c r="Q835"/>
  <c r="O835"/>
  <c r="Q834"/>
  <c r="O834"/>
  <c r="Q833"/>
  <c r="O833"/>
  <c r="Q832"/>
  <c r="O832"/>
  <c r="Q831"/>
  <c r="O831"/>
  <c r="Q830"/>
  <c r="O830"/>
  <c r="Q829"/>
  <c r="O829"/>
  <c r="Q828"/>
  <c r="O828"/>
  <c r="Q827"/>
  <c r="O827"/>
  <c r="Q826"/>
  <c r="O826"/>
  <c r="Q825"/>
  <c r="O825"/>
  <c r="Q824"/>
  <c r="O824"/>
  <c r="Q823"/>
  <c r="O823"/>
  <c r="Q822"/>
  <c r="O822"/>
  <c r="Q821"/>
  <c r="O821"/>
  <c r="Q820"/>
  <c r="O820"/>
  <c r="Q819"/>
  <c r="O819"/>
  <c r="Q818"/>
  <c r="O818"/>
  <c r="Q817"/>
  <c r="O817"/>
  <c r="Q816"/>
  <c r="O816"/>
  <c r="Q815"/>
  <c r="O815"/>
  <c r="Q814"/>
  <c r="O814"/>
  <c r="Q813"/>
  <c r="O813"/>
  <c r="Q812"/>
  <c r="O812"/>
  <c r="Q811"/>
  <c r="O811"/>
  <c r="Q810"/>
  <c r="O810"/>
  <c r="Q809"/>
  <c r="O809"/>
  <c r="Q808"/>
  <c r="O808"/>
  <c r="Q807"/>
  <c r="O807"/>
  <c r="Q806"/>
  <c r="O806"/>
  <c r="Q805"/>
  <c r="O805"/>
  <c r="Q804"/>
  <c r="O804"/>
  <c r="Q803"/>
  <c r="O803"/>
  <c r="Q802"/>
  <c r="O802"/>
  <c r="Q801"/>
  <c r="O801"/>
  <c r="Q800"/>
  <c r="O800"/>
  <c r="Q799"/>
  <c r="O799"/>
  <c r="Q798"/>
  <c r="O798"/>
  <c r="Q797"/>
  <c r="O797"/>
  <c r="Q796"/>
  <c r="O796"/>
  <c r="Q795"/>
  <c r="O795"/>
  <c r="Q794"/>
  <c r="O794"/>
  <c r="Q793"/>
  <c r="O793"/>
  <c r="Q792"/>
  <c r="O792"/>
  <c r="Q791"/>
  <c r="O791"/>
  <c r="Q790"/>
  <c r="O790"/>
  <c r="Q789"/>
  <c r="O789"/>
  <c r="Q788"/>
  <c r="O788"/>
  <c r="Q787"/>
  <c r="O787"/>
  <c r="Q786"/>
  <c r="O786"/>
  <c r="Q785"/>
  <c r="O785"/>
  <c r="Q784"/>
  <c r="O784"/>
  <c r="Q783"/>
  <c r="O783"/>
  <c r="Q782"/>
  <c r="O782"/>
  <c r="Q781"/>
  <c r="O781"/>
  <c r="Q780"/>
  <c r="O780"/>
  <c r="Q779"/>
  <c r="O779"/>
  <c r="Q778"/>
  <c r="O778"/>
  <c r="Q777"/>
  <c r="O777"/>
  <c r="Q776"/>
  <c r="O776"/>
  <c r="Q775"/>
  <c r="O775"/>
  <c r="Q774"/>
  <c r="O774"/>
  <c r="Q773"/>
  <c r="O773"/>
  <c r="Q772"/>
  <c r="O772"/>
  <c r="Q771"/>
  <c r="O771"/>
  <c r="Q770"/>
  <c r="O770"/>
  <c r="Q769"/>
  <c r="O769"/>
  <c r="Q768"/>
  <c r="O768"/>
  <c r="Q767"/>
  <c r="O767"/>
  <c r="Q766"/>
  <c r="O766"/>
  <c r="Q765"/>
  <c r="O765"/>
  <c r="Q764"/>
  <c r="O764"/>
  <c r="Q763"/>
  <c r="O763"/>
  <c r="Q762"/>
  <c r="O762"/>
  <c r="Q761"/>
  <c r="O761"/>
  <c r="Q760"/>
  <c r="O760"/>
  <c r="Q759"/>
  <c r="O759"/>
  <c r="Q758"/>
  <c r="O758"/>
  <c r="Q757"/>
  <c r="O757"/>
  <c r="Q756"/>
  <c r="O756"/>
  <c r="Q755"/>
  <c r="O755"/>
  <c r="Q754"/>
  <c r="O754"/>
  <c r="Q753"/>
  <c r="O753"/>
  <c r="Q752"/>
  <c r="O752"/>
  <c r="Q751"/>
  <c r="O751"/>
  <c r="Q750"/>
  <c r="O750"/>
  <c r="Q749"/>
  <c r="O749"/>
  <c r="Q748"/>
  <c r="O748"/>
  <c r="Q747"/>
  <c r="O747"/>
  <c r="Q746"/>
  <c r="O746"/>
  <c r="Q745"/>
  <c r="O745"/>
  <c r="Q744"/>
  <c r="O744"/>
  <c r="Q743"/>
  <c r="O743"/>
  <c r="Q742"/>
  <c r="O742"/>
  <c r="Q741"/>
  <c r="O741"/>
  <c r="Q740"/>
  <c r="O740"/>
  <c r="Q739"/>
  <c r="O739"/>
  <c r="Q738"/>
  <c r="O738"/>
  <c r="Q737"/>
  <c r="O737"/>
  <c r="Q736"/>
  <c r="O736"/>
  <c r="Q735"/>
  <c r="O735"/>
  <c r="Q734"/>
  <c r="O734"/>
  <c r="Q733"/>
  <c r="O733"/>
  <c r="Q732"/>
  <c r="O732"/>
  <c r="Q731"/>
  <c r="O731"/>
  <c r="Q730"/>
  <c r="O730"/>
  <c r="Q729"/>
  <c r="O729"/>
  <c r="Q728"/>
  <c r="O728"/>
  <c r="Q727"/>
  <c r="O727"/>
  <c r="Q726"/>
  <c r="O725"/>
  <c r="Q724"/>
  <c r="O724"/>
  <c r="Q723"/>
  <c r="O723"/>
  <c r="Q722"/>
  <c r="O722"/>
  <c r="Q721"/>
  <c r="O721"/>
  <c r="Q720"/>
  <c r="O720"/>
  <c r="Q719"/>
  <c r="O719"/>
  <c r="Q718"/>
  <c r="O718"/>
  <c r="Q717"/>
  <c r="O717"/>
  <c r="Q716"/>
  <c r="O716"/>
  <c r="Q715"/>
  <c r="O715"/>
  <c r="Q714"/>
  <c r="O714"/>
  <c r="Q713"/>
  <c r="O713"/>
  <c r="Q712"/>
  <c r="O712"/>
  <c r="Q711"/>
  <c r="O711"/>
  <c r="Q710"/>
  <c r="O710"/>
  <c r="Q709"/>
  <c r="O709"/>
  <c r="Q708"/>
  <c r="O708"/>
  <c r="Q707"/>
  <c r="O707"/>
  <c r="Q706"/>
  <c r="O706"/>
  <c r="Q705"/>
  <c r="O705"/>
  <c r="Q704"/>
  <c r="O704"/>
  <c r="Q703"/>
  <c r="O703"/>
  <c r="Q702"/>
  <c r="O702"/>
  <c r="Q701"/>
  <c r="O701"/>
  <c r="Q700"/>
  <c r="O700"/>
  <c r="Q699"/>
  <c r="O699"/>
  <c r="Q698"/>
  <c r="O698"/>
  <c r="Q697"/>
  <c r="O697"/>
  <c r="Q696"/>
  <c r="O696"/>
  <c r="Q695"/>
  <c r="O695"/>
  <c r="Q694"/>
  <c r="O694"/>
  <c r="Q693"/>
  <c r="O693"/>
  <c r="Q692"/>
  <c r="O692"/>
  <c r="Q691"/>
  <c r="O691"/>
  <c r="Q690"/>
  <c r="O690"/>
  <c r="Q689"/>
  <c r="O689"/>
  <c r="Q688"/>
  <c r="O688"/>
  <c r="Q687"/>
  <c r="O687"/>
  <c r="Q686"/>
  <c r="O686"/>
  <c r="Q685"/>
  <c r="O685"/>
  <c r="Q684"/>
  <c r="O684"/>
  <c r="Q683"/>
  <c r="O683"/>
  <c r="Q682"/>
  <c r="O682"/>
  <c r="Q681"/>
  <c r="O681"/>
  <c r="Q680"/>
  <c r="O680"/>
  <c r="Q679"/>
  <c r="O679"/>
  <c r="Q678"/>
  <c r="O678"/>
  <c r="Q677"/>
  <c r="O677"/>
  <c r="Q676"/>
  <c r="O676"/>
  <c r="Q675"/>
  <c r="O675"/>
  <c r="Q674"/>
  <c r="O674"/>
  <c r="Q673"/>
  <c r="O673"/>
  <c r="Q672"/>
  <c r="O672"/>
  <c r="Q671"/>
  <c r="O671"/>
  <c r="Q670"/>
  <c r="O670"/>
  <c r="Q669"/>
  <c r="O669"/>
  <c r="Q668"/>
  <c r="O668"/>
  <c r="Q667"/>
  <c r="O667"/>
  <c r="Q666"/>
  <c r="O666"/>
  <c r="Q665"/>
  <c r="O665"/>
  <c r="Q664"/>
  <c r="O664"/>
  <c r="Q663"/>
  <c r="O663"/>
  <c r="Q662"/>
  <c r="O662"/>
  <c r="Q661"/>
  <c r="O661"/>
  <c r="Q660"/>
  <c r="O660"/>
  <c r="Q659"/>
  <c r="O659"/>
  <c r="Q658"/>
  <c r="O658"/>
  <c r="Q657"/>
  <c r="O657"/>
  <c r="Q656"/>
  <c r="O656"/>
  <c r="Q655"/>
  <c r="O655"/>
  <c r="Q654"/>
  <c r="O654"/>
  <c r="Q653"/>
  <c r="O653"/>
  <c r="Q652"/>
  <c r="O652"/>
  <c r="Q651"/>
  <c r="O651"/>
  <c r="Q650"/>
  <c r="O650"/>
  <c r="Q649"/>
  <c r="O649"/>
  <c r="Q648"/>
  <c r="O648"/>
  <c r="Q647"/>
  <c r="O647"/>
  <c r="Q646"/>
  <c r="O646"/>
  <c r="Q645"/>
  <c r="O645"/>
  <c r="Q644"/>
  <c r="O644"/>
  <c r="Q643"/>
  <c r="O643"/>
  <c r="Q642"/>
  <c r="O642"/>
  <c r="Q641"/>
  <c r="O641"/>
  <c r="Q640"/>
  <c r="O640"/>
  <c r="Q639"/>
  <c r="O639"/>
  <c r="Q638"/>
  <c r="O638"/>
  <c r="Q637"/>
  <c r="O637"/>
  <c r="Q636"/>
  <c r="O636"/>
  <c r="Q635"/>
  <c r="O635"/>
  <c r="Q634"/>
  <c r="O634"/>
  <c r="Q633"/>
  <c r="O633"/>
  <c r="Q632"/>
  <c r="O632"/>
  <c r="Q631"/>
  <c r="O631"/>
  <c r="Q630"/>
  <c r="O630"/>
  <c r="Q629"/>
  <c r="O629"/>
  <c r="Q628"/>
  <c r="O628"/>
  <c r="Q627"/>
  <c r="O627"/>
  <c r="Q626"/>
  <c r="O626"/>
  <c r="Q625"/>
  <c r="O625"/>
  <c r="Q624"/>
  <c r="O624"/>
  <c r="Q623"/>
  <c r="O623"/>
  <c r="Q622"/>
  <c r="O622"/>
  <c r="Q621"/>
  <c r="O621"/>
  <c r="Q620"/>
  <c r="O620"/>
  <c r="Q619"/>
  <c r="O619"/>
  <c r="Q618"/>
  <c r="O618"/>
  <c r="Q617"/>
  <c r="O617"/>
  <c r="Q616"/>
  <c r="O616"/>
  <c r="Q615"/>
  <c r="O615"/>
  <c r="Q614"/>
  <c r="O614"/>
  <c r="Q613"/>
  <c r="O613"/>
  <c r="Q612"/>
  <c r="O612"/>
  <c r="Q611"/>
  <c r="O611"/>
  <c r="Q610"/>
  <c r="O610"/>
  <c r="Q609"/>
  <c r="O609"/>
  <c r="Q608"/>
  <c r="O608"/>
  <c r="Q607"/>
  <c r="O607"/>
  <c r="Q606"/>
  <c r="O606"/>
  <c r="Q605"/>
  <c r="O605"/>
  <c r="Q604"/>
  <c r="O604"/>
  <c r="Q603"/>
  <c r="O603"/>
  <c r="Q602"/>
  <c r="O602"/>
  <c r="Q601"/>
  <c r="O601"/>
  <c r="Q600"/>
  <c r="O600"/>
  <c r="Q599"/>
  <c r="O599"/>
  <c r="Q598"/>
  <c r="O598"/>
  <c r="Q597"/>
  <c r="O597"/>
  <c r="Q596"/>
  <c r="O596"/>
  <c r="Q595"/>
  <c r="O595"/>
  <c r="Q594"/>
  <c r="O594"/>
  <c r="Q593"/>
  <c r="O593"/>
  <c r="Q592"/>
  <c r="O592"/>
  <c r="Q591"/>
  <c r="O591"/>
  <c r="Q590"/>
  <c r="O590"/>
  <c r="Q589"/>
  <c r="O589"/>
  <c r="Q588"/>
  <c r="O588"/>
  <c r="Q587"/>
  <c r="O587"/>
  <c r="Q586"/>
  <c r="O586"/>
  <c r="Q585"/>
  <c r="O585"/>
  <c r="Q584"/>
  <c r="O584"/>
  <c r="Q583"/>
  <c r="O583"/>
  <c r="Q582"/>
  <c r="O582"/>
  <c r="Q581"/>
  <c r="O581"/>
  <c r="Q580"/>
  <c r="O580"/>
  <c r="Q579"/>
  <c r="O579"/>
  <c r="Q578"/>
  <c r="O578"/>
  <c r="Q577"/>
  <c r="O577"/>
  <c r="Q576"/>
  <c r="O576"/>
  <c r="Q575"/>
  <c r="O575"/>
  <c r="Q574"/>
  <c r="O574"/>
  <c r="Q573"/>
  <c r="O573"/>
  <c r="Q572"/>
  <c r="O572"/>
  <c r="Q571"/>
  <c r="O571"/>
  <c r="Q570"/>
  <c r="O570"/>
  <c r="Q569"/>
  <c r="O569"/>
  <c r="Q568"/>
  <c r="O568"/>
  <c r="Q567"/>
  <c r="O567"/>
  <c r="Q566"/>
  <c r="O566"/>
  <c r="Q565"/>
  <c r="O565"/>
  <c r="Q564"/>
  <c r="O564"/>
  <c r="Q563"/>
  <c r="O563"/>
  <c r="Q562"/>
  <c r="O562"/>
  <c r="Q561"/>
  <c r="O561"/>
  <c r="Q560"/>
  <c r="O560"/>
  <c r="Q559"/>
  <c r="O559"/>
  <c r="Q558"/>
  <c r="O558"/>
  <c r="Q557"/>
  <c r="O557"/>
  <c r="Q556"/>
  <c r="O556"/>
  <c r="Q555"/>
  <c r="O555"/>
  <c r="Q554"/>
  <c r="O554"/>
  <c r="Q553"/>
  <c r="O553"/>
  <c r="Q552"/>
  <c r="O552"/>
  <c r="Q551"/>
  <c r="O551"/>
  <c r="Q550"/>
  <c r="O550"/>
  <c r="Q549"/>
  <c r="O549"/>
  <c r="Q548"/>
  <c r="O548"/>
  <c r="Q547"/>
  <c r="O547"/>
  <c r="Q546"/>
  <c r="O546"/>
  <c r="Q545"/>
  <c r="O545"/>
  <c r="Q544"/>
  <c r="O544"/>
  <c r="Q543"/>
  <c r="O543"/>
  <c r="Q542"/>
  <c r="O542"/>
  <c r="Q541"/>
  <c r="O541"/>
  <c r="Q540"/>
  <c r="O540"/>
  <c r="Q539"/>
  <c r="O539"/>
  <c r="Q538"/>
  <c r="O538"/>
  <c r="Q537"/>
  <c r="O537"/>
  <c r="Q536"/>
  <c r="O536"/>
  <c r="Q535"/>
  <c r="O535"/>
  <c r="Q534"/>
  <c r="O534"/>
  <c r="Q533"/>
  <c r="O533"/>
  <c r="Q532"/>
  <c r="O532"/>
  <c r="Q531"/>
  <c r="O531"/>
  <c r="Q530"/>
  <c r="O530"/>
  <c r="Q529"/>
  <c r="O529"/>
  <c r="Q528"/>
  <c r="O528"/>
  <c r="Q527"/>
  <c r="O527"/>
  <c r="Q526"/>
  <c r="O526"/>
  <c r="Q525"/>
  <c r="O525"/>
  <c r="Q524"/>
  <c r="O524"/>
  <c r="Q523"/>
  <c r="O523"/>
  <c r="Q522"/>
  <c r="O522"/>
  <c r="Q521"/>
  <c r="O521"/>
  <c r="Q520"/>
  <c r="O520"/>
  <c r="Q519"/>
  <c r="O519"/>
  <c r="Q518"/>
  <c r="O518"/>
  <c r="Q517"/>
  <c r="O517"/>
  <c r="Q516"/>
  <c r="O516"/>
  <c r="Q515"/>
  <c r="O515"/>
  <c r="Q514"/>
  <c r="O514"/>
  <c r="Q513"/>
  <c r="O513"/>
  <c r="Q512"/>
  <c r="O512"/>
  <c r="Q511"/>
  <c r="O511"/>
  <c r="Q510"/>
  <c r="O510"/>
  <c r="Q509"/>
  <c r="O509"/>
  <c r="Q508"/>
  <c r="O508"/>
  <c r="Q507"/>
  <c r="O507"/>
  <c r="Q506"/>
  <c r="O506"/>
  <c r="Q505"/>
  <c r="O505"/>
  <c r="Q504"/>
  <c r="O504"/>
  <c r="Q503"/>
  <c r="O503"/>
  <c r="Q502"/>
  <c r="O502"/>
  <c r="Q501"/>
  <c r="O501"/>
  <c r="Q500"/>
  <c r="O500"/>
  <c r="Q499"/>
  <c r="O499"/>
  <c r="Q498"/>
  <c r="O498"/>
  <c r="Q497"/>
  <c r="O497"/>
  <c r="Q496"/>
  <c r="O496"/>
  <c r="Q495"/>
  <c r="O495"/>
  <c r="Q494"/>
  <c r="O494"/>
  <c r="Q493"/>
  <c r="O493"/>
  <c r="Q492"/>
  <c r="O492"/>
  <c r="Q491"/>
  <c r="O491"/>
  <c r="Q490"/>
  <c r="O490"/>
  <c r="Q489"/>
  <c r="O489"/>
  <c r="Q488"/>
  <c r="O488"/>
  <c r="Q487"/>
  <c r="O487"/>
  <c r="Q486"/>
  <c r="O486"/>
  <c r="Q485"/>
  <c r="O485"/>
  <c r="Q484"/>
  <c r="O484"/>
  <c r="Q483"/>
  <c r="O483"/>
  <c r="Q482"/>
  <c r="O482"/>
  <c r="Q481"/>
  <c r="O481"/>
  <c r="Q480"/>
  <c r="O480"/>
  <c r="Q479"/>
  <c r="O479"/>
  <c r="Q478"/>
  <c r="O478"/>
  <c r="Q477"/>
  <c r="O477"/>
  <c r="Q476"/>
  <c r="O476"/>
  <c r="Q475"/>
  <c r="O475"/>
  <c r="Q474"/>
  <c r="O474"/>
  <c r="Q473"/>
  <c r="O473"/>
  <c r="Q472"/>
  <c r="O472"/>
  <c r="Q471"/>
  <c r="O471"/>
  <c r="Q470"/>
  <c r="O470"/>
  <c r="Q469"/>
  <c r="O469"/>
  <c r="Q468"/>
  <c r="O468"/>
  <c r="Q467"/>
  <c r="O467"/>
  <c r="Q466"/>
  <c r="O466"/>
  <c r="Q465"/>
  <c r="O465"/>
  <c r="Q464"/>
  <c r="O464"/>
  <c r="Q463"/>
  <c r="O463"/>
  <c r="Q462"/>
  <c r="O462"/>
  <c r="Q461"/>
  <c r="O461"/>
  <c r="Q460"/>
  <c r="O460"/>
  <c r="Q459"/>
  <c r="O459"/>
  <c r="Q458"/>
  <c r="O458"/>
  <c r="Q457"/>
  <c r="O457"/>
  <c r="Q456"/>
  <c r="O456"/>
  <c r="Q455"/>
  <c r="O455"/>
  <c r="Q454"/>
  <c r="O454"/>
  <c r="Q453"/>
  <c r="O453"/>
  <c r="Q452"/>
  <c r="O452"/>
  <c r="Q451"/>
  <c r="O451"/>
  <c r="Q450"/>
  <c r="O450"/>
  <c r="Q449"/>
  <c r="O449"/>
  <c r="Q448"/>
  <c r="O448"/>
  <c r="Q447"/>
  <c r="O447"/>
  <c r="Q446"/>
  <c r="O446"/>
  <c r="Q445"/>
  <c r="O445"/>
  <c r="Q444"/>
  <c r="O444"/>
  <c r="Q443"/>
  <c r="O443"/>
  <c r="Q442"/>
  <c r="O442"/>
  <c r="Q441"/>
  <c r="O441"/>
  <c r="Q440"/>
  <c r="O440"/>
  <c r="Q439"/>
  <c r="O439"/>
  <c r="Q438"/>
  <c r="O438"/>
  <c r="Q437"/>
  <c r="O437"/>
  <c r="Q436"/>
  <c r="O436"/>
  <c r="Q435"/>
  <c r="O435"/>
  <c r="Q434"/>
  <c r="O434"/>
  <c r="Q433"/>
  <c r="O433"/>
  <c r="Q432"/>
  <c r="O432"/>
  <c r="Q431"/>
  <c r="O431"/>
  <c r="Q430"/>
  <c r="O430"/>
  <c r="Q429"/>
  <c r="O429"/>
  <c r="Q428"/>
  <c r="O428"/>
  <c r="Q427"/>
  <c r="O427"/>
  <c r="Q426"/>
  <c r="O426"/>
  <c r="Q425"/>
  <c r="O425"/>
  <c r="Q424"/>
  <c r="O424"/>
  <c r="Q423"/>
  <c r="O423"/>
  <c r="Q422"/>
  <c r="O422"/>
  <c r="Q421"/>
  <c r="O421"/>
  <c r="Q420"/>
  <c r="O420"/>
  <c r="Q419"/>
  <c r="O419"/>
  <c r="Q418"/>
  <c r="O418"/>
  <c r="Q417"/>
  <c r="O417"/>
  <c r="Q416"/>
  <c r="O416"/>
  <c r="Q415"/>
  <c r="O415"/>
  <c r="Q414"/>
  <c r="O414"/>
  <c r="Q413"/>
  <c r="O413"/>
  <c r="Q412"/>
  <c r="O412"/>
  <c r="Q411"/>
  <c r="O411"/>
  <c r="Q410"/>
  <c r="O410"/>
  <c r="Q409"/>
  <c r="O409"/>
  <c r="Q408"/>
  <c r="O408"/>
  <c r="Q407"/>
  <c r="O407"/>
  <c r="Q406"/>
  <c r="O406"/>
  <c r="Q405"/>
  <c r="O405"/>
  <c r="Q404"/>
  <c r="O404"/>
  <c r="Q403"/>
  <c r="O403"/>
  <c r="Q402"/>
  <c r="O402"/>
  <c r="Q401"/>
  <c r="O401"/>
  <c r="Q400"/>
  <c r="O400"/>
  <c r="Q399"/>
  <c r="O399"/>
  <c r="Q398"/>
  <c r="O398"/>
  <c r="Q397"/>
  <c r="O397"/>
  <c r="Q396"/>
  <c r="O396"/>
  <c r="Q395"/>
  <c r="O395"/>
  <c r="Q394"/>
  <c r="O394"/>
  <c r="Q393"/>
  <c r="O393"/>
  <c r="Q392"/>
  <c r="O392"/>
  <c r="Q391"/>
  <c r="O391"/>
  <c r="Q390"/>
  <c r="O390"/>
  <c r="Q389"/>
  <c r="O389"/>
  <c r="Q388"/>
  <c r="O388"/>
  <c r="Q387"/>
  <c r="O387"/>
  <c r="Q386"/>
  <c r="O386"/>
  <c r="Q385"/>
  <c r="O385"/>
  <c r="Q384"/>
  <c r="O384"/>
  <c r="Q383"/>
  <c r="O383"/>
  <c r="Q382"/>
  <c r="O382"/>
  <c r="Q381"/>
  <c r="O381"/>
  <c r="Q380"/>
  <c r="O380"/>
  <c r="Q379"/>
  <c r="O379"/>
  <c r="Q378"/>
  <c r="O378"/>
  <c r="Q377"/>
  <c r="O377"/>
  <c r="Q376"/>
  <c r="O376"/>
  <c r="Q375"/>
  <c r="O375"/>
  <c r="Q374"/>
  <c r="O374"/>
  <c r="Q373"/>
  <c r="O373"/>
  <c r="Q372"/>
  <c r="O372"/>
  <c r="Q371"/>
  <c r="O371"/>
  <c r="Q370"/>
  <c r="O370"/>
  <c r="Q369"/>
  <c r="O369"/>
  <c r="Q368"/>
  <c r="O368"/>
  <c r="Q367"/>
  <c r="O367"/>
  <c r="Q366"/>
  <c r="O366"/>
  <c r="Q365"/>
  <c r="O365"/>
  <c r="Q364"/>
  <c r="O364"/>
  <c r="Q363"/>
  <c r="O363"/>
  <c r="Q362"/>
  <c r="O362"/>
  <c r="Q361"/>
  <c r="O361"/>
  <c r="Q360"/>
  <c r="O360"/>
  <c r="Q359"/>
  <c r="O359"/>
  <c r="Q358"/>
  <c r="O358"/>
  <c r="Q357"/>
  <c r="O357"/>
  <c r="Q356"/>
  <c r="O356"/>
  <c r="Q355"/>
  <c r="O355"/>
  <c r="Q354"/>
  <c r="O354"/>
  <c r="Q353"/>
  <c r="O353"/>
  <c r="Q352"/>
  <c r="O352"/>
  <c r="Q351"/>
  <c r="O351"/>
  <c r="Q350"/>
  <c r="O350"/>
  <c r="Q349"/>
  <c r="O349"/>
  <c r="Q348"/>
  <c r="O348"/>
  <c r="Q347"/>
  <c r="O347"/>
  <c r="Q346"/>
  <c r="O346"/>
  <c r="Q345"/>
  <c r="O345"/>
  <c r="Q344"/>
  <c r="O344"/>
  <c r="Q343"/>
  <c r="O343"/>
  <c r="Q342"/>
  <c r="O342"/>
  <c r="Q341"/>
  <c r="O341"/>
  <c r="Q340"/>
  <c r="O340"/>
  <c r="Q339"/>
  <c r="O339"/>
  <c r="Q338"/>
  <c r="O338"/>
  <c r="Q337"/>
  <c r="O337"/>
  <c r="Q336"/>
  <c r="O336"/>
  <c r="Q335"/>
  <c r="O335"/>
  <c r="Q334"/>
  <c r="O334"/>
  <c r="Q333"/>
  <c r="O333"/>
  <c r="Q332"/>
  <c r="O332"/>
  <c r="Q331"/>
  <c r="O331"/>
  <c r="Q330"/>
  <c r="O330"/>
  <c r="Q329"/>
  <c r="O329"/>
  <c r="Q328"/>
  <c r="O328"/>
  <c r="Q327"/>
  <c r="O327"/>
  <c r="Q326"/>
  <c r="O326"/>
  <c r="Q325"/>
  <c r="O325"/>
  <c r="Q324"/>
  <c r="O324"/>
  <c r="Q323"/>
  <c r="O323"/>
  <c r="Q322"/>
  <c r="O322"/>
  <c r="Q321"/>
  <c r="O321"/>
  <c r="Q320"/>
  <c r="O320"/>
  <c r="Q319"/>
  <c r="O319"/>
  <c r="Q318"/>
  <c r="O318"/>
  <c r="Q317"/>
  <c r="O317"/>
  <c r="Q316"/>
  <c r="O316"/>
  <c r="Q315"/>
  <c r="O315"/>
  <c r="Q314"/>
  <c r="O314"/>
  <c r="Q313"/>
  <c r="O313"/>
  <c r="Q312"/>
  <c r="O312"/>
  <c r="Q311"/>
  <c r="O311"/>
  <c r="Q310"/>
  <c r="O310"/>
  <c r="Q309"/>
  <c r="O309"/>
  <c r="Q308"/>
  <c r="O308"/>
  <c r="Q307"/>
  <c r="O307"/>
  <c r="Q306"/>
  <c r="O306"/>
  <c r="Q305"/>
  <c r="O305"/>
  <c r="Q304"/>
  <c r="O304"/>
  <c r="Q303"/>
  <c r="O303"/>
  <c r="Q302"/>
  <c r="O302"/>
  <c r="Q301"/>
  <c r="O301"/>
  <c r="Q300"/>
  <c r="O300"/>
  <c r="Q299"/>
  <c r="O299"/>
  <c r="Q298"/>
  <c r="O298"/>
  <c r="Q297"/>
  <c r="O297"/>
  <c r="Q296"/>
  <c r="O296"/>
  <c r="Q295"/>
  <c r="O295"/>
  <c r="Q294"/>
  <c r="O294"/>
  <c r="Q293"/>
  <c r="O293"/>
  <c r="Q292"/>
  <c r="O292"/>
  <c r="Q291"/>
  <c r="O291"/>
  <c r="Q290"/>
  <c r="O290"/>
  <c r="Q289"/>
  <c r="O289"/>
  <c r="Q288"/>
  <c r="O288"/>
  <c r="Q287"/>
  <c r="O287"/>
  <c r="Q286"/>
  <c r="O286"/>
  <c r="Q285"/>
  <c r="O285"/>
  <c r="Q284"/>
  <c r="O284"/>
  <c r="Q283"/>
  <c r="O283"/>
  <c r="Q282"/>
  <c r="O282"/>
  <c r="Q281"/>
  <c r="O281"/>
  <c r="Q280"/>
  <c r="O280"/>
  <c r="Q279"/>
  <c r="O279"/>
  <c r="Q278"/>
  <c r="O278"/>
  <c r="Q277"/>
  <c r="O277"/>
  <c r="Q276"/>
  <c r="O276"/>
  <c r="Q275"/>
  <c r="O275"/>
  <c r="Q274"/>
  <c r="O274"/>
  <c r="Q273"/>
  <c r="O273"/>
  <c r="Q272"/>
  <c r="O272"/>
  <c r="Q271"/>
  <c r="O271"/>
  <c r="Q270"/>
  <c r="O270"/>
  <c r="Q269"/>
  <c r="O269"/>
  <c r="Q268"/>
  <c r="O268"/>
  <c r="Q267"/>
  <c r="O267"/>
  <c r="Q266"/>
  <c r="O266"/>
  <c r="Q265"/>
  <c r="O265"/>
  <c r="Q264"/>
  <c r="O264"/>
  <c r="Q263"/>
  <c r="O263"/>
  <c r="Q262"/>
  <c r="O262"/>
  <c r="Q261"/>
  <c r="O261"/>
  <c r="Q260"/>
  <c r="O260"/>
  <c r="Q259"/>
  <c r="O259"/>
  <c r="Q258"/>
  <c r="O258"/>
  <c r="Q257"/>
  <c r="O257"/>
  <c r="Q256"/>
  <c r="O256"/>
  <c r="Q255"/>
  <c r="O255"/>
  <c r="Q254"/>
  <c r="O254"/>
  <c r="Q253"/>
  <c r="O253"/>
  <c r="Q252"/>
  <c r="O252"/>
  <c r="Q251"/>
  <c r="O251"/>
  <c r="Q250"/>
  <c r="O250"/>
  <c r="Q249"/>
  <c r="O249"/>
  <c r="Q248"/>
  <c r="O248"/>
  <c r="Q247"/>
  <c r="O247"/>
  <c r="Q246"/>
  <c r="O246"/>
  <c r="Q245"/>
  <c r="O245"/>
  <c r="Q244"/>
  <c r="O244"/>
  <c r="Q243"/>
  <c r="O243"/>
  <c r="Q242"/>
  <c r="O242"/>
  <c r="Q241"/>
  <c r="O241"/>
  <c r="Q240"/>
  <c r="O240"/>
  <c r="Q239"/>
  <c r="O239"/>
  <c r="Q238"/>
  <c r="O238"/>
  <c r="Q237"/>
  <c r="O237"/>
  <c r="Q236"/>
  <c r="O236"/>
  <c r="Q235"/>
  <c r="O235"/>
  <c r="Q234"/>
  <c r="O234"/>
  <c r="Q233"/>
  <c r="O233"/>
  <c r="Q232"/>
  <c r="O232"/>
  <c r="Q231"/>
  <c r="O231"/>
  <c r="Q230"/>
  <c r="O230"/>
  <c r="Q229"/>
  <c r="O229"/>
  <c r="Q228"/>
  <c r="O228"/>
  <c r="Q227"/>
  <c r="O227"/>
  <c r="Q226"/>
  <c r="O226"/>
  <c r="Q225"/>
  <c r="O225"/>
  <c r="Q224"/>
  <c r="O224"/>
  <c r="Q223"/>
  <c r="O223"/>
  <c r="Q222"/>
  <c r="O222"/>
  <c r="Q221"/>
  <c r="O221"/>
  <c r="Q220"/>
  <c r="O220"/>
  <c r="Q219"/>
  <c r="O219"/>
  <c r="Q218"/>
  <c r="O218"/>
  <c r="Q217"/>
  <c r="O217"/>
  <c r="Q216"/>
  <c r="O216"/>
  <c r="Q215"/>
  <c r="O215"/>
  <c r="Q214"/>
  <c r="O214"/>
  <c r="Q213"/>
  <c r="O213"/>
  <c r="Q212"/>
  <c r="O212"/>
  <c r="Q211"/>
  <c r="O211"/>
  <c r="Q210"/>
  <c r="O210"/>
  <c r="Q209"/>
  <c r="O209"/>
  <c r="Q208"/>
  <c r="O208"/>
  <c r="Q207"/>
  <c r="O207"/>
  <c r="Q206"/>
  <c r="O206"/>
  <c r="Q205"/>
  <c r="O205"/>
  <c r="Q204"/>
  <c r="O204"/>
  <c r="Q203"/>
  <c r="O203"/>
  <c r="Q202"/>
  <c r="O202"/>
  <c r="Q201"/>
  <c r="O201"/>
  <c r="Q200"/>
  <c r="O200"/>
  <c r="Q199"/>
  <c r="O199"/>
  <c r="Q198"/>
  <c r="O198"/>
  <c r="Q197"/>
  <c r="O197"/>
  <c r="Q196"/>
  <c r="O196"/>
  <c r="Q195"/>
  <c r="O195"/>
  <c r="Q194"/>
  <c r="O194"/>
  <c r="Q193"/>
  <c r="O193"/>
  <c r="Q192"/>
  <c r="O192"/>
  <c r="Q191"/>
  <c r="O191"/>
  <c r="Q190"/>
  <c r="O190"/>
  <c r="Q189"/>
  <c r="O189"/>
  <c r="Q188"/>
  <c r="O188"/>
  <c r="Q187"/>
  <c r="O187"/>
  <c r="Q186"/>
  <c r="O186"/>
  <c r="Q185"/>
  <c r="O185"/>
  <c r="Q184"/>
  <c r="O184"/>
  <c r="Q183"/>
  <c r="O183"/>
  <c r="Q182"/>
  <c r="O182"/>
  <c r="Q181"/>
  <c r="O181"/>
  <c r="Q180"/>
  <c r="O180"/>
  <c r="Q179"/>
  <c r="O179"/>
  <c r="Q178"/>
  <c r="O178"/>
  <c r="Q177"/>
  <c r="O177"/>
  <c r="Q176"/>
  <c r="O176"/>
  <c r="Q175"/>
  <c r="O175"/>
  <c r="Q174"/>
  <c r="O174"/>
  <c r="Q173"/>
  <c r="O173"/>
  <c r="Q172"/>
  <c r="O172"/>
  <c r="Q171"/>
  <c r="O171"/>
  <c r="Q170"/>
  <c r="O170"/>
  <c r="Q169"/>
  <c r="O169"/>
  <c r="Q168"/>
  <c r="O168"/>
  <c r="Q167"/>
  <c r="O167"/>
  <c r="Q166"/>
  <c r="O166"/>
  <c r="Q165"/>
  <c r="O165"/>
  <c r="Q164"/>
  <c r="O164"/>
  <c r="Q163"/>
  <c r="O163"/>
  <c r="Q162"/>
  <c r="O162"/>
  <c r="Q161"/>
  <c r="O161"/>
  <c r="Q160"/>
  <c r="O160"/>
  <c r="Q159"/>
  <c r="O159"/>
  <c r="Q158"/>
  <c r="O158"/>
  <c r="Q157"/>
  <c r="O157"/>
  <c r="Q156"/>
  <c r="O156"/>
  <c r="Q155"/>
  <c r="O155"/>
  <c r="Q154"/>
  <c r="O154"/>
  <c r="Q153"/>
  <c r="O153"/>
  <c r="Q152"/>
  <c r="O152"/>
  <c r="Q151"/>
  <c r="O151"/>
  <c r="Q150"/>
  <c r="O150"/>
  <c r="Q149"/>
  <c r="O149"/>
  <c r="Q148"/>
  <c r="O148"/>
  <c r="Q147"/>
  <c r="O147"/>
  <c r="Q146"/>
  <c r="O146"/>
  <c r="Q145"/>
  <c r="O145"/>
  <c r="Q144"/>
  <c r="O144"/>
  <c r="Q143"/>
  <c r="O143"/>
  <c r="Q142"/>
  <c r="O142"/>
  <c r="Q141"/>
  <c r="O141"/>
  <c r="Q140"/>
  <c r="O140"/>
  <c r="Q139"/>
  <c r="O139"/>
  <c r="Q138"/>
  <c r="O138"/>
  <c r="Q137"/>
  <c r="O137"/>
  <c r="Q136"/>
  <c r="O136"/>
  <c r="Q135"/>
  <c r="O135"/>
  <c r="Q134"/>
  <c r="O134"/>
  <c r="Q133"/>
  <c r="O133"/>
  <c r="Q132"/>
  <c r="O132"/>
  <c r="Q131"/>
  <c r="O131"/>
  <c r="Q130"/>
  <c r="O130"/>
  <c r="Q129"/>
  <c r="O129"/>
  <c r="Q128"/>
  <c r="O128"/>
  <c r="Q127"/>
  <c r="O127"/>
  <c r="Q126"/>
  <c r="O126"/>
  <c r="Q125"/>
  <c r="O125"/>
  <c r="Q124"/>
  <c r="O124"/>
  <c r="Q123"/>
  <c r="O123"/>
  <c r="Q122"/>
  <c r="O122"/>
  <c r="Q121"/>
  <c r="O121"/>
  <c r="Q120"/>
  <c r="O120"/>
  <c r="Q119"/>
  <c r="O119"/>
  <c r="Q118"/>
  <c r="O118"/>
  <c r="Q117"/>
  <c r="O117"/>
  <c r="Q116"/>
  <c r="O116"/>
  <c r="Q115"/>
  <c r="O115"/>
  <c r="Q114"/>
  <c r="O114"/>
  <c r="Q113"/>
  <c r="O113"/>
  <c r="Q112"/>
  <c r="O112"/>
  <c r="Q111"/>
  <c r="O111"/>
  <c r="Q110"/>
  <c r="O110"/>
  <c r="Q109"/>
  <c r="O109"/>
  <c r="Q108"/>
  <c r="O108"/>
  <c r="Q107"/>
  <c r="O107"/>
  <c r="Q106"/>
  <c r="O106"/>
  <c r="Q105"/>
  <c r="O105"/>
  <c r="Q104"/>
  <c r="O104"/>
  <c r="Q103"/>
  <c r="O103"/>
  <c r="Q102"/>
  <c r="O102"/>
  <c r="Q101"/>
  <c r="O101"/>
  <c r="Q100"/>
  <c r="O100"/>
  <c r="Q99"/>
  <c r="O99"/>
  <c r="Q98"/>
  <c r="O98"/>
  <c r="Q97"/>
  <c r="O97"/>
  <c r="Q96"/>
  <c r="O96"/>
  <c r="Q95"/>
  <c r="O95"/>
  <c r="Q94"/>
  <c r="O94"/>
  <c r="Q93"/>
  <c r="O93"/>
  <c r="Q92"/>
  <c r="O92"/>
  <c r="Q91"/>
  <c r="O91"/>
  <c r="Q90"/>
  <c r="O90"/>
  <c r="Q89"/>
  <c r="O89"/>
  <c r="Q88"/>
  <c r="O88"/>
  <c r="Q87"/>
  <c r="O87"/>
  <c r="Q86"/>
  <c r="O86"/>
  <c r="Q85"/>
  <c r="O85"/>
  <c r="Q84"/>
  <c r="O84"/>
  <c r="Q83"/>
  <c r="O83"/>
  <c r="Q82"/>
  <c r="O82"/>
  <c r="Q81"/>
  <c r="O81"/>
  <c r="Q80"/>
  <c r="O80"/>
  <c r="Q79"/>
  <c r="O79"/>
  <c r="Q78"/>
  <c r="O78"/>
  <c r="Q77"/>
  <c r="O77"/>
  <c r="Q76"/>
  <c r="O76"/>
  <c r="Q75"/>
  <c r="O75"/>
  <c r="Q74"/>
  <c r="O74"/>
  <c r="Q73"/>
  <c r="O73"/>
  <c r="Q72"/>
  <c r="O72"/>
  <c r="Q71"/>
  <c r="O71"/>
  <c r="Q70"/>
  <c r="O70"/>
  <c r="Q69"/>
  <c r="O69"/>
  <c r="Q68"/>
  <c r="O68"/>
  <c r="Q67"/>
  <c r="O67"/>
  <c r="Q66"/>
  <c r="O66"/>
  <c r="Q65"/>
  <c r="O65"/>
  <c r="Q64"/>
  <c r="O64"/>
  <c r="Q63"/>
  <c r="O63"/>
  <c r="Q62"/>
  <c r="O62"/>
  <c r="Q61"/>
  <c r="O61"/>
  <c r="Q60"/>
  <c r="O60"/>
  <c r="Q59"/>
  <c r="O59"/>
  <c r="Q58"/>
  <c r="O58"/>
  <c r="Q57"/>
  <c r="O57"/>
  <c r="Q56"/>
  <c r="O56"/>
  <c r="Q55"/>
  <c r="O55"/>
  <c r="Q54"/>
  <c r="O54"/>
  <c r="Q53"/>
  <c r="O53"/>
  <c r="Q52"/>
  <c r="O52"/>
  <c r="Q51"/>
  <c r="O51"/>
  <c r="Q50"/>
  <c r="O50"/>
  <c r="Q49"/>
  <c r="O49"/>
  <c r="Q48"/>
  <c r="O48"/>
  <c r="Q47"/>
  <c r="O47"/>
  <c r="Q46"/>
  <c r="O46"/>
  <c r="Q45"/>
  <c r="O45"/>
  <c r="Q44"/>
  <c r="O44"/>
  <c r="Q43"/>
  <c r="O43"/>
  <c r="Q42"/>
  <c r="O42"/>
  <c r="Q41"/>
  <c r="O41"/>
  <c r="Q40"/>
  <c r="O40"/>
  <c r="Q39"/>
  <c r="O39"/>
  <c r="Q38"/>
  <c r="O38"/>
  <c r="Q37"/>
  <c r="O37"/>
  <c r="Q36"/>
  <c r="O36"/>
  <c r="Q35"/>
  <c r="O35"/>
  <c r="Q34"/>
  <c r="O34"/>
  <c r="Q33"/>
  <c r="O33"/>
  <c r="Q32"/>
  <c r="O32"/>
  <c r="Q31"/>
  <c r="O31"/>
  <c r="Q30"/>
  <c r="O30"/>
  <c r="Q29"/>
  <c r="O29"/>
  <c r="Q28"/>
  <c r="O28"/>
  <c r="Q27"/>
  <c r="O27"/>
  <c r="Q26"/>
  <c r="O26"/>
  <c r="Q25"/>
  <c r="O25"/>
  <c r="Q24"/>
  <c r="O24"/>
  <c r="Q23"/>
  <c r="O23"/>
  <c r="Q22"/>
  <c r="O22"/>
  <c r="Q21"/>
  <c r="O21"/>
  <c r="Q20"/>
  <c r="O20"/>
  <c r="Q19"/>
  <c r="O19"/>
  <c r="Q18"/>
  <c r="O18"/>
  <c r="Q17"/>
  <c r="O17"/>
  <c r="Q16"/>
  <c r="O16"/>
  <c r="Q15"/>
  <c r="O15"/>
  <c r="Q14"/>
  <c r="O14"/>
  <c r="Q13"/>
  <c r="O13"/>
  <c r="Q12"/>
  <c r="O12"/>
  <c r="Q11"/>
  <c r="O11"/>
  <c r="Q10"/>
  <c r="O10"/>
  <c r="Q9"/>
  <c r="O9"/>
  <c r="Q8"/>
  <c r="O8"/>
  <c r="Q7"/>
  <c r="O7"/>
  <c r="Q6"/>
  <c r="O6"/>
  <c r="O5"/>
  <c r="N103" i="59"/>
  <c r="L103"/>
  <c r="N102"/>
  <c r="L102"/>
  <c r="N101"/>
  <c r="L101"/>
  <c r="N100"/>
  <c r="L100"/>
  <c r="N99"/>
  <c r="L99"/>
  <c r="N97"/>
  <c r="L97"/>
  <c r="N91"/>
  <c r="L91"/>
  <c r="N90"/>
  <c r="L90"/>
  <c r="N89"/>
  <c r="L89"/>
  <c r="N88"/>
  <c r="L88"/>
  <c r="N85"/>
  <c r="L85"/>
  <c r="N84"/>
  <c r="L84"/>
  <c r="N83"/>
  <c r="L83"/>
  <c r="N77"/>
  <c r="L77"/>
  <c r="N76"/>
  <c r="L76"/>
  <c r="N75"/>
  <c r="L75"/>
  <c r="N74"/>
  <c r="L74"/>
  <c r="N73"/>
  <c r="L73"/>
  <c r="N71"/>
  <c r="L71"/>
  <c r="N65"/>
  <c r="L65"/>
  <c r="N64"/>
  <c r="L64"/>
  <c r="N63"/>
  <c r="L63"/>
  <c r="N62"/>
  <c r="L62"/>
  <c r="N59"/>
  <c r="L59"/>
  <c r="N58"/>
  <c r="L58"/>
  <c r="N57"/>
  <c r="L57"/>
  <c r="N51"/>
  <c r="L51"/>
  <c r="N50"/>
  <c r="L50"/>
  <c r="N49"/>
  <c r="L49"/>
  <c r="N48"/>
  <c r="L48"/>
  <c r="N47"/>
  <c r="L47"/>
  <c r="N45"/>
  <c r="L45"/>
  <c r="N39"/>
  <c r="L39"/>
  <c r="N38"/>
  <c r="L38"/>
  <c r="N37"/>
  <c r="L37"/>
  <c r="N36"/>
  <c r="L36"/>
  <c r="N33"/>
  <c r="L33"/>
  <c r="N32"/>
  <c r="L32"/>
  <c r="N31"/>
  <c r="L31"/>
  <c r="N25"/>
  <c r="L25"/>
  <c r="N24"/>
  <c r="L24"/>
  <c r="N23"/>
  <c r="L23"/>
  <c r="N22"/>
  <c r="L22"/>
  <c r="N21"/>
  <c r="L21"/>
  <c r="N19"/>
  <c r="L19"/>
  <c r="N13"/>
  <c r="L13"/>
  <c r="N12"/>
  <c r="L12"/>
  <c r="N11"/>
  <c r="L11"/>
  <c r="N10"/>
  <c r="L10"/>
  <c r="N7"/>
  <c r="L7"/>
  <c r="N6"/>
  <c r="L6"/>
  <c r="N5"/>
  <c r="L5"/>
  <c r="Q804" i="19"/>
  <c r="O804"/>
  <c r="Q803"/>
  <c r="O803"/>
  <c r="Q802"/>
  <c r="O802"/>
  <c r="Q801"/>
  <c r="O801"/>
  <c r="Q800"/>
  <c r="O800"/>
  <c r="Q799"/>
  <c r="O799"/>
  <c r="Q798"/>
  <c r="O798"/>
  <c r="Q797"/>
  <c r="O797"/>
  <c r="Q796"/>
  <c r="O796"/>
  <c r="Q795"/>
  <c r="O795"/>
  <c r="Q794"/>
  <c r="O794"/>
  <c r="Q793"/>
  <c r="O793"/>
  <c r="Q792"/>
  <c r="O792"/>
  <c r="Q791"/>
  <c r="O791"/>
  <c r="Q790"/>
  <c r="O790"/>
  <c r="Q789"/>
  <c r="O789"/>
  <c r="Q788"/>
  <c r="O788"/>
  <c r="Q787"/>
  <c r="O787"/>
  <c r="Q786"/>
  <c r="O786"/>
  <c r="Q785"/>
  <c r="O785"/>
  <c r="Q784"/>
  <c r="O784"/>
  <c r="Q783"/>
  <c r="O783"/>
  <c r="Q782"/>
  <c r="O782"/>
  <c r="Q781"/>
  <c r="O781"/>
  <c r="Q780"/>
  <c r="O780"/>
  <c r="Q779"/>
  <c r="O779"/>
  <c r="Q778"/>
  <c r="O778"/>
  <c r="Q777"/>
  <c r="O777"/>
  <c r="Q776"/>
  <c r="O776"/>
  <c r="Q775"/>
  <c r="O775"/>
  <c r="Q774"/>
  <c r="O774"/>
  <c r="Q773"/>
  <c r="O773"/>
  <c r="Q772"/>
  <c r="O772"/>
  <c r="Q771"/>
  <c r="O771"/>
  <c r="Q770"/>
  <c r="O770"/>
  <c r="Q769"/>
  <c r="O769"/>
  <c r="Q768"/>
  <c r="O768"/>
  <c r="Q767"/>
  <c r="O767"/>
  <c r="Q766"/>
  <c r="O766"/>
  <c r="Q765"/>
  <c r="O765"/>
  <c r="Q764"/>
  <c r="O764"/>
  <c r="Q763"/>
  <c r="O763"/>
  <c r="Q762"/>
  <c r="O762"/>
  <c r="Q761"/>
  <c r="O761"/>
  <c r="Q760"/>
  <c r="O760"/>
  <c r="Q759"/>
  <c r="O759"/>
  <c r="Q758"/>
  <c r="O758"/>
  <c r="Q757"/>
  <c r="O757"/>
  <c r="Q756"/>
  <c r="O756"/>
  <c r="Q755"/>
  <c r="O755"/>
  <c r="Q754"/>
  <c r="O754"/>
  <c r="Q753"/>
  <c r="O753"/>
  <c r="Q752"/>
  <c r="O752"/>
  <c r="Q751"/>
  <c r="O751"/>
  <c r="Q750"/>
  <c r="O750"/>
  <c r="Q749"/>
  <c r="O749"/>
  <c r="Q748"/>
  <c r="O748"/>
  <c r="Q747"/>
  <c r="O747"/>
  <c r="Q746"/>
  <c r="O746"/>
  <c r="Q745"/>
  <c r="O745"/>
  <c r="Q744"/>
  <c r="O744"/>
  <c r="Q743"/>
  <c r="O743"/>
  <c r="Q742"/>
  <c r="O742"/>
  <c r="Q741"/>
  <c r="O741"/>
  <c r="Q740"/>
  <c r="O740"/>
  <c r="Q739"/>
  <c r="O739"/>
  <c r="Q738"/>
  <c r="O738"/>
  <c r="Q737"/>
  <c r="O737"/>
  <c r="Q736"/>
  <c r="O736"/>
  <c r="Q735"/>
  <c r="O735"/>
  <c r="Q734"/>
  <c r="O734"/>
  <c r="Q733"/>
  <c r="O733"/>
  <c r="Q732"/>
  <c r="O732"/>
  <c r="Q731"/>
  <c r="O731"/>
  <c r="Q730"/>
  <c r="O730"/>
  <c r="Q729"/>
  <c r="O729"/>
  <c r="Q728"/>
  <c r="O728"/>
  <c r="Q727"/>
  <c r="O727"/>
  <c r="Q726"/>
  <c r="O726"/>
  <c r="Q725"/>
  <c r="O725"/>
  <c r="Q724"/>
  <c r="O724"/>
  <c r="Q723"/>
  <c r="O723"/>
  <c r="Q722"/>
  <c r="O722"/>
  <c r="Q721"/>
  <c r="O721"/>
  <c r="Q720"/>
  <c r="O720"/>
  <c r="Q719"/>
  <c r="O719"/>
  <c r="Q718"/>
  <c r="O718"/>
  <c r="Q717"/>
  <c r="O717"/>
  <c r="Q716"/>
  <c r="O716"/>
  <c r="Q715"/>
  <c r="O715"/>
  <c r="Q714"/>
  <c r="O714"/>
  <c r="Q713"/>
  <c r="O713"/>
  <c r="Q712"/>
  <c r="O712"/>
  <c r="Q711"/>
  <c r="O711"/>
  <c r="Q710"/>
  <c r="O710"/>
  <c r="Q709"/>
  <c r="O709"/>
  <c r="Q708"/>
  <c r="O708"/>
  <c r="Q707"/>
  <c r="O707"/>
  <c r="Q706"/>
  <c r="O706"/>
  <c r="Q705"/>
  <c r="O705"/>
  <c r="Q704"/>
  <c r="O704"/>
  <c r="Q703"/>
  <c r="O703"/>
  <c r="Q702"/>
  <c r="O702"/>
  <c r="Q701"/>
  <c r="O701"/>
  <c r="Q700"/>
  <c r="O700"/>
  <c r="Q699"/>
  <c r="O699"/>
  <c r="Q698"/>
  <c r="O698"/>
  <c r="Q697"/>
  <c r="O697"/>
  <c r="Q696"/>
  <c r="O696"/>
  <c r="Q695"/>
  <c r="O695"/>
  <c r="Q694"/>
  <c r="O694"/>
  <c r="Q693"/>
  <c r="O693"/>
  <c r="Q692"/>
  <c r="O692"/>
  <c r="Q691"/>
  <c r="O691"/>
  <c r="Q690"/>
  <c r="O690"/>
  <c r="Q689"/>
  <c r="O689"/>
  <c r="Q688"/>
  <c r="O688"/>
  <c r="Q687"/>
  <c r="O687"/>
  <c r="Q686"/>
  <c r="O686"/>
  <c r="Q685"/>
  <c r="O685"/>
  <c r="Q684"/>
  <c r="O684"/>
  <c r="Q683"/>
  <c r="O683"/>
  <c r="Q682"/>
  <c r="O682"/>
  <c r="Q681"/>
  <c r="O681"/>
  <c r="Q680"/>
  <c r="O680"/>
  <c r="Q679"/>
  <c r="O679"/>
  <c r="Q678"/>
  <c r="O678"/>
  <c r="Q677"/>
  <c r="O677"/>
  <c r="Q676"/>
  <c r="O676"/>
  <c r="Q675"/>
  <c r="O675"/>
  <c r="Q674"/>
  <c r="O674"/>
  <c r="Q673"/>
  <c r="O673"/>
  <c r="Q672"/>
  <c r="O672"/>
  <c r="Q671"/>
  <c r="O671"/>
  <c r="Q670"/>
  <c r="O670"/>
  <c r="Q669"/>
  <c r="O669"/>
  <c r="Q668"/>
  <c r="O668"/>
  <c r="Q667"/>
  <c r="O667"/>
  <c r="Q666"/>
  <c r="O666"/>
  <c r="Q665"/>
  <c r="O665"/>
  <c r="Q664"/>
  <c r="O664"/>
  <c r="Q663"/>
  <c r="O663"/>
  <c r="Q662"/>
  <c r="O662"/>
  <c r="Q661"/>
  <c r="O661"/>
  <c r="Q660"/>
  <c r="O660"/>
  <c r="Q659"/>
  <c r="O659"/>
  <c r="Q658"/>
  <c r="O658"/>
  <c r="Q657"/>
  <c r="O657"/>
  <c r="Q656"/>
  <c r="O656"/>
  <c r="Q655"/>
  <c r="O655"/>
  <c r="Q654"/>
  <c r="O654"/>
  <c r="Q653"/>
  <c r="O653"/>
  <c r="Q652"/>
  <c r="O652"/>
  <c r="Q651"/>
  <c r="O651"/>
  <c r="Q650"/>
  <c r="O650"/>
  <c r="Q649"/>
  <c r="O649"/>
  <c r="Q648"/>
  <c r="O648"/>
  <c r="Q647"/>
  <c r="O647"/>
  <c r="Q646"/>
  <c r="O646"/>
  <c r="Q645"/>
  <c r="O645"/>
  <c r="Q644"/>
  <c r="O644"/>
  <c r="Q643"/>
  <c r="O643"/>
  <c r="Q642"/>
  <c r="O642"/>
  <c r="Q641"/>
  <c r="O641"/>
  <c r="Q640"/>
  <c r="O640"/>
  <c r="Q639"/>
  <c r="O639"/>
  <c r="Q638"/>
  <c r="O638"/>
  <c r="Q637"/>
  <c r="O637"/>
  <c r="Q636"/>
  <c r="O636"/>
  <c r="Q635"/>
  <c r="O635"/>
  <c r="Q634"/>
  <c r="O634"/>
  <c r="Q633"/>
  <c r="O633"/>
  <c r="Q632"/>
  <c r="O632"/>
  <c r="Q631"/>
  <c r="O631"/>
  <c r="Q630"/>
  <c r="O630"/>
  <c r="Q629"/>
  <c r="O629"/>
  <c r="Q628"/>
  <c r="O628"/>
  <c r="Q627"/>
  <c r="O627"/>
  <c r="Q626"/>
  <c r="O626"/>
  <c r="Q625"/>
  <c r="O625"/>
  <c r="Q624"/>
  <c r="O624"/>
  <c r="Q623"/>
  <c r="O623"/>
  <c r="Q622"/>
  <c r="O622"/>
  <c r="Q621"/>
  <c r="O621"/>
  <c r="Q620"/>
  <c r="O620"/>
  <c r="Q619"/>
  <c r="O619"/>
  <c r="Q618"/>
  <c r="O618"/>
  <c r="Q617"/>
  <c r="O617"/>
  <c r="Q616"/>
  <c r="O616"/>
  <c r="Q615"/>
  <c r="O615"/>
  <c r="Q614"/>
  <c r="O614"/>
  <c r="Q613"/>
  <c r="O613"/>
  <c r="Q612"/>
  <c r="O612"/>
  <c r="Q611"/>
  <c r="O611"/>
  <c r="Q610"/>
  <c r="O610"/>
  <c r="Q609"/>
  <c r="O609"/>
  <c r="Q608"/>
  <c r="O608"/>
  <c r="Q607"/>
  <c r="O607"/>
  <c r="Q606"/>
  <c r="O606"/>
  <c r="Q605"/>
  <c r="O605"/>
  <c r="Q604"/>
  <c r="O604"/>
  <c r="Q603"/>
  <c r="O603"/>
  <c r="Q602"/>
  <c r="O602"/>
  <c r="Q601"/>
  <c r="O601"/>
  <c r="Q600"/>
  <c r="O600"/>
  <c r="Q599"/>
  <c r="O599"/>
  <c r="Q598"/>
  <c r="O598"/>
  <c r="Q597"/>
  <c r="O597"/>
  <c r="Q596"/>
  <c r="O596"/>
  <c r="Q595"/>
  <c r="O595"/>
  <c r="Q594"/>
  <c r="O594"/>
  <c r="Q593"/>
  <c r="O593"/>
  <c r="Q592"/>
  <c r="O592"/>
  <c r="Q591"/>
  <c r="O591"/>
  <c r="Q590"/>
  <c r="O590"/>
  <c r="Q589"/>
  <c r="O589"/>
  <c r="Q588"/>
  <c r="O588"/>
  <c r="Q587"/>
  <c r="O587"/>
  <c r="Q586"/>
  <c r="O586"/>
  <c r="Q585"/>
  <c r="O585"/>
  <c r="Q584"/>
  <c r="O584"/>
  <c r="Q583"/>
  <c r="O583"/>
  <c r="Q582"/>
  <c r="O582"/>
  <c r="Q581"/>
  <c r="O581"/>
  <c r="Q580"/>
  <c r="O580"/>
  <c r="Q579"/>
  <c r="O579"/>
  <c r="Q578"/>
  <c r="O578"/>
  <c r="Q577"/>
  <c r="O577"/>
  <c r="Q576"/>
  <c r="O576"/>
  <c r="Q575"/>
  <c r="O575"/>
  <c r="Q574"/>
  <c r="O574"/>
  <c r="Q573"/>
  <c r="O573"/>
  <c r="Q572"/>
  <c r="O572"/>
  <c r="Q571"/>
  <c r="O571"/>
  <c r="Q570"/>
  <c r="O570"/>
  <c r="Q569"/>
  <c r="O569"/>
  <c r="Q568"/>
  <c r="O568"/>
  <c r="Q567"/>
  <c r="O567"/>
  <c r="Q566"/>
  <c r="O566"/>
  <c r="Q565"/>
  <c r="O565"/>
  <c r="Q564"/>
  <c r="O564"/>
  <c r="Q563"/>
  <c r="O563"/>
  <c r="Q562"/>
  <c r="O562"/>
  <c r="Q561"/>
  <c r="O561"/>
  <c r="Q560"/>
  <c r="O560"/>
  <c r="Q559"/>
  <c r="O559"/>
  <c r="Q558"/>
  <c r="O558"/>
  <c r="Q557"/>
  <c r="O557"/>
  <c r="Q556"/>
  <c r="O556"/>
  <c r="Q555"/>
  <c r="O555"/>
  <c r="Q554"/>
  <c r="O554"/>
  <c r="Q553"/>
  <c r="O553"/>
  <c r="Q552"/>
  <c r="O552"/>
  <c r="Q551"/>
  <c r="O551"/>
  <c r="Q550"/>
  <c r="O550"/>
  <c r="Q549"/>
  <c r="O549"/>
  <c r="Q548"/>
  <c r="O548"/>
  <c r="Q547"/>
  <c r="O547"/>
  <c r="Q546"/>
  <c r="O546"/>
  <c r="Q545"/>
  <c r="O545"/>
  <c r="Q544"/>
  <c r="O544"/>
  <c r="Q543"/>
  <c r="O543"/>
  <c r="Q542"/>
  <c r="O542"/>
  <c r="Q541"/>
  <c r="O541"/>
  <c r="Q540"/>
  <c r="O540"/>
  <c r="Q539"/>
  <c r="O539"/>
  <c r="Q538"/>
  <c r="O538"/>
  <c r="Q537"/>
  <c r="O537"/>
  <c r="Q536"/>
  <c r="O536"/>
  <c r="Q535"/>
  <c r="O535"/>
  <c r="Q534"/>
  <c r="O534"/>
  <c r="Q533"/>
  <c r="O533"/>
  <c r="Q532"/>
  <c r="O532"/>
  <c r="Q531"/>
  <c r="O531"/>
  <c r="Q530"/>
  <c r="O530"/>
  <c r="Q529"/>
  <c r="O529"/>
  <c r="Q528"/>
  <c r="O528"/>
  <c r="Q527"/>
  <c r="O527"/>
  <c r="Q526"/>
  <c r="O526"/>
  <c r="Q525"/>
  <c r="O525"/>
  <c r="Q524"/>
  <c r="O524"/>
  <c r="Q523"/>
  <c r="O523"/>
  <c r="Q522"/>
  <c r="O522"/>
  <c r="Q521"/>
  <c r="O521"/>
  <c r="Q520"/>
  <c r="O520"/>
  <c r="Q519"/>
  <c r="O519"/>
  <c r="Q518"/>
  <c r="O518"/>
  <c r="Q517"/>
  <c r="O517"/>
  <c r="Q516"/>
  <c r="O516"/>
  <c r="Q515"/>
  <c r="O515"/>
  <c r="Q514"/>
  <c r="O514"/>
  <c r="Q513"/>
  <c r="O513"/>
  <c r="Q512"/>
  <c r="O512"/>
  <c r="Q511"/>
  <c r="O511"/>
  <c r="Q510"/>
  <c r="O510"/>
  <c r="Q509"/>
  <c r="O509"/>
  <c r="Q508"/>
  <c r="O508"/>
  <c r="Q507"/>
  <c r="O507"/>
  <c r="Q506"/>
  <c r="O506"/>
  <c r="Q505"/>
  <c r="O505"/>
  <c r="Q504"/>
  <c r="O504"/>
  <c r="Q503"/>
  <c r="O503"/>
  <c r="Q502"/>
  <c r="O502"/>
  <c r="Q501"/>
  <c r="O501"/>
  <c r="Q500"/>
  <c r="O500"/>
  <c r="Q499"/>
  <c r="O499"/>
  <c r="Q498"/>
  <c r="O498"/>
  <c r="Q497"/>
  <c r="O497"/>
  <c r="Q496"/>
  <c r="O496"/>
  <c r="Q495"/>
  <c r="O495"/>
  <c r="Q494"/>
  <c r="O494"/>
  <c r="Q493"/>
  <c r="O493"/>
  <c r="Q492"/>
  <c r="O492"/>
  <c r="Q491"/>
  <c r="O491"/>
  <c r="Q490"/>
  <c r="O490"/>
  <c r="Q489"/>
  <c r="O489"/>
  <c r="Q488"/>
  <c r="O488"/>
  <c r="Q487"/>
  <c r="O487"/>
  <c r="Q486"/>
  <c r="O486"/>
  <c r="Q485"/>
  <c r="O485"/>
  <c r="Q484"/>
  <c r="O484"/>
  <c r="Q483"/>
  <c r="O483"/>
  <c r="Q482"/>
  <c r="O482"/>
  <c r="Q481"/>
  <c r="O481"/>
  <c r="Q480"/>
  <c r="O480"/>
  <c r="Q479"/>
  <c r="O479"/>
  <c r="Q478"/>
  <c r="O478"/>
  <c r="Q477"/>
  <c r="O477"/>
  <c r="Q476"/>
  <c r="O476"/>
  <c r="Q475"/>
  <c r="O475"/>
  <c r="Q474"/>
  <c r="O474"/>
  <c r="Q473"/>
  <c r="O473"/>
  <c r="Q472"/>
  <c r="O472"/>
  <c r="Q471"/>
  <c r="O471"/>
  <c r="Q470"/>
  <c r="O470"/>
  <c r="Q469"/>
  <c r="O469"/>
  <c r="Q468"/>
  <c r="O468"/>
  <c r="Q467"/>
  <c r="O467"/>
  <c r="Q466"/>
  <c r="O466"/>
  <c r="Q465"/>
  <c r="O465"/>
  <c r="Q464"/>
  <c r="O464"/>
  <c r="Q463"/>
  <c r="O463"/>
  <c r="Q462"/>
  <c r="O462"/>
  <c r="Q461"/>
  <c r="O461"/>
  <c r="Q460"/>
  <c r="O460"/>
  <c r="Q459"/>
  <c r="O459"/>
  <c r="Q458"/>
  <c r="O458"/>
  <c r="Q457"/>
  <c r="O457"/>
  <c r="Q456"/>
  <c r="O456"/>
  <c r="Q455"/>
  <c r="O455"/>
  <c r="Q454"/>
  <c r="O454"/>
  <c r="Q453"/>
  <c r="O453"/>
  <c r="Q452"/>
  <c r="O452"/>
  <c r="Q451"/>
  <c r="O451"/>
  <c r="Q450"/>
  <c r="O450"/>
  <c r="Q449"/>
  <c r="O449"/>
  <c r="Q448"/>
  <c r="O448"/>
  <c r="Q447"/>
  <c r="O447"/>
  <c r="Q446"/>
  <c r="O446"/>
  <c r="Q445"/>
  <c r="O445"/>
  <c r="Q444"/>
  <c r="O444"/>
  <c r="Q443"/>
  <c r="O443"/>
  <c r="Q442"/>
  <c r="O442"/>
  <c r="Q441"/>
  <c r="O441"/>
  <c r="Q440"/>
  <c r="O440"/>
  <c r="Q439"/>
  <c r="O439"/>
  <c r="Q438"/>
  <c r="O438"/>
  <c r="Q437"/>
  <c r="O437"/>
  <c r="Q436"/>
  <c r="O436"/>
  <c r="Q435"/>
  <c r="O435"/>
  <c r="Q434"/>
  <c r="O434"/>
  <c r="Q433"/>
  <c r="O433"/>
  <c r="Q432"/>
  <c r="O432"/>
  <c r="Q431"/>
  <c r="O431"/>
  <c r="Q430"/>
  <c r="O430"/>
  <c r="Q429"/>
  <c r="O429"/>
  <c r="Q428"/>
  <c r="O428"/>
  <c r="Q427"/>
  <c r="O427"/>
  <c r="Q426"/>
  <c r="O426"/>
  <c r="Q425"/>
  <c r="O425"/>
  <c r="Q424"/>
  <c r="O424"/>
  <c r="Q423"/>
  <c r="O423"/>
  <c r="Q422"/>
  <c r="O422"/>
  <c r="Q421"/>
  <c r="O421"/>
  <c r="Q420"/>
  <c r="O420"/>
  <c r="Q419"/>
  <c r="O419"/>
  <c r="Q418"/>
  <c r="O418"/>
  <c r="Q417"/>
  <c r="O417"/>
  <c r="Q416"/>
  <c r="O416"/>
  <c r="Q415"/>
  <c r="O415"/>
  <c r="Q414"/>
  <c r="O414"/>
  <c r="Q413"/>
  <c r="O413"/>
  <c r="Q412"/>
  <c r="O412"/>
  <c r="Q411"/>
  <c r="O411"/>
  <c r="Q410"/>
  <c r="O410"/>
  <c r="Q409"/>
  <c r="O409"/>
  <c r="Q408"/>
  <c r="O408"/>
  <c r="Q407"/>
  <c r="O407"/>
  <c r="Q406"/>
  <c r="O406"/>
  <c r="Q405"/>
  <c r="O405"/>
  <c r="Q404"/>
  <c r="O404"/>
  <c r="Q403"/>
  <c r="O403"/>
  <c r="Q402"/>
  <c r="O402"/>
  <c r="Q401"/>
  <c r="O401"/>
  <c r="Q400"/>
  <c r="O400"/>
  <c r="Q399"/>
  <c r="O399"/>
  <c r="Q398"/>
  <c r="O398"/>
  <c r="Q397"/>
  <c r="O397"/>
  <c r="Q396"/>
  <c r="O396"/>
  <c r="Q395"/>
  <c r="O395"/>
  <c r="Q394"/>
  <c r="O394"/>
  <c r="Q393"/>
  <c r="O393"/>
  <c r="Q392"/>
  <c r="O392"/>
  <c r="Q391"/>
  <c r="O391"/>
  <c r="Q390"/>
  <c r="O390"/>
  <c r="Q389"/>
  <c r="O389"/>
  <c r="Q388"/>
  <c r="O388"/>
  <c r="Q387"/>
  <c r="O387"/>
  <c r="Q386"/>
  <c r="O386"/>
  <c r="Q385"/>
  <c r="O385"/>
  <c r="Q384"/>
  <c r="O384"/>
  <c r="Q383"/>
  <c r="O383"/>
  <c r="Q382"/>
  <c r="O382"/>
  <c r="Q381"/>
  <c r="O381"/>
  <c r="Q380"/>
  <c r="O380"/>
  <c r="Q379"/>
  <c r="O379"/>
  <c r="Q378"/>
  <c r="O378"/>
  <c r="Q377"/>
  <c r="O377"/>
  <c r="Q376"/>
  <c r="O376"/>
  <c r="Q375"/>
  <c r="O375"/>
  <c r="Q374"/>
  <c r="O374"/>
  <c r="Q373"/>
  <c r="O373"/>
  <c r="Q372"/>
  <c r="O372"/>
  <c r="Q371"/>
  <c r="O371"/>
  <c r="Q370"/>
  <c r="O370"/>
  <c r="Q369"/>
  <c r="O369"/>
  <c r="Q368"/>
  <c r="O368"/>
  <c r="Q367"/>
  <c r="O367"/>
  <c r="Q366"/>
  <c r="O366"/>
  <c r="Q365"/>
  <c r="O365"/>
  <c r="Q364"/>
  <c r="O364"/>
  <c r="Q363"/>
  <c r="O363"/>
  <c r="Q362"/>
  <c r="O362"/>
  <c r="Q361"/>
  <c r="O361"/>
  <c r="Q360"/>
  <c r="O360"/>
  <c r="Q359"/>
  <c r="O359"/>
  <c r="Q358"/>
  <c r="O358"/>
  <c r="Q357"/>
  <c r="O357"/>
  <c r="Q356"/>
  <c r="O356"/>
  <c r="Q355"/>
  <c r="O355"/>
  <c r="Q354"/>
  <c r="O354"/>
  <c r="Q353"/>
  <c r="O353"/>
  <c r="Q352"/>
  <c r="O352"/>
  <c r="Q351"/>
  <c r="O351"/>
  <c r="Q350"/>
  <c r="O350"/>
  <c r="Q349"/>
  <c r="O349"/>
  <c r="Q348"/>
  <c r="O348"/>
  <c r="Q347"/>
  <c r="O347"/>
  <c r="Q346"/>
  <c r="O346"/>
  <c r="Q345"/>
  <c r="O345"/>
  <c r="Q344"/>
  <c r="O344"/>
  <c r="Q343"/>
  <c r="O343"/>
  <c r="Q342"/>
  <c r="O342"/>
  <c r="Q341"/>
  <c r="O341"/>
  <c r="Q340"/>
  <c r="O340"/>
  <c r="Q339"/>
  <c r="O339"/>
  <c r="Q338"/>
  <c r="O338"/>
  <c r="Q337"/>
  <c r="O337"/>
  <c r="Q336"/>
  <c r="O336"/>
  <c r="Q335"/>
  <c r="O335"/>
  <c r="Q334"/>
  <c r="O334"/>
  <c r="Q333"/>
  <c r="O333"/>
  <c r="Q332"/>
  <c r="O332"/>
  <c r="Q331"/>
  <c r="O331"/>
  <c r="Q330"/>
  <c r="O330"/>
  <c r="Q329"/>
  <c r="O329"/>
  <c r="Q328"/>
  <c r="O328"/>
  <c r="Q327"/>
  <c r="O327"/>
  <c r="Q326"/>
  <c r="O326"/>
  <c r="Q325"/>
  <c r="O325"/>
  <c r="Q324"/>
  <c r="O324"/>
  <c r="Q323"/>
  <c r="O323"/>
  <c r="Q322"/>
  <c r="O322"/>
  <c r="Q321"/>
  <c r="O321"/>
  <c r="Q320"/>
  <c r="O320"/>
  <c r="Q319"/>
  <c r="O319"/>
  <c r="Q318"/>
  <c r="O318"/>
  <c r="Q317"/>
  <c r="O317"/>
  <c r="Q316"/>
  <c r="O316"/>
  <c r="Q315"/>
  <c r="O315"/>
  <c r="Q314"/>
  <c r="O314"/>
  <c r="Q313"/>
  <c r="O313"/>
  <c r="Q312"/>
  <c r="O312"/>
  <c r="Q311"/>
  <c r="O311"/>
  <c r="Q310"/>
  <c r="O310"/>
  <c r="Q309"/>
  <c r="O309"/>
  <c r="Q308"/>
  <c r="O308"/>
  <c r="Q307"/>
  <c r="O307"/>
  <c r="Q306"/>
  <c r="O306"/>
  <c r="Q305"/>
  <c r="O305"/>
  <c r="Q304"/>
  <c r="O304"/>
  <c r="Q303"/>
  <c r="O303"/>
  <c r="Q302"/>
  <c r="O302"/>
  <c r="Q301"/>
  <c r="O301"/>
  <c r="Q300"/>
  <c r="O300"/>
  <c r="Q299"/>
  <c r="O299"/>
  <c r="Q298"/>
  <c r="O298"/>
  <c r="Q297"/>
  <c r="O297"/>
  <c r="Q296"/>
  <c r="O296"/>
  <c r="Q295"/>
  <c r="O295"/>
  <c r="Q294"/>
  <c r="O294"/>
  <c r="Q293"/>
  <c r="O293"/>
  <c r="Q292"/>
  <c r="O292"/>
  <c r="Q291"/>
  <c r="O291"/>
  <c r="Q290"/>
  <c r="O290"/>
  <c r="Q289"/>
  <c r="O289"/>
  <c r="Q288"/>
  <c r="O288"/>
  <c r="Q287"/>
  <c r="O287"/>
  <c r="Q286"/>
  <c r="O286"/>
  <c r="Q285"/>
  <c r="O285"/>
  <c r="Q284"/>
  <c r="O284"/>
  <c r="Q283"/>
  <c r="O283"/>
  <c r="Q282"/>
  <c r="O282"/>
  <c r="Q281"/>
  <c r="O281"/>
  <c r="Q280"/>
  <c r="O280"/>
  <c r="Q279"/>
  <c r="O279"/>
  <c r="Q278"/>
  <c r="O278"/>
  <c r="Q277"/>
  <c r="O277"/>
  <c r="Q276"/>
  <c r="O276"/>
  <c r="Q275"/>
  <c r="O275"/>
  <c r="Q274"/>
  <c r="O274"/>
  <c r="Q273"/>
  <c r="O273"/>
  <c r="Q272"/>
  <c r="O272"/>
  <c r="Q271"/>
  <c r="O271"/>
  <c r="Q270"/>
  <c r="O270"/>
  <c r="Q269"/>
  <c r="O269"/>
  <c r="Q268"/>
  <c r="O268"/>
  <c r="Q267"/>
  <c r="O267"/>
  <c r="Q266"/>
  <c r="O266"/>
  <c r="Q265"/>
  <c r="O265"/>
  <c r="Q264"/>
  <c r="O264"/>
  <c r="Q263"/>
  <c r="O263"/>
  <c r="Q262"/>
  <c r="O262"/>
  <c r="Q261"/>
  <c r="O261"/>
  <c r="Q260"/>
  <c r="O260"/>
  <c r="Q259"/>
  <c r="O259"/>
  <c r="Q258"/>
  <c r="O258"/>
  <c r="Q257"/>
  <c r="O257"/>
  <c r="Q256"/>
  <c r="O256"/>
  <c r="Q255"/>
  <c r="O255"/>
  <c r="Q254"/>
  <c r="O254"/>
  <c r="Q253"/>
  <c r="O253"/>
  <c r="Q252"/>
  <c r="O252"/>
  <c r="Q251"/>
  <c r="O251"/>
  <c r="Q250"/>
  <c r="O250"/>
  <c r="Q249"/>
  <c r="O249"/>
  <c r="Q248"/>
  <c r="O248"/>
  <c r="Q247"/>
  <c r="O247"/>
  <c r="Q246"/>
  <c r="O246"/>
  <c r="Q245"/>
  <c r="O245"/>
  <c r="Q244"/>
  <c r="O244"/>
  <c r="Q243"/>
  <c r="O243"/>
  <c r="Q242"/>
  <c r="O242"/>
  <c r="Q241"/>
  <c r="O241"/>
  <c r="Q240"/>
  <c r="O240"/>
  <c r="Q239"/>
  <c r="O239"/>
  <c r="Q238"/>
  <c r="O238"/>
  <c r="Q237"/>
  <c r="O237"/>
  <c r="Q236"/>
  <c r="O236"/>
  <c r="Q235"/>
  <c r="O235"/>
  <c r="Q234"/>
  <c r="O234"/>
  <c r="Q233"/>
  <c r="O233"/>
  <c r="Q232"/>
  <c r="O232"/>
  <c r="Q231"/>
  <c r="O231"/>
  <c r="Q230"/>
  <c r="O230"/>
  <c r="Q229"/>
  <c r="O229"/>
  <c r="Q228"/>
  <c r="O228"/>
  <c r="Q227"/>
  <c r="O227"/>
  <c r="Q226"/>
  <c r="O226"/>
  <c r="Q225"/>
  <c r="O225"/>
  <c r="Q224"/>
  <c r="O224"/>
  <c r="Q223"/>
  <c r="O223"/>
  <c r="Q222"/>
  <c r="O222"/>
  <c r="Q221"/>
  <c r="O221"/>
  <c r="Q220"/>
  <c r="O220"/>
  <c r="Q219"/>
  <c r="O219"/>
  <c r="Q218"/>
  <c r="O218"/>
  <c r="Q217"/>
  <c r="O217"/>
  <c r="Q216"/>
  <c r="O216"/>
  <c r="Q215"/>
  <c r="O215"/>
  <c r="Q214"/>
  <c r="O214"/>
  <c r="Q213"/>
  <c r="O213"/>
  <c r="Q212"/>
  <c r="O212"/>
  <c r="Q211"/>
  <c r="O211"/>
  <c r="Q210"/>
  <c r="O210"/>
  <c r="Q209"/>
  <c r="O209"/>
  <c r="Q208"/>
  <c r="O208"/>
  <c r="Q207"/>
  <c r="O207"/>
  <c r="Q206"/>
  <c r="O206"/>
  <c r="Q205"/>
  <c r="O205"/>
  <c r="Q204"/>
  <c r="O204"/>
  <c r="Q203"/>
  <c r="O203"/>
  <c r="Q202"/>
  <c r="O202"/>
  <c r="Q201"/>
  <c r="O201"/>
  <c r="Q200"/>
  <c r="O200"/>
  <c r="Q199"/>
  <c r="O199"/>
  <c r="Q198"/>
  <c r="O198"/>
  <c r="Q197"/>
  <c r="O197"/>
  <c r="Q196"/>
  <c r="O196"/>
  <c r="Q195"/>
  <c r="O195"/>
  <c r="Q194"/>
  <c r="O194"/>
  <c r="Q193"/>
  <c r="O193"/>
  <c r="Q192"/>
  <c r="O192"/>
  <c r="Q191"/>
  <c r="O191"/>
  <c r="Q190"/>
  <c r="O190"/>
  <c r="Q189"/>
  <c r="O189"/>
  <c r="Q188"/>
  <c r="O188"/>
  <c r="Q187"/>
  <c r="O187"/>
  <c r="Q186"/>
  <c r="O186"/>
  <c r="Q185"/>
  <c r="O185"/>
  <c r="Q184"/>
  <c r="O184"/>
  <c r="Q183"/>
  <c r="O183"/>
  <c r="Q182"/>
  <c r="O182"/>
  <c r="Q181"/>
  <c r="O181"/>
  <c r="Q180"/>
  <c r="O180"/>
  <c r="Q179"/>
  <c r="O179"/>
  <c r="Q178"/>
  <c r="O178"/>
  <c r="Q177"/>
  <c r="O177"/>
  <c r="Q176"/>
  <c r="O176"/>
  <c r="Q175"/>
  <c r="O175"/>
  <c r="Q174"/>
  <c r="O174"/>
  <c r="Q173"/>
  <c r="O173"/>
  <c r="Q172"/>
  <c r="O172"/>
  <c r="Q171"/>
  <c r="O171"/>
  <c r="Q170"/>
  <c r="O170"/>
  <c r="Q169"/>
  <c r="O169"/>
  <c r="Q168"/>
  <c r="O168"/>
  <c r="Q167"/>
  <c r="O167"/>
  <c r="Q166"/>
  <c r="O166"/>
  <c r="Q165"/>
  <c r="O165"/>
  <c r="Q164"/>
  <c r="O164"/>
  <c r="Q163"/>
  <c r="O163"/>
  <c r="Q162"/>
  <c r="O162"/>
  <c r="Q161"/>
  <c r="O161"/>
  <c r="Q160"/>
  <c r="O160"/>
  <c r="Q159"/>
  <c r="O159"/>
  <c r="Q158"/>
  <c r="O158"/>
  <c r="Q157"/>
  <c r="O157"/>
  <c r="Q156"/>
  <c r="O156"/>
  <c r="Q155"/>
  <c r="O155"/>
  <c r="Q154"/>
  <c r="O154"/>
  <c r="Q153"/>
  <c r="O153"/>
  <c r="Q152"/>
  <c r="O152"/>
  <c r="Q151"/>
  <c r="O151"/>
  <c r="Q150"/>
  <c r="O150"/>
  <c r="Q149"/>
  <c r="O149"/>
  <c r="Q148"/>
  <c r="O148"/>
  <c r="Q147"/>
  <c r="O147"/>
  <c r="Q146"/>
  <c r="O146"/>
  <c r="Q145"/>
  <c r="O145"/>
  <c r="Q144"/>
  <c r="O144"/>
  <c r="Q143"/>
  <c r="O143"/>
  <c r="Q142"/>
  <c r="O142"/>
  <c r="Q141"/>
  <c r="O141"/>
  <c r="Q140"/>
  <c r="O140"/>
  <c r="Q139"/>
  <c r="O139"/>
  <c r="Q138"/>
  <c r="O138"/>
  <c r="Q137"/>
  <c r="O137"/>
  <c r="Q136"/>
  <c r="O136"/>
  <c r="Q135"/>
  <c r="O135"/>
  <c r="Q134"/>
  <c r="O134"/>
  <c r="Q133"/>
  <c r="O133"/>
  <c r="Q132"/>
  <c r="O132"/>
  <c r="Q131"/>
  <c r="O131"/>
  <c r="Q130"/>
  <c r="O130"/>
  <c r="Q129"/>
  <c r="O129"/>
  <c r="Q128"/>
  <c r="O128"/>
  <c r="Q127"/>
  <c r="O127"/>
  <c r="Q126"/>
  <c r="O126"/>
  <c r="Q125"/>
  <c r="O125"/>
  <c r="Q124"/>
  <c r="O124"/>
  <c r="Q123"/>
  <c r="O123"/>
  <c r="Q122"/>
  <c r="O122"/>
  <c r="Q121"/>
  <c r="O121"/>
  <c r="Q120"/>
  <c r="O120"/>
  <c r="Q119"/>
  <c r="O119"/>
  <c r="Q118"/>
  <c r="O118"/>
  <c r="Q117"/>
  <c r="O117"/>
  <c r="Q116"/>
  <c r="O116"/>
  <c r="Q115"/>
  <c r="O115"/>
  <c r="Q114"/>
  <c r="O114"/>
  <c r="Q113"/>
  <c r="O113"/>
  <c r="Q112"/>
  <c r="O112"/>
  <c r="Q111"/>
  <c r="O111"/>
  <c r="Q110"/>
  <c r="O110"/>
  <c r="Q109"/>
  <c r="O109"/>
  <c r="Q108"/>
  <c r="O108"/>
  <c r="Q107"/>
  <c r="O107"/>
  <c r="Q106"/>
  <c r="O106"/>
  <c r="Q105"/>
  <c r="O105"/>
  <c r="Q104"/>
  <c r="O104"/>
  <c r="Q103"/>
  <c r="O103"/>
  <c r="Q102"/>
  <c r="O102"/>
  <c r="Q101"/>
  <c r="O101"/>
  <c r="Q100"/>
  <c r="O100"/>
  <c r="Q99"/>
  <c r="O99"/>
  <c r="Q98"/>
  <c r="O98"/>
  <c r="Q97"/>
  <c r="O97"/>
  <c r="Q96"/>
  <c r="O96"/>
  <c r="Q95"/>
  <c r="O95"/>
  <c r="Q94"/>
  <c r="O94"/>
  <c r="Q93"/>
  <c r="O93"/>
  <c r="Q92"/>
  <c r="O92"/>
  <c r="Q91"/>
  <c r="O91"/>
  <c r="Q90"/>
  <c r="O90"/>
  <c r="Q89"/>
  <c r="O89"/>
  <c r="Q88"/>
  <c r="O88"/>
  <c r="Q87"/>
  <c r="O87"/>
  <c r="Q86"/>
  <c r="O86"/>
  <c r="Q85"/>
  <c r="O85"/>
  <c r="Q84"/>
  <c r="O84"/>
  <c r="Q83"/>
  <c r="O83"/>
  <c r="Q82"/>
  <c r="O82"/>
  <c r="Q81"/>
  <c r="O81"/>
  <c r="Q80"/>
  <c r="O80"/>
  <c r="Q79"/>
  <c r="O79"/>
  <c r="Q78"/>
  <c r="O78"/>
  <c r="Q77"/>
  <c r="O77"/>
  <c r="Q76"/>
  <c r="O76"/>
  <c r="Q75"/>
  <c r="O75"/>
  <c r="Q74"/>
  <c r="O74"/>
  <c r="Q73"/>
  <c r="O73"/>
  <c r="Q72"/>
  <c r="O72"/>
  <c r="Q71"/>
  <c r="O71"/>
  <c r="Q70"/>
  <c r="O70"/>
  <c r="Q69"/>
  <c r="O69"/>
  <c r="Q68"/>
  <c r="O68"/>
  <c r="Q67"/>
  <c r="O67"/>
  <c r="Q66"/>
  <c r="O66"/>
  <c r="Q65"/>
  <c r="O65"/>
  <c r="Q64"/>
  <c r="O64"/>
  <c r="Q63"/>
  <c r="O63"/>
  <c r="Q62"/>
  <c r="O62"/>
  <c r="Q61"/>
  <c r="O61"/>
  <c r="Q60"/>
  <c r="O60"/>
  <c r="Q59"/>
  <c r="O59"/>
  <c r="Q58"/>
  <c r="O58"/>
  <c r="Q57"/>
  <c r="O57"/>
  <c r="Q56"/>
  <c r="O56"/>
  <c r="Q55"/>
  <c r="O55"/>
  <c r="Q54"/>
  <c r="O54"/>
  <c r="Q53"/>
  <c r="O53"/>
  <c r="Q52"/>
  <c r="O52"/>
  <c r="Q51"/>
  <c r="O51"/>
  <c r="Q50"/>
  <c r="O50"/>
  <c r="Q49"/>
  <c r="O49"/>
  <c r="Q48"/>
  <c r="O48"/>
  <c r="Q47"/>
  <c r="O47"/>
  <c r="Q46"/>
  <c r="O46"/>
  <c r="Q45"/>
  <c r="O45"/>
  <c r="Q44"/>
  <c r="O44"/>
  <c r="Q43"/>
  <c r="O43"/>
  <c r="Q42"/>
  <c r="O42"/>
  <c r="Q41"/>
  <c r="O41"/>
  <c r="Q40"/>
  <c r="O40"/>
  <c r="Q39"/>
  <c r="O39"/>
  <c r="Q38"/>
  <c r="O38"/>
  <c r="Q37"/>
  <c r="O37"/>
  <c r="Q36"/>
  <c r="O36"/>
  <c r="Q35"/>
  <c r="O35"/>
  <c r="Q34"/>
  <c r="O34"/>
  <c r="Q33"/>
  <c r="O33"/>
  <c r="Q32"/>
  <c r="O32"/>
  <c r="Q31"/>
  <c r="O31"/>
  <c r="Q30"/>
  <c r="O30"/>
  <c r="Q29"/>
  <c r="O29"/>
  <c r="Q28"/>
  <c r="O28"/>
  <c r="Q27"/>
  <c r="O27"/>
  <c r="Q26"/>
  <c r="O26"/>
  <c r="Q25"/>
  <c r="O25"/>
  <c r="Q24"/>
  <c r="O24"/>
  <c r="Q23"/>
  <c r="O23"/>
  <c r="Q22"/>
  <c r="O22"/>
  <c r="Q21"/>
  <c r="O21"/>
  <c r="Q20"/>
  <c r="O20"/>
  <c r="Q19"/>
  <c r="O19"/>
  <c r="Q18"/>
  <c r="O18"/>
  <c r="Q17"/>
  <c r="O17"/>
  <c r="Q16"/>
  <c r="O16"/>
  <c r="Q15"/>
  <c r="O15"/>
  <c r="Q14"/>
  <c r="O14"/>
  <c r="Q13"/>
  <c r="O13"/>
  <c r="Q12"/>
  <c r="O12"/>
  <c r="Q11"/>
  <c r="O11"/>
  <c r="Q10"/>
  <c r="O10"/>
  <c r="Q9"/>
  <c r="O9"/>
  <c r="Q8"/>
  <c r="O8"/>
  <c r="Q7"/>
  <c r="O7"/>
  <c r="Q6"/>
  <c r="O6"/>
  <c r="Q5"/>
  <c r="O5"/>
  <c r="G29" i="27"/>
  <c r="G25"/>
  <c r="N41" i="47"/>
  <c r="N40"/>
  <c r="N39"/>
  <c r="N363"/>
  <c r="N353"/>
  <c r="N341"/>
  <c r="N329"/>
  <c r="N328"/>
  <c r="N327"/>
  <c r="N315"/>
  <c r="N313"/>
  <c r="N311"/>
  <c r="N294"/>
  <c r="N284"/>
  <c r="N272"/>
  <c r="N260"/>
  <c r="N259"/>
  <c r="N258"/>
  <c r="N248"/>
  <c r="N240"/>
  <c r="N230"/>
  <c r="N222"/>
  <c r="N213"/>
  <c r="N203"/>
  <c r="N195"/>
  <c r="N193"/>
  <c r="N181"/>
  <c r="N180"/>
  <c r="N170"/>
  <c r="N160"/>
  <c r="N150"/>
  <c r="N140"/>
  <c r="N129"/>
  <c r="N119"/>
  <c r="N118"/>
  <c r="N110"/>
  <c r="N109"/>
  <c r="N99"/>
  <c r="N98"/>
  <c r="N88"/>
  <c r="N78"/>
  <c r="N77"/>
  <c r="N67"/>
  <c r="N66"/>
  <c r="N54"/>
  <c r="N42"/>
  <c r="Y5" i="35"/>
  <c r="R28" i="39"/>
  <c r="G61" i="27"/>
  <c r="G37"/>
  <c r="G35"/>
  <c r="G34"/>
  <c r="G30"/>
  <c r="G66"/>
  <c r="G79"/>
  <c r="G73"/>
  <c r="G76"/>
  <c r="G72"/>
  <c r="G71"/>
  <c r="G68"/>
  <c r="G67"/>
  <c r="G87"/>
  <c r="G69"/>
  <c r="G114"/>
  <c r="G88"/>
  <c r="G113"/>
  <c r="G78"/>
  <c r="G136"/>
  <c r="G63"/>
  <c r="G56"/>
  <c r="G57"/>
  <c r="G55"/>
  <c r="G97"/>
  <c r="G102"/>
  <c r="G93"/>
  <c r="G8"/>
  <c r="N24" i="47"/>
  <c r="N23"/>
  <c r="N22"/>
  <c r="N21"/>
  <c r="N20"/>
  <c r="R42" i="39"/>
  <c r="R41"/>
  <c r="R40"/>
  <c r="R38"/>
  <c r="R37"/>
  <c r="R36"/>
  <c r="R35"/>
  <c r="R34"/>
  <c r="R33"/>
  <c r="R31"/>
  <c r="R30"/>
  <c r="R29"/>
  <c r="R27"/>
  <c r="R25"/>
  <c r="R24"/>
  <c r="R23"/>
  <c r="R22"/>
  <c r="R21"/>
  <c r="R20"/>
  <c r="R19"/>
  <c r="R18"/>
  <c r="R17"/>
  <c r="R16"/>
  <c r="R15"/>
  <c r="R14"/>
  <c r="R13"/>
  <c r="R12"/>
  <c r="R11"/>
  <c r="R10"/>
  <c r="R9"/>
  <c r="N787" i="47"/>
  <c r="N786"/>
  <c r="N785"/>
  <c r="N783"/>
  <c r="N782"/>
  <c r="N771"/>
  <c r="N762"/>
  <c r="N761"/>
  <c r="N760"/>
  <c r="N759"/>
  <c r="N757"/>
  <c r="N756"/>
  <c r="N755"/>
  <c r="N754"/>
  <c r="N753"/>
  <c r="N752"/>
  <c r="N751"/>
  <c r="N750"/>
  <c r="N749"/>
  <c r="N748"/>
  <c r="N747"/>
  <c r="N746"/>
  <c r="N745"/>
  <c r="N744"/>
  <c r="N742"/>
  <c r="N741"/>
  <c r="N740"/>
  <c r="N739"/>
  <c r="N738"/>
  <c r="N737"/>
  <c r="N736"/>
  <c r="N735"/>
  <c r="N734"/>
  <c r="N733"/>
  <c r="N732"/>
  <c r="N731"/>
  <c r="N724"/>
  <c r="N723"/>
  <c r="N722"/>
  <c r="N721"/>
  <c r="N720"/>
  <c r="N719"/>
  <c r="N713"/>
  <c r="N712"/>
  <c r="N711"/>
  <c r="N710"/>
  <c r="N709"/>
  <c r="N708"/>
  <c r="N706"/>
  <c r="N705"/>
  <c r="N704"/>
  <c r="N703"/>
  <c r="N702"/>
  <c r="N701"/>
  <c r="N700"/>
  <c r="N699"/>
  <c r="N698"/>
  <c r="N697"/>
  <c r="N696"/>
  <c r="N695"/>
  <c r="N694"/>
  <c r="N693"/>
  <c r="N692"/>
  <c r="N691"/>
  <c r="N690"/>
  <c r="N689"/>
  <c r="N688"/>
  <c r="N686"/>
  <c r="N685"/>
  <c r="N684"/>
  <c r="N662"/>
  <c r="N661"/>
  <c r="N660"/>
  <c r="N645"/>
  <c r="N644"/>
  <c r="N643"/>
  <c r="N642"/>
  <c r="N641"/>
  <c r="N640"/>
  <c r="N639"/>
  <c r="N637"/>
  <c r="N636"/>
  <c r="N635"/>
  <c r="N634"/>
  <c r="N633"/>
  <c r="N632"/>
  <c r="N631"/>
  <c r="N630"/>
  <c r="N629"/>
  <c r="N628"/>
  <c r="N627"/>
  <c r="N626"/>
  <c r="N625"/>
  <c r="N623"/>
  <c r="N622"/>
  <c r="N621"/>
  <c r="N620"/>
  <c r="N619"/>
  <c r="R115" i="39"/>
  <c r="R96"/>
  <c r="R95"/>
  <c r="R94"/>
  <c r="R93"/>
  <c r="R90"/>
  <c r="R89"/>
  <c r="R88"/>
  <c r="R87"/>
  <c r="R86"/>
  <c r="R103"/>
  <c r="R97"/>
  <c r="R98"/>
  <c r="R99"/>
  <c r="R100"/>
  <c r="R101"/>
  <c r="R102"/>
  <c r="R104"/>
  <c r="R106"/>
  <c r="R107"/>
  <c r="R108"/>
  <c r="R109"/>
  <c r="R110"/>
  <c r="R111"/>
  <c r="R112"/>
  <c r="R113"/>
  <c r="R114"/>
  <c r="T116" i="37"/>
  <c r="T115"/>
  <c r="S116"/>
  <c r="S115"/>
  <c r="U5"/>
  <c r="T8"/>
  <c r="T7"/>
  <c r="T6"/>
  <c r="T5"/>
  <c r="S8"/>
  <c r="S7"/>
  <c r="S6"/>
  <c r="N573" i="47"/>
  <c r="N571"/>
  <c r="N569"/>
  <c r="N567"/>
  <c r="N608"/>
  <c r="N606"/>
  <c r="N604"/>
  <c r="N602"/>
  <c r="N600"/>
  <c r="N598"/>
  <c r="N596"/>
  <c r="N594"/>
  <c r="N591"/>
  <c r="N589"/>
  <c r="N587"/>
  <c r="N585"/>
  <c r="N583"/>
  <c r="N581"/>
  <c r="N579"/>
  <c r="N577"/>
  <c r="N575"/>
  <c r="N557"/>
  <c r="N555"/>
  <c r="N553"/>
  <c r="N551"/>
  <c r="N549"/>
  <c r="N520"/>
  <c r="N518"/>
  <c r="N516"/>
  <c r="N514"/>
  <c r="N512"/>
  <c r="N306"/>
  <c r="N310"/>
  <c r="N309"/>
  <c r="N308"/>
  <c r="N307"/>
  <c r="N38"/>
  <c r="N37"/>
  <c r="N36"/>
  <c r="N35"/>
  <c r="N34"/>
  <c r="N15"/>
  <c r="N16"/>
  <c r="N17"/>
  <c r="N18"/>
  <c r="N19"/>
  <c r="N9"/>
  <c r="N10"/>
  <c r="N11"/>
  <c r="N12"/>
  <c r="N13"/>
  <c r="N14"/>
  <c r="N5"/>
  <c r="N6"/>
  <c r="N7"/>
  <c r="N8"/>
  <c r="S5" i="37"/>
  <c r="N361" i="47"/>
  <c r="N359"/>
  <c r="N357"/>
  <c r="N355"/>
  <c r="N349"/>
  <c r="N347"/>
  <c r="N345"/>
  <c r="N343"/>
  <c r="N337"/>
  <c r="N335"/>
  <c r="N333"/>
  <c r="N331"/>
  <c r="N302"/>
  <c r="N300"/>
  <c r="N298"/>
  <c r="N296"/>
  <c r="N292"/>
  <c r="N290"/>
  <c r="N288"/>
  <c r="N286"/>
  <c r="N280"/>
  <c r="N278"/>
  <c r="N276"/>
  <c r="N274"/>
  <c r="N268"/>
  <c r="N266"/>
  <c r="N264"/>
  <c r="N262"/>
  <c r="N256"/>
  <c r="N238"/>
  <c r="N254"/>
  <c r="N252"/>
  <c r="N250"/>
  <c r="N236"/>
  <c r="N234"/>
  <c r="N232"/>
  <c r="N228"/>
  <c r="N226"/>
  <c r="N224"/>
  <c r="N219"/>
  <c r="N217"/>
  <c r="N215"/>
  <c r="N197"/>
  <c r="N191"/>
  <c r="N189"/>
  <c r="N187"/>
  <c r="N185"/>
  <c r="N183"/>
  <c r="N178"/>
  <c r="N176"/>
  <c r="N174"/>
  <c r="N172"/>
  <c r="N168"/>
  <c r="N166"/>
  <c r="N164"/>
  <c r="N162"/>
  <c r="N158"/>
  <c r="N156"/>
  <c r="N154"/>
  <c r="N152"/>
  <c r="N148"/>
  <c r="N146"/>
  <c r="N144"/>
  <c r="N142"/>
  <c r="N137"/>
  <c r="N135"/>
  <c r="N133"/>
  <c r="N131"/>
  <c r="N127"/>
  <c r="N125"/>
  <c r="N123"/>
  <c r="N121"/>
  <c r="N107"/>
  <c r="N105"/>
  <c r="N103"/>
  <c r="N101"/>
  <c r="N96"/>
  <c r="N94"/>
  <c r="N92"/>
  <c r="N90"/>
  <c r="N86"/>
  <c r="N84"/>
  <c r="N82"/>
  <c r="N80"/>
  <c r="N75"/>
  <c r="N73"/>
  <c r="N71"/>
  <c r="N69"/>
  <c r="N62"/>
  <c r="N60"/>
  <c r="N58"/>
  <c r="N56"/>
  <c r="N50"/>
  <c r="N48"/>
  <c r="N46"/>
  <c r="N44"/>
  <c r="N26"/>
  <c r="N28"/>
  <c r="N30"/>
  <c r="N32"/>
  <c r="N500"/>
  <c r="N499"/>
  <c r="N498"/>
  <c r="N497"/>
  <c r="N496"/>
  <c r="N495"/>
  <c r="N494"/>
  <c r="N493"/>
  <c r="N492"/>
  <c r="N813"/>
  <c r="N812"/>
  <c r="N491"/>
  <c r="N490"/>
  <c r="N489"/>
  <c r="N488"/>
  <c r="N487"/>
  <c r="N486"/>
  <c r="N485"/>
  <c r="N484"/>
  <c r="N483"/>
  <c r="N482"/>
  <c r="N481"/>
  <c r="N480"/>
  <c r="N479"/>
  <c r="N478"/>
  <c r="N477"/>
  <c r="N476"/>
  <c r="N475"/>
  <c r="N474"/>
  <c r="N473"/>
  <c r="N472"/>
  <c r="N471"/>
  <c r="N470"/>
  <c r="N469"/>
  <c r="N468"/>
  <c r="N467"/>
  <c r="N466"/>
  <c r="N465"/>
  <c r="N464"/>
  <c r="N463"/>
  <c r="N462"/>
  <c r="N461"/>
  <c r="N460"/>
  <c r="N458"/>
  <c r="N457"/>
  <c r="N456"/>
  <c r="N454"/>
  <c r="N453"/>
  <c r="N452"/>
  <c r="N450"/>
  <c r="N449"/>
  <c r="N448"/>
  <c r="N447"/>
  <c r="N446"/>
  <c r="N445"/>
  <c r="N444"/>
  <c r="N443"/>
  <c r="N442"/>
  <c r="N441"/>
  <c r="N440"/>
  <c r="N439"/>
  <c r="N438"/>
  <c r="N437"/>
  <c r="N436"/>
  <c r="N435"/>
  <c r="N434"/>
  <c r="N433"/>
  <c r="N432"/>
  <c r="N431"/>
  <c r="N430"/>
  <c r="N429"/>
  <c r="N428"/>
  <c r="N427"/>
  <c r="N426"/>
  <c r="N425"/>
  <c r="N424"/>
  <c r="N423"/>
  <c r="N422"/>
  <c r="N421"/>
  <c r="N420"/>
  <c r="N419"/>
  <c r="N418"/>
  <c r="N417"/>
  <c r="N416"/>
  <c r="N415"/>
  <c r="N414"/>
  <c r="N413"/>
  <c r="N412"/>
  <c r="N411"/>
  <c r="N410"/>
  <c r="N409"/>
  <c r="N408"/>
  <c r="N407"/>
  <c r="N406"/>
  <c r="N405"/>
  <c r="N404"/>
  <c r="N403"/>
  <c r="N402"/>
  <c r="N401"/>
  <c r="N400"/>
  <c r="N399"/>
  <c r="N398"/>
  <c r="N397"/>
  <c r="N396"/>
  <c r="N395"/>
  <c r="N394"/>
  <c r="N393"/>
  <c r="N392"/>
  <c r="N391"/>
  <c r="N390"/>
  <c r="N389"/>
  <c r="N388"/>
  <c r="N387"/>
  <c r="N386"/>
  <c r="N385"/>
  <c r="N384"/>
  <c r="N383"/>
  <c r="N382"/>
  <c r="N381"/>
  <c r="N380"/>
  <c r="N379"/>
  <c r="N378"/>
  <c r="N377"/>
  <c r="N372"/>
  <c r="N373"/>
  <c r="N374"/>
  <c r="N375"/>
  <c r="N376"/>
  <c r="N501"/>
  <c r="R83" i="39"/>
  <c r="R82"/>
  <c r="R81"/>
  <c r="R80"/>
  <c r="R79"/>
  <c r="R78"/>
  <c r="R77"/>
  <c r="R76"/>
  <c r="R75"/>
  <c r="R74"/>
  <c r="R73"/>
  <c r="R72"/>
  <c r="R71"/>
  <c r="R70"/>
  <c r="R69"/>
  <c r="R68"/>
  <c r="R67"/>
  <c r="R66"/>
  <c r="R65"/>
  <c r="R64"/>
  <c r="R63"/>
  <c r="R62"/>
  <c r="R61"/>
  <c r="R60"/>
  <c r="R59"/>
  <c r="R58"/>
  <c r="R57"/>
  <c r="R56"/>
  <c r="R55"/>
  <c r="R54"/>
  <c r="R53"/>
  <c r="R52"/>
  <c r="R51"/>
  <c r="R50"/>
  <c r="R49"/>
  <c r="R48"/>
  <c r="R47"/>
  <c r="R46"/>
  <c r="L101" i="36"/>
  <c r="L145"/>
  <c r="L144"/>
  <c r="L143"/>
  <c r="L117"/>
  <c r="L116"/>
  <c r="L115"/>
  <c r="L114"/>
  <c r="L71"/>
  <c r="L70"/>
  <c r="L69"/>
  <c r="L68"/>
  <c r="L60"/>
  <c r="L59"/>
  <c r="L58"/>
  <c r="L57"/>
  <c r="L56"/>
  <c r="L55"/>
  <c r="L54"/>
  <c r="L53"/>
  <c r="L52"/>
  <c r="L51"/>
  <c r="L50"/>
  <c r="L49"/>
  <c r="L48"/>
  <c r="L47"/>
  <c r="L46"/>
  <c r="Z38" i="35"/>
  <c r="Z37"/>
  <c r="Z36"/>
  <c r="Z35"/>
  <c r="M145" i="37"/>
  <c r="M144"/>
  <c r="H123"/>
  <c r="Z51" i="35"/>
  <c r="Z52"/>
  <c r="Z53"/>
  <c r="Z54"/>
  <c r="Z55"/>
  <c r="Z56"/>
  <c r="Z57"/>
  <c r="Y57"/>
  <c r="L85" i="36"/>
  <c r="L86"/>
  <c r="Y54" i="35"/>
  <c r="L102" i="36"/>
  <c r="L103"/>
  <c r="L45"/>
  <c r="L61"/>
  <c r="L62"/>
  <c r="L63"/>
  <c r="L64"/>
  <c r="L65"/>
  <c r="L66"/>
  <c r="L67"/>
  <c r="L72"/>
  <c r="L73"/>
  <c r="L74"/>
  <c r="L75"/>
  <c r="L76"/>
  <c r="L77"/>
  <c r="L78"/>
  <c r="L79"/>
  <c r="L80"/>
  <c r="L81"/>
  <c r="L82"/>
  <c r="L83"/>
  <c r="L84"/>
  <c r="L87"/>
  <c r="L88"/>
  <c r="L89"/>
  <c r="L90"/>
  <c r="L91"/>
  <c r="L92"/>
  <c r="L93"/>
  <c r="L94"/>
  <c r="L95"/>
  <c r="L96"/>
  <c r="L97"/>
  <c r="L98"/>
  <c r="L99"/>
  <c r="L100"/>
  <c r="L104"/>
  <c r="L105"/>
  <c r="L106"/>
  <c r="L107"/>
  <c r="L108"/>
  <c r="L109"/>
  <c r="L110"/>
  <c r="L111"/>
  <c r="L112"/>
  <c r="L113"/>
  <c r="L118"/>
  <c r="L119"/>
  <c r="L120"/>
  <c r="L121"/>
  <c r="L122"/>
  <c r="L123"/>
  <c r="L124"/>
  <c r="L125"/>
  <c r="L126"/>
  <c r="L127"/>
  <c r="L128"/>
  <c r="L129"/>
  <c r="L130"/>
  <c r="L131"/>
  <c r="L132"/>
  <c r="L133"/>
  <c r="L134"/>
  <c r="L135"/>
  <c r="L136"/>
  <c r="L137"/>
  <c r="L138"/>
  <c r="L139"/>
  <c r="L140"/>
  <c r="L141"/>
  <c r="L142"/>
  <c r="Y56" i="35"/>
  <c r="Y55"/>
  <c r="Y49"/>
  <c r="R5" i="39"/>
  <c r="R6"/>
  <c r="R7"/>
  <c r="R8"/>
  <c r="Y6" i="35"/>
  <c r="Y8"/>
  <c r="Y52"/>
  <c r="Y51"/>
  <c r="Y48"/>
  <c r="Y47"/>
  <c r="Y46"/>
  <c r="Y45"/>
  <c r="Y44"/>
  <c r="Y43"/>
  <c r="Y42"/>
  <c r="Y41"/>
  <c r="Y40"/>
  <c r="Y39"/>
  <c r="Y34"/>
  <c r="Y33"/>
  <c r="Y32"/>
  <c r="Y31"/>
  <c r="Y30"/>
  <c r="Y29"/>
  <c r="Y28"/>
  <c r="Y27"/>
  <c r="Y26"/>
  <c r="Y22"/>
  <c r="Y21"/>
  <c r="Y9"/>
  <c r="Y7"/>
  <c r="Z6"/>
  <c r="Z7"/>
  <c r="Z8"/>
  <c r="Z9"/>
  <c r="Z11"/>
  <c r="Z12"/>
  <c r="Z13"/>
  <c r="Z14"/>
  <c r="Z15"/>
  <c r="Z16"/>
  <c r="Z17"/>
  <c r="Z18"/>
  <c r="Z19"/>
  <c r="Z20"/>
  <c r="Z21"/>
  <c r="Z22"/>
  <c r="Z23"/>
  <c r="Z24"/>
  <c r="Z25"/>
  <c r="Z26"/>
  <c r="Z27"/>
  <c r="Z28"/>
  <c r="Z29"/>
  <c r="Z30"/>
  <c r="Z31"/>
  <c r="Z32"/>
  <c r="Z33"/>
  <c r="Z34"/>
  <c r="Z39"/>
  <c r="Z40"/>
  <c r="Z41"/>
  <c r="Z42"/>
  <c r="Z43"/>
  <c r="Z44"/>
  <c r="Z45"/>
  <c r="Z46"/>
  <c r="Z47"/>
  <c r="Z48"/>
  <c r="Z49"/>
  <c r="Z50"/>
  <c r="Z5"/>
  <c r="L33" i="36"/>
  <c r="L34"/>
  <c r="L35"/>
  <c r="L36"/>
  <c r="L37"/>
  <c r="L38"/>
  <c r="L39"/>
  <c r="L40"/>
  <c r="L41"/>
  <c r="L42"/>
  <c r="L43"/>
  <c r="L44"/>
  <c r="I326" i="45"/>
  <c r="I7"/>
</calcChain>
</file>

<file path=xl/comments1.xml><?xml version="1.0" encoding="utf-8"?>
<comments xmlns="http://schemas.openxmlformats.org/spreadsheetml/2006/main">
  <authors>
    <author>angeles</author>
  </authors>
  <commentList>
    <comment ref="P3" authorId="0">
      <text>
        <r>
          <rPr>
            <b/>
            <sz val="9"/>
            <color indexed="81"/>
            <rFont val="Tahoma"/>
            <family val="2"/>
          </rPr>
          <t>angeles:</t>
        </r>
        <r>
          <rPr>
            <sz val="9"/>
            <color indexed="81"/>
            <rFont val="Tahoma"/>
            <family val="2"/>
          </rPr>
          <t xml:space="preserve">
means observation of by catch of PETS even if it is =0</t>
        </r>
      </text>
    </comment>
  </commentList>
</comments>
</file>

<file path=xl/comments2.xml><?xml version="1.0" encoding="utf-8"?>
<comments xmlns="http://schemas.openxmlformats.org/spreadsheetml/2006/main">
  <authors>
    <author>angeles</author>
  </authors>
  <commentList>
    <comment ref="C5" authorId="0">
      <text>
        <r>
          <rPr>
            <b/>
            <sz val="9"/>
            <color indexed="81"/>
            <rFont val="Tahoma"/>
            <family val="2"/>
          </rPr>
          <t>angeles:</t>
        </r>
        <r>
          <rPr>
            <sz val="9"/>
            <color indexed="81"/>
            <rFont val="Tahoma"/>
            <family val="2"/>
          </rPr>
          <t xml:space="preserve">
Svalbard</t>
        </r>
      </text>
    </comment>
    <comment ref="C20" authorId="0">
      <text>
        <r>
          <rPr>
            <b/>
            <sz val="9"/>
            <color indexed="81"/>
            <rFont val="Tahoma"/>
            <family val="2"/>
          </rPr>
          <t>angeles:</t>
        </r>
        <r>
          <rPr>
            <sz val="9"/>
            <color indexed="81"/>
            <rFont val="Tahoma"/>
            <family val="2"/>
          </rPr>
          <t xml:space="preserve">
Gran sol. Irlanda, Escocia</t>
        </r>
      </text>
    </comment>
    <comment ref="C35" authorId="0">
      <text>
        <r>
          <rPr>
            <b/>
            <sz val="9"/>
            <color indexed="81"/>
            <rFont val="Tahoma"/>
            <family val="2"/>
          </rPr>
          <t>angeles:</t>
        </r>
        <r>
          <rPr>
            <sz val="9"/>
            <color indexed="81"/>
            <rFont val="Tahoma"/>
            <family val="2"/>
          </rPr>
          <t xml:space="preserve">
Caldero Nacional Cantabrico Noroeste y Cádiz</t>
        </r>
      </text>
    </comment>
    <comment ref="C65" authorId="0">
      <text>
        <r>
          <rPr>
            <b/>
            <sz val="9"/>
            <color indexed="81"/>
            <rFont val="Tahoma"/>
            <family val="2"/>
          </rPr>
          <t>angeles:</t>
        </r>
        <r>
          <rPr>
            <sz val="9"/>
            <color indexed="81"/>
            <rFont val="Tahoma"/>
            <family val="2"/>
          </rPr>
          <t xml:space="preserve">
Aguas territoriales Canarias</t>
        </r>
      </text>
    </comment>
    <comment ref="C80" authorId="0">
      <text>
        <r>
          <rPr>
            <b/>
            <sz val="9"/>
            <color indexed="81"/>
            <rFont val="Tahoma"/>
            <family val="2"/>
          </rPr>
          <t>angeles:</t>
        </r>
        <r>
          <rPr>
            <sz val="9"/>
            <color indexed="81"/>
            <rFont val="Tahoma"/>
            <family val="2"/>
          </rPr>
          <t xml:space="preserve">
Caladero Nacional Mediterráneo (incluido túnidos)
</t>
        </r>
      </text>
    </comment>
    <comment ref="C95" authorId="0">
      <text>
        <r>
          <rPr>
            <b/>
            <sz val="9"/>
            <color indexed="81"/>
            <rFont val="Tahoma"/>
            <family val="2"/>
          </rPr>
          <t>angeles:</t>
        </r>
        <r>
          <rPr>
            <sz val="9"/>
            <color indexed="81"/>
            <rFont val="Tahoma"/>
            <family val="2"/>
          </rPr>
          <t xml:space="preserve">
CECAF (excepto aguas Canarias)
ICCAT (excepto Mediterraneo)
IOTC
WCPFC
IATTC</t>
        </r>
      </text>
    </comment>
  </commentList>
</comments>
</file>

<file path=xl/sharedStrings.xml><?xml version="1.0" encoding="utf-8"?>
<sst xmlns="http://schemas.openxmlformats.org/spreadsheetml/2006/main" count="65063" uniqueCount="3261">
  <si>
    <t>MS</t>
  </si>
  <si>
    <t>X</t>
  </si>
  <si>
    <t>Region</t>
  </si>
  <si>
    <t>Mediterranean Sea and Black Sea</t>
  </si>
  <si>
    <t>ESP</t>
  </si>
  <si>
    <t>A - Census</t>
  </si>
  <si>
    <t>B - Probability Sample Survey</t>
  </si>
  <si>
    <t>Variable group</t>
  </si>
  <si>
    <t>Variables</t>
  </si>
  <si>
    <t>Data sources</t>
  </si>
  <si>
    <t>Other income</t>
  </si>
  <si>
    <t>questionnaires</t>
  </si>
  <si>
    <t>Energy costs</t>
  </si>
  <si>
    <t>Comments</t>
  </si>
  <si>
    <t>Gross value of landings</t>
  </si>
  <si>
    <t>Data Source</t>
  </si>
  <si>
    <t>Data source</t>
  </si>
  <si>
    <t>MSs</t>
  </si>
  <si>
    <t>Contact persons</t>
  </si>
  <si>
    <t>Acronym</t>
  </si>
  <si>
    <t>RFMO/RFO/IO</t>
  </si>
  <si>
    <t>ICES</t>
  </si>
  <si>
    <t>MEDITS</t>
  </si>
  <si>
    <t>Species group</t>
  </si>
  <si>
    <t>Techniques</t>
  </si>
  <si>
    <t xml:space="preserve">Supra region </t>
  </si>
  <si>
    <t>2017-2020</t>
  </si>
  <si>
    <t>Data set</t>
  </si>
  <si>
    <t>Final data available after</t>
  </si>
  <si>
    <t>N</t>
  </si>
  <si>
    <t>N-1</t>
  </si>
  <si>
    <t>all</t>
  </si>
  <si>
    <t>Source</t>
  </si>
  <si>
    <t xml:space="preserve">Section </t>
  </si>
  <si>
    <t>Topic</t>
  </si>
  <si>
    <t>Recommendation number</t>
  </si>
  <si>
    <t>Follow-up action</t>
  </si>
  <si>
    <t>North Atlantic</t>
  </si>
  <si>
    <t>Drift and/or fixed netters</t>
  </si>
  <si>
    <t>Additional data collection (Y/N)</t>
  </si>
  <si>
    <t>Planned coverage of data collected under complementary data collection (% of fishing trips)</t>
  </si>
  <si>
    <t>North Sea and Eastern Arctic</t>
  </si>
  <si>
    <t>Effort</t>
  </si>
  <si>
    <t>I</t>
  </si>
  <si>
    <t>Sales notes</t>
  </si>
  <si>
    <t>Y</t>
  </si>
  <si>
    <t>100%</t>
  </si>
  <si>
    <t>None</t>
  </si>
  <si>
    <t>NA</t>
  </si>
  <si>
    <t>Landings</t>
  </si>
  <si>
    <t>Capacity</t>
  </si>
  <si>
    <t>All metiers</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</si>
  <si>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</si>
  <si>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</si>
  <si>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</si>
  <si>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</si>
  <si>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</si>
  <si>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</si>
  <si>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</si>
  <si>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</si>
  <si>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</si>
  <si>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</si>
  <si>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</si>
  <si>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</si>
  <si>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</si>
  <si>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</si>
  <si>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Annual</t>
  </si>
  <si>
    <t>Fish Hauls</t>
  </si>
  <si>
    <t>July</t>
  </si>
  <si>
    <t>Echo Nm</t>
  </si>
  <si>
    <t>Plankton hauls</t>
  </si>
  <si>
    <t>Type of data collected</t>
  </si>
  <si>
    <t>C</t>
  </si>
  <si>
    <t>A</t>
  </si>
  <si>
    <t>Litter items in the trawl</t>
  </si>
  <si>
    <t>Benthos in the trawl</t>
  </si>
  <si>
    <t>Marine Mammal observations</t>
  </si>
  <si>
    <t>MEGS</t>
  </si>
  <si>
    <t>MS participating in sampling</t>
  </si>
  <si>
    <t>Sampling year</t>
  </si>
  <si>
    <t>Scheme</t>
  </si>
  <si>
    <t>PSU type</t>
  </si>
  <si>
    <t>Planned number of PSUs</t>
  </si>
  <si>
    <t xml:space="preserve">annual </t>
  </si>
  <si>
    <t xml:space="preserve">Sampling frame description </t>
  </si>
  <si>
    <t>N/A</t>
  </si>
  <si>
    <t>Life stage</t>
  </si>
  <si>
    <t>Method</t>
  </si>
  <si>
    <t>Unit</t>
  </si>
  <si>
    <t>n. sites</t>
  </si>
  <si>
    <t>F</t>
  </si>
  <si>
    <t>Sampling design</t>
  </si>
  <si>
    <t>Sampling implementation</t>
  </si>
  <si>
    <t>Data capture</t>
  </si>
  <si>
    <t>Data Storage</t>
  </si>
  <si>
    <t>Data processing</t>
  </si>
  <si>
    <t>Is the sampling design documented?</t>
  </si>
  <si>
    <t>RDB-FishFrame</t>
  </si>
  <si>
    <t>Reference years</t>
  </si>
  <si>
    <t>Area / Stock</t>
  </si>
  <si>
    <t>Gadus morhua</t>
  </si>
  <si>
    <t>Age</t>
  </si>
  <si>
    <t>Weight</t>
  </si>
  <si>
    <t>Sex ratio</t>
  </si>
  <si>
    <t>Sexual maturity</t>
  </si>
  <si>
    <t>Fecundity</t>
  </si>
  <si>
    <t>MS partcipating in sampling</t>
  </si>
  <si>
    <t>age</t>
  </si>
  <si>
    <t>length</t>
  </si>
  <si>
    <t>Sampling period</t>
  </si>
  <si>
    <t>Sub-area / Fishing ground</t>
  </si>
  <si>
    <t xml:space="preserve">NAFO </t>
  </si>
  <si>
    <t>OTB_MDD_130-219_0_0</t>
  </si>
  <si>
    <t>OTB_MDD_&gt;=220_0_0</t>
  </si>
  <si>
    <t>OTB_CRU_40-59_0_0</t>
  </si>
  <si>
    <t>IOTC</t>
  </si>
  <si>
    <t xml:space="preserve">
EU TAC (if any)
(%)</t>
  </si>
  <si>
    <t>2013-2015</t>
  </si>
  <si>
    <t>Average landings in the reference years (tons)</t>
  </si>
  <si>
    <t>NAFO</t>
  </si>
  <si>
    <t>L3</t>
  </si>
  <si>
    <t>vessel trip</t>
  </si>
  <si>
    <t>Seasonality (Temporal strata)</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</si>
  <si>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</si>
  <si>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</si>
  <si>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</si>
  <si>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</si>
  <si>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</si>
  <si>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</si>
  <si>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</si>
  <si>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</si>
  <si>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</si>
  <si>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</si>
  <si>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</si>
  <si>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</si>
  <si>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</si>
  <si>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</si>
  <si>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</si>
  <si>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</si>
  <si>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</si>
  <si>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</si>
  <si>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</si>
  <si>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</si>
  <si>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</si>
  <si>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</si>
  <si>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</si>
  <si>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</si>
  <si>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</si>
  <si>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</si>
  <si>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</si>
  <si>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</si>
  <si>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</si>
  <si>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</si>
  <si>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</si>
  <si>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</si>
  <si>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</si>
  <si>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</si>
  <si>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</si>
  <si>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</si>
  <si>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</si>
  <si>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</si>
  <si>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</si>
  <si>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</si>
  <si>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</si>
  <si>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</si>
  <si>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</si>
  <si>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</si>
  <si>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</si>
  <si>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</si>
  <si>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</si>
  <si>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</si>
  <si>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</si>
  <si>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</si>
  <si>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</si>
  <si>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</si>
  <si>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</si>
  <si>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</si>
  <si>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</si>
  <si>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</si>
  <si>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</si>
  <si>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</si>
  <si>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</si>
  <si>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</si>
  <si>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</si>
  <si>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</si>
  <si>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</si>
  <si>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</si>
  <si>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</si>
  <si>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</si>
  <si>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</si>
  <si>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</si>
  <si>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</si>
  <si>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</si>
  <si>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</si>
  <si>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</si>
  <si>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</si>
  <si>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</si>
  <si>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</si>
  <si>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</si>
  <si>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</si>
  <si>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</si>
  <si>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</si>
  <si>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</si>
  <si>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</si>
  <si>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</si>
  <si>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</si>
  <si>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</si>
  <si>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</si>
  <si>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</si>
  <si>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</si>
  <si>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</si>
  <si>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</si>
  <si>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</si>
  <si>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</si>
  <si>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</si>
  <si>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</si>
  <si>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</si>
  <si>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</si>
  <si>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</si>
  <si>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</si>
  <si>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</si>
  <si>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</si>
  <si>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</si>
  <si>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</si>
  <si>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</si>
  <si>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</si>
  <si>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</si>
  <si>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</si>
  <si>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Length</t>
  </si>
  <si>
    <t xml:space="preserve">Expected occurence of recordings </t>
  </si>
  <si>
    <t>Sampling period/year(s)</t>
  </si>
  <si>
    <t>Fleet segment / Metier</t>
  </si>
  <si>
    <t>Targeted species / species assemblage</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</si>
  <si>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</si>
  <si>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</si>
  <si>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</si>
  <si>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</si>
  <si>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</si>
  <si>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</si>
  <si>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</si>
  <si>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</si>
  <si>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</si>
  <si>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</si>
  <si>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</si>
  <si>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</si>
  <si>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</si>
  <si>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</si>
  <si>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</si>
  <si>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</si>
  <si>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</si>
  <si>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Table 7B: Follow-up of recommendations and agreements</t>
  </si>
  <si>
    <t>Table7C: Bi- and multilateral agreements</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</si>
  <si>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</si>
  <si>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</si>
  <si>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</si>
  <si>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</si>
  <si>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</si>
  <si>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</si>
  <si>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</si>
  <si>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</si>
  <si>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</si>
  <si>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</si>
  <si>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</si>
  <si>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</si>
  <si>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</si>
  <si>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</si>
  <si>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</si>
  <si>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</si>
  <si>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</si>
  <si>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</si>
  <si>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Flemish Cap Groundfish survey</t>
  </si>
  <si>
    <t>3LNO Groundfish survey</t>
  </si>
  <si>
    <t>Blue whiting survey</t>
  </si>
  <si>
    <t>International Mackerel and Horse Mackerel Egg Survey (Triennial)</t>
  </si>
  <si>
    <t>Sardine DEPM (Triennial)</t>
  </si>
  <si>
    <t>Biomass of Anchovy</t>
  </si>
  <si>
    <t>Pan-Mediterranean Acoustic Survey</t>
  </si>
  <si>
    <t>FCGS</t>
  </si>
  <si>
    <t>PLATUXA</t>
  </si>
  <si>
    <t>IBTS Q4</t>
  </si>
  <si>
    <t>BIOMAN</t>
  </si>
  <si>
    <t>MEDIAS</t>
  </si>
  <si>
    <t>Triennial</t>
  </si>
  <si>
    <t>Biennial</t>
  </si>
  <si>
    <t>Table 4B: Sampling frame description for biological data</t>
  </si>
  <si>
    <t>All</t>
  </si>
  <si>
    <t>-</t>
  </si>
  <si>
    <t xml:space="preserve">National co-ordination </t>
  </si>
  <si>
    <t xml:space="preserve">RCM NS&amp;EA </t>
  </si>
  <si>
    <t>Regional Coordination Meeting North Sea and Eastern Arctic</t>
  </si>
  <si>
    <t>RCM NA</t>
  </si>
  <si>
    <t>Regional Coordination Meeting North Atlantic</t>
  </si>
  <si>
    <t>RCM Med&amp;BS&amp;LP</t>
  </si>
  <si>
    <t>RCM LDF</t>
  </si>
  <si>
    <t>Regional Coordination Meeting Long Distant Fisheries</t>
  </si>
  <si>
    <t>LM</t>
  </si>
  <si>
    <t xml:space="preserve">Liason Meeting </t>
  </si>
  <si>
    <t>PGDATA</t>
  </si>
  <si>
    <t>PGDATA Planning Group on Data Needs for Assessments and Advice</t>
  </si>
  <si>
    <t>PGMed</t>
  </si>
  <si>
    <t>Mediterranean Planning Group for Methodological Development</t>
  </si>
  <si>
    <t>SCSA</t>
  </si>
  <si>
    <t>WGSADEM</t>
  </si>
  <si>
    <t>Working group on stock assessment of demersal species and elasmobranches in the Mediterranean</t>
  </si>
  <si>
    <t>WGSASP</t>
  </si>
  <si>
    <t>Working group on stock assessment of small pelagics in the Mediterranean</t>
  </si>
  <si>
    <t>SAC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</si>
  <si>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</si>
  <si>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</si>
  <si>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</si>
  <si>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</si>
  <si>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</si>
  <si>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</si>
  <si>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</si>
  <si>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WG-RBMS</t>
  </si>
  <si>
    <t>NAFO Joint Fisheries Commission-Scientific Council Working Group on Risk-Based Management Strategies</t>
  </si>
  <si>
    <t>ICCAT Intersessional meeting of the Subcommittee on Ecosystems</t>
  </si>
  <si>
    <t>ICCAT</t>
  </si>
  <si>
    <t>ICCAT Working group on Stock Assessment Methods</t>
  </si>
  <si>
    <t>ICCAT other meetings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</si>
  <si>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</si>
  <si>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</si>
  <si>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</si>
  <si>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</si>
  <si>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</si>
  <si>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</si>
  <si>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</si>
  <si>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</si>
  <si>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</si>
  <si>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</si>
  <si>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</si>
  <si>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IOTC other meetings</t>
  </si>
  <si>
    <t>IATTC Meeting of tha Scientific Advisory Committee</t>
  </si>
  <si>
    <t>IATTC</t>
  </si>
  <si>
    <t>IATTC Meeting of the Parties to the AIDCP</t>
  </si>
  <si>
    <t>IATTC Annual conference</t>
  </si>
  <si>
    <t>IATTC Meeting of the Permanent Working Group on Tuna Tracking</t>
  </si>
  <si>
    <t>IATTC other meetings</t>
  </si>
  <si>
    <t>WCPFC Regular Session of the Scientific Committee</t>
  </si>
  <si>
    <t>WCPFC</t>
  </si>
  <si>
    <t>WCPFC Northern Committe Regular Session</t>
  </si>
  <si>
    <t>WCPFC Regular Session of the Commission</t>
  </si>
  <si>
    <t>FAO SPWG</t>
  </si>
  <si>
    <t>CECAF</t>
  </si>
  <si>
    <t>SC-CCAMLR</t>
  </si>
  <si>
    <t>CCAMLR</t>
  </si>
  <si>
    <t>IBTSWG</t>
  </si>
  <si>
    <t>SGCal</t>
  </si>
  <si>
    <t xml:space="preserve">WGFAST </t>
  </si>
  <si>
    <t>WGACEGG</t>
  </si>
  <si>
    <t>WGMEGS</t>
  </si>
  <si>
    <t>FCCM</t>
  </si>
  <si>
    <t>Portuguese-Spanish surveys in Flemish Cap - coordination meeting for the survey</t>
  </si>
  <si>
    <t>MEDITS Working Group</t>
  </si>
  <si>
    <t>MEDIAS Working Group</t>
  </si>
  <si>
    <t>WGCATCH</t>
  </si>
  <si>
    <t>WGBIOP</t>
  </si>
  <si>
    <t>WGCHAIRS</t>
  </si>
  <si>
    <t>AFWG</t>
  </si>
  <si>
    <t>NWWG</t>
  </si>
  <si>
    <t>WGBIE</t>
  </si>
  <si>
    <t>WGWIDE</t>
  </si>
  <si>
    <t>WGHANSA</t>
  </si>
  <si>
    <t>WGDEEP</t>
  </si>
  <si>
    <t>WGEEL</t>
  </si>
  <si>
    <t>WGEF</t>
  </si>
  <si>
    <t>WGRFS</t>
  </si>
  <si>
    <t>WGMME</t>
  </si>
  <si>
    <t>WGDEC</t>
  </si>
  <si>
    <t>WGBIRD</t>
  </si>
  <si>
    <t>WGCEPH</t>
  </si>
  <si>
    <t>WGBIODIV</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</si>
  <si>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</si>
  <si>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</si>
  <si>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</si>
  <si>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</si>
  <si>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WGAQUA</t>
  </si>
  <si>
    <t>Working Group on Aquaculture</t>
  </si>
  <si>
    <t>Other relevant working groups, workshops, benchmarks, etc. and other meetings, to be held in next years but not scheduled yet</t>
  </si>
  <si>
    <t xml:space="preserve">GFCM Meeting of SAC Subcommittee on Stock Assessment </t>
  </si>
  <si>
    <t>GFCM Scientific Advidsory Committee</t>
  </si>
  <si>
    <t>Joint NAFO/ICES Pandalus Assessment WG</t>
  </si>
  <si>
    <t>ICCAT Data preparatory Meetings - species to be decided</t>
  </si>
  <si>
    <t>ICCAT Stock Assessment Sessions - species to be decided</t>
  </si>
  <si>
    <t>Meeting of the Scientific Committee</t>
  </si>
  <si>
    <t>Meeting of the Commission</t>
  </si>
  <si>
    <t xml:space="preserve">International Bottom Trawl Survey Working Group </t>
  </si>
  <si>
    <t>Study Group on Calibration of Acoustic Instruments in Fisheries Science</t>
  </si>
  <si>
    <t>Working Group on Fisheries Acoustics Science and Technology</t>
  </si>
  <si>
    <t xml:space="preserve">Working Group on Acoustic and Egg Surveys for Sardine and Anchovy in ICES areas VIII and IX </t>
  </si>
  <si>
    <t>Working Group on Mackerel and Horse Mackerel Egg Survey</t>
  </si>
  <si>
    <t>Working Group on Commercial Catches</t>
  </si>
  <si>
    <t>Working Group on biological parameters</t>
  </si>
  <si>
    <t>Annual Meeting of Advisory Working Group Chairs</t>
  </si>
  <si>
    <t xml:space="preserve">Arctic Fisheries Working Group </t>
  </si>
  <si>
    <t>North-Western Working Group</t>
  </si>
  <si>
    <t xml:space="preserve">Working Group on the Assessment of Bay of Biscay and Iberian Ecosystem </t>
  </si>
  <si>
    <t xml:space="preserve">Working Group on Widely Distributed Stocks </t>
  </si>
  <si>
    <t xml:space="preserve">Working Group on Southern Horse Mackerel, Anchovy and Sardine </t>
  </si>
  <si>
    <t>Working Group on the Biology and Assessment of Deep-Sea Fisheries Resources</t>
  </si>
  <si>
    <t xml:space="preserve">Joint EIFAC/ICES Working Group on Eels </t>
  </si>
  <si>
    <t>Working Group on Elasmobranch Fishes</t>
  </si>
  <si>
    <t xml:space="preserve">Working Group on Recreational Fisheries Surveys </t>
  </si>
  <si>
    <t xml:space="preserve">Working Group on Marine Mammal Ecology </t>
  </si>
  <si>
    <t xml:space="preserve">ICES/NAFO Joint Working Group on Deep-water Ecology </t>
  </si>
  <si>
    <t>Working Group on Cephalopod Fisheries and Life History</t>
  </si>
  <si>
    <t xml:space="preserve">Working Group on Biodiversity Science </t>
  </si>
  <si>
    <t>NAFO-SC</t>
  </si>
  <si>
    <t>NATIONAL CORRESPONDENT MEETINGS</t>
  </si>
  <si>
    <t>2017-2019</t>
  </si>
  <si>
    <t>FAO/CECAF Working Group on the Assessment of Demersal Resources – Subgroup North</t>
  </si>
  <si>
    <t>FAO/CECAF Working Group on the Assessment of Demersal Resources – Subgroup South</t>
  </si>
  <si>
    <t>FAO/CECAF Working Group on the Assessment of Small Pelagic Fish off Northwest Africa</t>
  </si>
  <si>
    <t>BOCADEVA</t>
  </si>
  <si>
    <t>ECOCADIZ</t>
  </si>
  <si>
    <t>ECOCADIZ-RECLUTAS</t>
  </si>
  <si>
    <t>ICES IXa South
(Gulf of Cádiz)</t>
  </si>
  <si>
    <t>ICES VI,VII</t>
  </si>
  <si>
    <t>NAFO, Div. 3M</t>
  </si>
  <si>
    <t>NAFO, Div. 3NO+3L</t>
  </si>
  <si>
    <t>ICES IXa South (Spanish and Portuguese waters of the Gulf of Cadiz)</t>
  </si>
  <si>
    <t>ICES IXa South
(Spanish and Portuguese waters of the Gulf of Cadiz)</t>
  </si>
  <si>
    <t>March-April</t>
  </si>
  <si>
    <t>May</t>
  </si>
  <si>
    <t>June-July</t>
  </si>
  <si>
    <t>May-June</t>
  </si>
  <si>
    <t>July-August</t>
  </si>
  <si>
    <t>October-November</t>
  </si>
  <si>
    <t>March</t>
  </si>
  <si>
    <t>Survey data used by WGHANSA for the trend assessment. Surveys reviewd at  RCM NA 2012 and well scored in SGRN 10-06</t>
  </si>
  <si>
    <t xml:space="preserve">Survey’s data and estimates are utilized in the ICES expert groups of both stock assessment of pelagic fish species (WGHANSA, WGWIDE) and acoustic and egg surveys for anchovy and sardine in ICES areas VII, VIII and IX (WGACEGG). </t>
  </si>
  <si>
    <t xml:space="preserve">Portugal participates in survey since the start of survey in 1988 with technical staff on board and scientific analysis of samples on the lab. </t>
  </si>
  <si>
    <t>Fishing hauls</t>
  </si>
  <si>
    <t>plankton samples</t>
  </si>
  <si>
    <t>CTD</t>
  </si>
  <si>
    <t>Fish hauls</t>
  </si>
  <si>
    <t>Acoustic transects</t>
  </si>
  <si>
    <t>Groundtruthing fishing hauls</t>
  </si>
  <si>
    <t>CUFES</t>
  </si>
  <si>
    <t>CTD-LADCP</t>
  </si>
  <si>
    <t>ICES (IBTSWG)</t>
  </si>
  <si>
    <t>ICES (WGACEGG; WGWIDE)</t>
  </si>
  <si>
    <t>ICES (WGMEGS; WGWIDE)</t>
  </si>
  <si>
    <t>ICES (WGACEGG; WGWIDE; WGANSA)</t>
  </si>
  <si>
    <t>PGNAPES</t>
  </si>
  <si>
    <t>NAFO Scientific Council</t>
  </si>
  <si>
    <t>ICES (WGHANSA, WGALES, WGACEGG, WKIELD)</t>
  </si>
  <si>
    <t>DATRAS</t>
  </si>
  <si>
    <t>not existing database</t>
  </si>
  <si>
    <t>ICES portal: Eggs and larvae</t>
  </si>
  <si>
    <t>National Name:SAREVA. Held in 2014, next 2017, 2020</t>
  </si>
  <si>
    <t>National Name:CAREVA. Held in 2016, next 2019</t>
  </si>
  <si>
    <t>National Name:JUREVA. Held in 2016, next 2019</t>
  </si>
  <si>
    <t>National Name: PELACUS</t>
  </si>
  <si>
    <t>National Names:'' PLATUXA'' in the first part and ''Fletán Negro 3L'' in the second part</t>
  </si>
  <si>
    <t>JUVENA</t>
  </si>
  <si>
    <t>IBTS 1st Quarter</t>
  </si>
  <si>
    <t xml:space="preserve">*This is list is based in MS' attendance in 2015. The main meetings which are held every year are specified. </t>
  </si>
  <si>
    <t>*</t>
  </si>
  <si>
    <t xml:space="preserve">ICCAT Meeting of the Standing Committee on Research and Statistics </t>
  </si>
  <si>
    <t>ICCAT Species Groups Meetings</t>
  </si>
  <si>
    <t>SCRS</t>
  </si>
  <si>
    <t>ICCAT Species Group Intersessional Meetings</t>
  </si>
  <si>
    <t>WCPFC other meetings</t>
  </si>
  <si>
    <t xml:space="preserve">Gadus morhua </t>
  </si>
  <si>
    <t>I, II</t>
  </si>
  <si>
    <t>Sebastes mentella</t>
  </si>
  <si>
    <t xml:space="preserve">Alepocephalus bairdii </t>
  </si>
  <si>
    <t>VI, XII</t>
  </si>
  <si>
    <t xml:space="preserve">Coryphaenoides rupestris </t>
  </si>
  <si>
    <t>All areas</t>
  </si>
  <si>
    <t>2J 3KL</t>
  </si>
  <si>
    <t>&lt;200</t>
  </si>
  <si>
    <t>3M</t>
  </si>
  <si>
    <t>3NO</t>
  </si>
  <si>
    <t>3Ps</t>
  </si>
  <si>
    <t>SA 1</t>
  </si>
  <si>
    <t xml:space="preserve">Glyptocephalus cynoglossus </t>
  </si>
  <si>
    <t>3L</t>
  </si>
  <si>
    <t xml:space="preserve">Hippoglossoides platessoides </t>
  </si>
  <si>
    <t>3LNO</t>
  </si>
  <si>
    <t xml:space="preserve">Limanda ferruginea </t>
  </si>
  <si>
    <t>Coryphaenoides rupestris</t>
  </si>
  <si>
    <t>SA 0+1</t>
  </si>
  <si>
    <t>Macrourus berglax</t>
  </si>
  <si>
    <t>SA 2+3</t>
  </si>
  <si>
    <t>Pandalus spp.</t>
  </si>
  <si>
    <t>Raja spp.</t>
  </si>
  <si>
    <t xml:space="preserve">Reinhardtius hippoglossoides </t>
  </si>
  <si>
    <t>3KLMNO</t>
  </si>
  <si>
    <t>Hippoglossus hippoglossus</t>
  </si>
  <si>
    <t>Sebastes spp.</t>
  </si>
  <si>
    <t>3LN</t>
  </si>
  <si>
    <t>3O</t>
  </si>
  <si>
    <t>Urophicis tenuis</t>
  </si>
  <si>
    <t>Mallotus villosus</t>
  </si>
  <si>
    <t>Beryx spp.</t>
  </si>
  <si>
    <t>6G</t>
  </si>
  <si>
    <t>Illex illecebrosus</t>
  </si>
  <si>
    <t>SA 3+4</t>
  </si>
  <si>
    <t>Subareas ICES V, VI, XII, XIV &amp; NAFO SA 2 + (Div. 1F + 3K)</t>
  </si>
  <si>
    <t>I,II</t>
  </si>
  <si>
    <t>Alepocephalus bairdii</t>
  </si>
  <si>
    <t>All Areas</t>
  </si>
  <si>
    <t>ICES V, VI, XII, XIV &amp; NAFO SA 2+(Div 1F+3K)</t>
  </si>
  <si>
    <t>See stock ICES V, VI, XII, XIV &amp; NAFO SA 2+(Div 1F+3K)</t>
  </si>
  <si>
    <t>other</t>
  </si>
  <si>
    <t>Sampling depends on the success to allocate observers on board and their permanence in the fishing ground</t>
  </si>
  <si>
    <t>weight</t>
  </si>
  <si>
    <t>Sampling depends on the success to allocate observers on board and their permanence in the fishing ground.
Fishery in ICES Div. XIIb-VIb1</t>
  </si>
  <si>
    <t>Sampling depends on the success to allocate observers on board and their permanence in the fishing ground.
Sampling planned for ICES Div. XIIb-VIb1 and Div. XIVb1-XIIa1</t>
  </si>
  <si>
    <t>2J, 3KL</t>
  </si>
  <si>
    <t>surveys</t>
  </si>
  <si>
    <t>Glyptocephalus cynoglossus</t>
  </si>
  <si>
    <t>Hippoglossoides platessoides</t>
  </si>
  <si>
    <t xml:space="preserve">3LNO </t>
  </si>
  <si>
    <t>Limanda ferruginea</t>
  </si>
  <si>
    <t>Reinhardtius hippoglossoides</t>
  </si>
  <si>
    <t xml:space="preserve">Sebastes spp. </t>
  </si>
  <si>
    <t>not available</t>
  </si>
  <si>
    <t>Sampling depends on occurrrence, so the number can not be planned in advance</t>
  </si>
  <si>
    <t>Commercial fishey closed. Sampling in surveys depends on occurrrence, so the number can not be planned in advance</t>
  </si>
  <si>
    <t>Non commercial species. In surveys sampling depends on occurrrence, so the number can not be planned in advance</t>
  </si>
  <si>
    <t>L1</t>
  </si>
  <si>
    <t>L2</t>
  </si>
  <si>
    <t>NAFO-ICES</t>
  </si>
  <si>
    <t>L4</t>
  </si>
  <si>
    <t>Length data for all species</t>
  </si>
  <si>
    <t>End user: NAFO Scientific Council</t>
  </si>
  <si>
    <t>Biological data for Cod 3M</t>
  </si>
  <si>
    <t>Biological data for American plaice 3M</t>
  </si>
  <si>
    <t>Biological data for Grenadiers SA2+3</t>
  </si>
  <si>
    <t>Biological data for Greenland halibut 3KLMNO</t>
  </si>
  <si>
    <t>Biological data for Redfish 3M</t>
  </si>
  <si>
    <t>CTD by grid</t>
  </si>
  <si>
    <t>Stomach contents for main species</t>
  </si>
  <si>
    <t>Length data for target species</t>
  </si>
  <si>
    <t>Biological data for Cod 3NO</t>
  </si>
  <si>
    <t>Biological data for Redfish 3LN</t>
  </si>
  <si>
    <t>Biological data for American plaice 3LNO</t>
  </si>
  <si>
    <t>Biological data for Yellowtail flounder 3LNO</t>
  </si>
  <si>
    <t>Biological data for Witch flounder 3NO</t>
  </si>
  <si>
    <t>Biological data for Witch flounder 2J+3KL</t>
  </si>
  <si>
    <t>Biological data for Thorny skate 3LNOPs</t>
  </si>
  <si>
    <t>Biological data for White hake 3NOPs</t>
  </si>
  <si>
    <t>CTD by haul</t>
  </si>
  <si>
    <t>Biological data for Northern Shrimp 3LNO</t>
  </si>
  <si>
    <t>Biological data for Northern Shrimp 3M</t>
  </si>
  <si>
    <t xml:space="preserve"> Demersal species (Cod) </t>
  </si>
  <si>
    <t xml:space="preserve">Demersal species (Redfish and Grenadiers) </t>
  </si>
  <si>
    <t xml:space="preserve">Deep water and Demersal species  </t>
  </si>
  <si>
    <t xml:space="preserve">In these voyages when vessels are in NAFO area they can operate with several metiers into the same trip </t>
  </si>
  <si>
    <t xml:space="preserve">Alfonsino </t>
  </si>
  <si>
    <t>Discards banned. Monoespecific fishery</t>
  </si>
  <si>
    <t>Monoespecific fishery</t>
  </si>
  <si>
    <t>All (unsorted catches)</t>
  </si>
  <si>
    <t>Western IBTS 4th quarter (including Porcupine survey)</t>
  </si>
  <si>
    <t>see Irish and Dutch WP</t>
  </si>
  <si>
    <t xml:space="preserve">Vessels list with license to fish in these areas  </t>
  </si>
  <si>
    <t>Systematic sampling from a list of vessels ranked by the effort of observation on board in previous years and updated every year</t>
  </si>
  <si>
    <t>2013-15</t>
  </si>
  <si>
    <t>OTB_DEF_&gt;=120_0_0</t>
  </si>
  <si>
    <t>OTM_DEF_100-119_0_0</t>
  </si>
  <si>
    <t>XII, XIV and Va</t>
  </si>
  <si>
    <t>OTB_DWS_100-129_0_0</t>
  </si>
  <si>
    <t>Deep water species</t>
  </si>
  <si>
    <t>OTM_DEF_100-129_0_0</t>
  </si>
  <si>
    <t>3LMNO</t>
  </si>
  <si>
    <t>Crustaceans (Northern shrimp)</t>
  </si>
  <si>
    <t>*The total number of vessels do not match with The fleet register. One vessel can operate in diferent metiers</t>
  </si>
  <si>
    <t>Demersal species (targeting Cod)</t>
  </si>
  <si>
    <t>Demersal species (targeting Redfish &amp; Grenadiers)</t>
  </si>
  <si>
    <t>Demersal species (targeting Redfish)</t>
  </si>
  <si>
    <t>Mixed demersal and deep water species (targeting Greenland halibut)</t>
  </si>
  <si>
    <t>Mixed demersal and deep water species (targeting Skates)</t>
  </si>
  <si>
    <t>Demersal species (targeting Alfonsino)</t>
  </si>
  <si>
    <t xml:space="preserve">All Regions </t>
  </si>
  <si>
    <t>SIRENO</t>
  </si>
  <si>
    <t>ICES-NAFO</t>
  </si>
  <si>
    <t>N=2017,2018,2019</t>
  </si>
  <si>
    <t>The documentation about the sampling design, implementation and data processing will be available along the period 2017-2019</t>
  </si>
  <si>
    <t>Scomber colias</t>
  </si>
  <si>
    <t>Azores, Madeira and Canary Islands (Canary 34.1.2)</t>
  </si>
  <si>
    <t>Sardinella maderensis</t>
  </si>
  <si>
    <t>Sardinella aurita</t>
  </si>
  <si>
    <t>Trachurus spp.</t>
  </si>
  <si>
    <t>Sardina pilchardus</t>
  </si>
  <si>
    <t>Sparisoma cretense</t>
  </si>
  <si>
    <t xml:space="preserve">Selected for length samplings because it is the most abundant species in landings from the demersal artisanal fleet. </t>
  </si>
  <si>
    <t>Patellidae</t>
  </si>
  <si>
    <t>Brachydeuterus spp.</t>
  </si>
  <si>
    <t>Other regions</t>
  </si>
  <si>
    <t>CECAF-34.1.3. , 34.3.1. , 34.3.3-6.</t>
  </si>
  <si>
    <t>Share in EU landings unknown. There are other EU fleets in the area but landings data of  this species from these fleets are not available.</t>
  </si>
  <si>
    <t>Caranx spp.</t>
  </si>
  <si>
    <t>CECAF-34.3.1. , 34.3.3-6.</t>
  </si>
  <si>
    <t>Cynoglossus spp.</t>
  </si>
  <si>
    <t>CECAF-34.1.1. , 34.1.3. , 34.3.1. , 34.3.3-6.</t>
  </si>
  <si>
    <t>Decapterus spp.</t>
  </si>
  <si>
    <t>Dentex canariensis</t>
  </si>
  <si>
    <t>Dentex congoensis</t>
  </si>
  <si>
    <t xml:space="preserve">To be sampled for length following  "Dentex spp" requirements. </t>
  </si>
  <si>
    <t>Dentex macrophthalmus</t>
  </si>
  <si>
    <t>Dentex maroccanus</t>
  </si>
  <si>
    <t>Dentex spp.</t>
  </si>
  <si>
    <t>Engraulis encrasicolus</t>
  </si>
  <si>
    <t>Epinephelus aeneus</t>
  </si>
  <si>
    <t>Ethmalosa fimbriata</t>
  </si>
  <si>
    <t>Farfantepenaeus notialis</t>
  </si>
  <si>
    <t>Galeoides decadactylus</t>
  </si>
  <si>
    <t>Loligo vulgaris</t>
  </si>
  <si>
    <t>Selected for sampling for assessment purposes. 
Share in EU landings unknown. There are other EU fleets in the area but landings data of  this species from these fleets are not available.</t>
  </si>
  <si>
    <t>Merluccius polli</t>
  </si>
  <si>
    <t>Merluccius senegalensis</t>
  </si>
  <si>
    <t>Merluccius spp.</t>
  </si>
  <si>
    <t>Octopus vulgaris</t>
  </si>
  <si>
    <t>Pagellus acarne</t>
  </si>
  <si>
    <t>CECAF-34.1.1.</t>
  </si>
  <si>
    <t>Pagellus bellottii</t>
  </si>
  <si>
    <t>Fleets not fully operative in the reference period. Catch in 2015 &gt; 550 t. Selected for sampling because annual catches may  reach  &gt;200 t  in the upcoming years. 
Share in EU landings unknown. There are other EU fleets in the area but landings data of  this species from these fleets are not available.</t>
  </si>
  <si>
    <t>Pagellus bogaraveo</t>
  </si>
  <si>
    <t>Pagellus spp.</t>
  </si>
  <si>
    <t>Pagrus caeruleostictus</t>
  </si>
  <si>
    <t>Parapenaeus longirostris</t>
  </si>
  <si>
    <t>Pomadasys incisus</t>
  </si>
  <si>
    <t>Pomadasys spp.</t>
  </si>
  <si>
    <t>Pseudotolithus spp.</t>
  </si>
  <si>
    <t>CECAF-34.1.1. , 34.1.3.</t>
  </si>
  <si>
    <t xml:space="preserve">Share in EU landings estimated from 2015 data. Source: RCM-LDF and Reports of JSC of SFPAs. </t>
  </si>
  <si>
    <t>Scomber japonicus</t>
  </si>
  <si>
    <t>Scomber spp.</t>
  </si>
  <si>
    <t>Sepia hierredda</t>
  </si>
  <si>
    <t>Sepia officinalis</t>
  </si>
  <si>
    <t>Sepia spp.</t>
  </si>
  <si>
    <t>Sparidae</t>
  </si>
  <si>
    <t>Sparus spp.</t>
  </si>
  <si>
    <t>Trachurus trachurus</t>
  </si>
  <si>
    <t>Trachurus trecae</t>
  </si>
  <si>
    <t>Umbrina canariensis</t>
  </si>
  <si>
    <t>CECAF-34.3.3-6.</t>
  </si>
  <si>
    <t>Spanish fleets not operative in area CECAF-34.3.3-6.</t>
  </si>
  <si>
    <t>Newly included stock (instead S. maderensis). S. aurita is the most abundant Sardinella species in the Canaries and average catches are &gt;200 t</t>
  </si>
  <si>
    <t xml:space="preserve">T. picturatus accounts for more than 99% of the Trachurus genus in the landings of Tenerife Island, where samplings will be carried out. </t>
  </si>
  <si>
    <t>Mixed Trachurus spp in landings (mostly T. trecae and T. trachurus). Vissually difficult to differenciate these species. Average landings and share in EU landings estimated for both species together.</t>
  </si>
  <si>
    <t>Other regions (Outermost Regions)</t>
  </si>
  <si>
    <t>M</t>
  </si>
  <si>
    <t xml:space="preserve">Monthly data collection for annual parameters estimation. </t>
  </si>
  <si>
    <t xml:space="preserve">CECAF-34.1.1. , 34.1.3. , 34.3.1. , 34.3.3-6. </t>
  </si>
  <si>
    <t>Q</t>
  </si>
  <si>
    <t xml:space="preserve">Quarterly data collection for annual parameters estimation. </t>
  </si>
  <si>
    <t xml:space="preserve">Weigth not possible to be sampled on board / Quarter data collection for annual parameters estimation. </t>
  </si>
  <si>
    <t xml:space="preserve">Weigth not possible to be sampled on board. Quarter data collection for annual parameters estimation. </t>
  </si>
  <si>
    <t xml:space="preserve"> -</t>
  </si>
  <si>
    <t>This species is bycatch in other fisheries, so the number of individuals sampled at national level can not be planned a priori.</t>
  </si>
  <si>
    <t>There is no reference to plan the number of individuals to sample, because this species had not been landed in the quantities required for sampling before 2015.</t>
  </si>
  <si>
    <t xml:space="preserve">Number of individuals based on previous years's samplings, but it may change from one year to another, as the species abundances are very variable. </t>
  </si>
  <si>
    <t>Fishing license for mixed cephalopods and finfish. Minimum number depends on the target species of the sampled trips, so it cannot be planned in advance</t>
  </si>
  <si>
    <t>From Morocco to Guinea-Bissau</t>
  </si>
  <si>
    <t>C2</t>
  </si>
  <si>
    <t xml:space="preserve">From Morocco to Guinea-Bissau </t>
  </si>
  <si>
    <t>C3-S</t>
  </si>
  <si>
    <t>C4</t>
  </si>
  <si>
    <t>Canary</t>
  </si>
  <si>
    <t>C7-S</t>
  </si>
  <si>
    <t>C1-M</t>
  </si>
  <si>
    <t>vessel x trip</t>
  </si>
  <si>
    <t>All species and stocks</t>
  </si>
  <si>
    <t>Monthly</t>
  </si>
  <si>
    <t xml:space="preserve">Concurrent sampling of landed species. 2 months of closed season. 
2015 used as reference year, as there was no fishing activity in 2013 and it was very limited in 2014. </t>
  </si>
  <si>
    <t>C1-ss</t>
  </si>
  <si>
    <t>Selected species/stocks</t>
  </si>
  <si>
    <t>Biweekly</t>
  </si>
  <si>
    <t xml:space="preserve">Quarterly </t>
  </si>
  <si>
    <t>2014-2015</t>
  </si>
  <si>
    <t>2013 was used as reference year, as in 2014 and 2015 the fishing activitity was interrupted</t>
  </si>
  <si>
    <t xml:space="preserve">2015 used as reference year, as there was no fishing activity in 2013 and 2014. </t>
  </si>
  <si>
    <t>C5</t>
  </si>
  <si>
    <t xml:space="preserve">N/A. Foreign fleet. Very irregular landings in Las Palmas Port. Sampling mostly depends on the fleet cooperation </t>
  </si>
  <si>
    <t>C6-M</t>
  </si>
  <si>
    <t>Concurrent sampling (retained catch) on shore</t>
  </si>
  <si>
    <t>C6-ss</t>
  </si>
  <si>
    <t>Stock specific sampling (lengths) of selected small pelagic stocks listed in Table 1B of Annex Decission 2016/1251 for MAP</t>
  </si>
  <si>
    <t>Increased to 2 PSU/month in Tenerife. Concurrent sampling at sea</t>
  </si>
  <si>
    <t>C7-ss</t>
  </si>
  <si>
    <t>Only stocks in Table 1C</t>
  </si>
  <si>
    <t xml:space="preserve">Vessels selected opportunistically, based on the cooperation of the fishing sector. </t>
  </si>
  <si>
    <t xml:space="preserve">All available vessels (if any) that agree to be sampled </t>
  </si>
  <si>
    <t>Other Regions</t>
  </si>
  <si>
    <t>From Morocco to Guinea Bissau (FAO 34.1.1, 34.1.3 and 34.3.1)</t>
  </si>
  <si>
    <t>PS_SPF_0_0_0</t>
  </si>
  <si>
    <t>Small pelagic fish</t>
  </si>
  <si>
    <t>OTB_CRU_&gt;=40_0_0</t>
  </si>
  <si>
    <t>Crustaceans</t>
  </si>
  <si>
    <t xml:space="preserve">2014 (Mauritania) and 2015 (Guinea-Bissau) used as reference year, as the fishing activity in 2013 was very limited or null in these fishing grounds. 
Landings from Guinea-Bissau fishing ground occurs in Dakar (Senegal). Landings from the Mauritanian fishing ground occurs in Nouadhibou (Mauritania). </t>
  </si>
  <si>
    <t>OTB_DEF_&gt;=70_0_0</t>
  </si>
  <si>
    <t>Demersal fish</t>
  </si>
  <si>
    <t>MIS_DES_0_0_0</t>
  </si>
  <si>
    <t>Demersal species</t>
  </si>
  <si>
    <t>PS_SPF_10_0_0</t>
  </si>
  <si>
    <t>OTB_MCF_&gt;=70_0_0</t>
  </si>
  <si>
    <t>Mixed cephalopods and demersal fish</t>
  </si>
  <si>
    <t>OTM_SPF_&gt;=40_0_0</t>
  </si>
  <si>
    <t>Foreign fleeet. Spain only would sample  available landings from the EU fleets in the port of Las Palmas de Gran Canaria.</t>
  </si>
  <si>
    <t xml:space="preserve">2015 used as reference year, as there was no fishing activity in 2013 and it was very limited in 2014. 
Obligation of landing a percentage of catches in Morocco established by the SFPA.  </t>
  </si>
  <si>
    <t>Average landed tonnage of foreign fleet based in sales notes' data.</t>
  </si>
  <si>
    <t>ES</t>
  </si>
  <si>
    <t>Not available</t>
  </si>
  <si>
    <t xml:space="preserve">Ammodytidae </t>
  </si>
  <si>
    <t>VIa</t>
  </si>
  <si>
    <t>Capros aper</t>
  </si>
  <si>
    <t>V, VI, VII</t>
  </si>
  <si>
    <t>Pecten maximus</t>
  </si>
  <si>
    <t>IV, VI, VII</t>
  </si>
  <si>
    <t>Aequipecten opercularis</t>
  </si>
  <si>
    <t>VII</t>
  </si>
  <si>
    <t>Maja squinado</t>
  </si>
  <si>
    <t xml:space="preserve">Anguilla anguilla </t>
  </si>
  <si>
    <t>Aphanopus spp.</t>
  </si>
  <si>
    <t>Argentina spp.</t>
  </si>
  <si>
    <t xml:space="preserve">Argyrosomus regius </t>
  </si>
  <si>
    <t xml:space="preserve">Aspitrigla cuculus </t>
  </si>
  <si>
    <t>All areas excluding X and IXa</t>
  </si>
  <si>
    <t>IXa and X</t>
  </si>
  <si>
    <t>Cancer pagurus</t>
  </si>
  <si>
    <t xml:space="preserve">Clupea harengus </t>
  </si>
  <si>
    <t>VIa/VIaN/Via S, VIIbc/VIIa/VIIj</t>
  </si>
  <si>
    <t xml:space="preserve">Conger conger </t>
  </si>
  <si>
    <t>All areas excluding X</t>
  </si>
  <si>
    <t>Dalatias licha</t>
  </si>
  <si>
    <t>Dasyatis pastinaca</t>
  </si>
  <si>
    <t>VII, VIII</t>
  </si>
  <si>
    <t>Deania calcea</t>
  </si>
  <si>
    <t>V, VI, VII, IX, X, XII</t>
  </si>
  <si>
    <t xml:space="preserve">Dicentrarchus labrax </t>
  </si>
  <si>
    <t>All areas excluding IX</t>
  </si>
  <si>
    <t>IX</t>
  </si>
  <si>
    <t>Dicologoglosa cuneata</t>
  </si>
  <si>
    <t>VIIIc, IX</t>
  </si>
  <si>
    <t>Dipturus batis</t>
  </si>
  <si>
    <t>V, VI, VII, VIII</t>
  </si>
  <si>
    <t>Dipturus oxyrinchus</t>
  </si>
  <si>
    <t xml:space="preserve">Engraulis encrasicolus </t>
  </si>
  <si>
    <t>IXa (only Cádiz)</t>
  </si>
  <si>
    <t>VIII</t>
  </si>
  <si>
    <t>Etmopterus spinax</t>
  </si>
  <si>
    <t>VI, VII, VIII</t>
  </si>
  <si>
    <t xml:space="preserve">Eutrigla gurnardus </t>
  </si>
  <si>
    <t>VIId,e</t>
  </si>
  <si>
    <t>Va/Vb/VIa/VIb/VIIa/VIIe-k</t>
  </si>
  <si>
    <t>VI, VII</t>
  </si>
  <si>
    <t xml:space="preserve">Helicolenus dactylopterus </t>
  </si>
  <si>
    <t xml:space="preserve">Homarus gammarus </t>
  </si>
  <si>
    <t>Hoplostethus atlanticus</t>
  </si>
  <si>
    <t>Lepidopus caudatus</t>
  </si>
  <si>
    <t>IXa</t>
  </si>
  <si>
    <t xml:space="preserve">Lepidorhombus boscii </t>
  </si>
  <si>
    <t>VIIIc, Ixa</t>
  </si>
  <si>
    <t xml:space="preserve">Lepidorhombus whiffiagonis </t>
  </si>
  <si>
    <t>Lepidorhombus whiffiagonis</t>
  </si>
  <si>
    <t>VI</t>
  </si>
  <si>
    <t>VII, VIIIabd</t>
  </si>
  <si>
    <t>Limanda limanda</t>
  </si>
  <si>
    <t>VIIe/VIIa,f-h</t>
  </si>
  <si>
    <t>All areas excluding VIIIc, Ixa</t>
  </si>
  <si>
    <t>VIIIc, IXa</t>
  </si>
  <si>
    <t>Lophius budegassa</t>
  </si>
  <si>
    <t>IV, VI</t>
  </si>
  <si>
    <t>Lophius piscatorious</t>
  </si>
  <si>
    <t>VIIb-k, VIIIabd</t>
  </si>
  <si>
    <t xml:space="preserve">Mallotus villosus </t>
  </si>
  <si>
    <t>XIV</t>
  </si>
  <si>
    <t>TAC 0 for UE</t>
  </si>
  <si>
    <t xml:space="preserve">Melanogrammus aeglefinus </t>
  </si>
  <si>
    <t>Va/Vb</t>
  </si>
  <si>
    <t>VIa/VIb/VIIa/VIIb-k</t>
  </si>
  <si>
    <t xml:space="preserve">Merlangius merlangus </t>
  </si>
  <si>
    <t>VIII/IX, X</t>
  </si>
  <si>
    <t>Vb/VIa/VIb/VIIa/VIIe-k</t>
  </si>
  <si>
    <t>Merluccius merluccius</t>
  </si>
  <si>
    <t xml:space="preserve">IIIa, IV, VI, VII, VIIIab </t>
  </si>
  <si>
    <t xml:space="preserve"> VIIIc, IXa</t>
  </si>
  <si>
    <t xml:space="preserve">Microchirus variegatus </t>
  </si>
  <si>
    <t xml:space="preserve">Micromesistius poutassou </t>
  </si>
  <si>
    <t>I-IX, XII, XIV</t>
  </si>
  <si>
    <t xml:space="preserve">Microstomus kitt </t>
  </si>
  <si>
    <t xml:space="preserve">Molva dypterygia </t>
  </si>
  <si>
    <t>Molva macrophthalma</t>
  </si>
  <si>
    <t xml:space="preserve">Molva molva </t>
  </si>
  <si>
    <t xml:space="preserve">Mullus surmuletus </t>
  </si>
  <si>
    <t>Mustelus asterias</t>
  </si>
  <si>
    <t>VI, VII, VIII, IX</t>
  </si>
  <si>
    <t>Mustelus mustelus</t>
  </si>
  <si>
    <t>Mustelus punctulatus</t>
  </si>
  <si>
    <t>Nephrops norvegicus</t>
  </si>
  <si>
    <t>VI Funcional unit</t>
  </si>
  <si>
    <t xml:space="preserve">Nephrops norvegicus </t>
  </si>
  <si>
    <t>VII Funcional unit</t>
  </si>
  <si>
    <t>VIII, IX Funcional unit</t>
  </si>
  <si>
    <t>All areas excluding VIIIc, IXa</t>
  </si>
  <si>
    <t xml:space="preserve">Octopus vulgaris </t>
  </si>
  <si>
    <t>IXa, X</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</si>
  <si>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</si>
  <si>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</si>
  <si>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</si>
  <si>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</si>
  <si>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</si>
  <si>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</si>
  <si>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</si>
  <si>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All areas excluding IX, X </t>
  </si>
  <si>
    <t xml:space="preserve">IX, X </t>
  </si>
  <si>
    <t xml:space="preserve">Pollachius virens </t>
  </si>
  <si>
    <t>Va/Vb/IV, IIIa, VI</t>
  </si>
  <si>
    <t xml:space="preserve">Polyprion americanus </t>
  </si>
  <si>
    <t>Psetta maxima</t>
  </si>
  <si>
    <t>V, XIV/VI</t>
  </si>
  <si>
    <t xml:space="preserve">Sardina pilchardus </t>
  </si>
  <si>
    <t>VIIIabd</t>
  </si>
  <si>
    <t>VIII, IX</t>
  </si>
  <si>
    <t>Scomber scombrus</t>
  </si>
  <si>
    <t>II, IIIa, IV, V, VI, VII, VIII, IX</t>
  </si>
  <si>
    <t xml:space="preserve">Scophthalmus rhombus </t>
  </si>
  <si>
    <t>Sebastes marinus</t>
  </si>
  <si>
    <t xml:space="preserve">Sepia officinalis </t>
  </si>
  <si>
    <t xml:space="preserve">Solea solea </t>
  </si>
  <si>
    <t>VIIa/VIIfg</t>
  </si>
  <si>
    <t>VIIbc / VIIhjk / Ixa / VIIIc</t>
  </si>
  <si>
    <t>VIIe</t>
  </si>
  <si>
    <t>VIIIab</t>
  </si>
  <si>
    <t xml:space="preserve">Sparidae </t>
  </si>
  <si>
    <t xml:space="preserve">Trachurus mediterraneus </t>
  </si>
  <si>
    <t xml:space="preserve">Trachurus picturatus </t>
  </si>
  <si>
    <t>VIII, IX, X</t>
  </si>
  <si>
    <t xml:space="preserve">Trachurus trachurus </t>
  </si>
  <si>
    <t>IIa, IVa, Vb, VIa, VIIa-c, e-k, VIIIa-e/X</t>
  </si>
  <si>
    <t>Trisopterus spp.</t>
  </si>
  <si>
    <t>Zeus faber</t>
  </si>
  <si>
    <t>TAC set for Ammodytes spp.</t>
  </si>
  <si>
    <t>TAC set for Argentina silus.</t>
  </si>
  <si>
    <t>TAC set for Lepidorhombus spp.</t>
  </si>
  <si>
    <t>TAC set for Lophiidae</t>
  </si>
  <si>
    <t>TAC set for Pandalus borealis.</t>
  </si>
  <si>
    <t>TAC set for Sebastes spp.</t>
  </si>
  <si>
    <t>Considering TAC for Solea spp. in VIIIc, IX</t>
  </si>
  <si>
    <t>TAC set for Trachurus spp. See Trachurus trachurus.</t>
  </si>
  <si>
    <t xml:space="preserve">Brosme brosme </t>
  </si>
  <si>
    <t xml:space="preserve">Pandalus borealis </t>
  </si>
  <si>
    <t xml:space="preserve">Scomber scombrus </t>
  </si>
  <si>
    <t>II</t>
  </si>
  <si>
    <t>IIa</t>
  </si>
  <si>
    <t>Mixed Trachurus spp in landings (mostly T. trecae and T. trachurus). Vissually difficult to differenciate these species. License for mixed cephalopods and finfish. Minimum number depends on the target species of the sampled trips, so it cannot be planned in advance</t>
  </si>
  <si>
    <t>There is no reference to plan the number of individuals to sample, because this species had not been sampled in the reference period.</t>
  </si>
  <si>
    <t>EU TAC for Microstomus kitt and Glyptocephalus cynoglossus together.</t>
  </si>
  <si>
    <t>C3-ss</t>
  </si>
  <si>
    <t>None </t>
  </si>
  <si>
    <t> None</t>
  </si>
  <si>
    <t> None </t>
  </si>
  <si>
    <r>
      <t>No TAC</t>
    </r>
    <r>
      <rPr>
        <sz val="10"/>
        <color rgb="FF7030A0"/>
        <rFont val="Arial"/>
        <family val="2"/>
      </rPr>
      <t> </t>
    </r>
  </si>
  <si>
    <t>National Name: DEMERSALES</t>
  </si>
  <si>
    <t>National Name: ARSA-noviembre. Data are used for assessment in WGBIE, WGCEPH, WGEF.</t>
  </si>
  <si>
    <t>National Name: PORCUPINE</t>
  </si>
  <si>
    <t>National Name:CAREVA. Held in 2016, next 2019. Number of stations depends on spawning area extension.</t>
  </si>
  <si>
    <t>National Name:JUREVA. Held in 2016, next 2019. Number of stations depends on spawning area extension.</t>
  </si>
  <si>
    <t>Sardine, Anchovy, Horse Mackerel Acoustic survey</t>
  </si>
  <si>
    <t>PairoVET</t>
  </si>
  <si>
    <t xml:space="preserve">Held in 2014, next 2017, 2020
</t>
  </si>
  <si>
    <t>CUFES egg sampling</t>
  </si>
  <si>
    <t>CTD profiles</t>
  </si>
  <si>
    <t>Thermosalinograph</t>
  </si>
  <si>
    <t>Not avalaible</t>
  </si>
  <si>
    <t>Survey’s data and estimates are utilized in WGHANSA and WGWIDE and acoustic and egg surveys for anchovy and sardine in WGACEGG. Survey standardization by WGACEGG.  Surveys reviewed at  RCM NA 2012 and well scored in SGRN 10-03</t>
  </si>
  <si>
    <t>National Name: ARSA-primavera. This survey was elegible in the old DCR. Their data are used for assessment in WGBIE, WGCEPH, WGEF.</t>
  </si>
  <si>
    <t xml:space="preserve">International Bottom Trawl Survey 4th Quarter. </t>
  </si>
  <si>
    <t>Biological data for:  Hake, Blue whiting, Megrims, Anglerfishes, Mackerel, Horse mackerel and Norway lobster, and other demersal species  in VIIIc-IXa.</t>
  </si>
  <si>
    <t>CTD by Haul</t>
  </si>
  <si>
    <t>Litter by Haul</t>
  </si>
  <si>
    <t>Dredge</t>
  </si>
  <si>
    <t>Sea birds observations</t>
  </si>
  <si>
    <t>Study of the stomach contents of the main commercial species.</t>
  </si>
  <si>
    <t>Biological data</t>
  </si>
  <si>
    <t>Study of the stomach contents of the main commercial species (sporadic).</t>
  </si>
  <si>
    <t>International Mackerel and Horse Mackerel Egg Survey</t>
  </si>
  <si>
    <t>Mackerel Egg production</t>
  </si>
  <si>
    <t>CTD (for SSB survey)</t>
  </si>
  <si>
    <t>Biological data for EPM estimation</t>
  </si>
  <si>
    <t>Egg abundance of other commercial species (sardine, etc.)</t>
  </si>
  <si>
    <t>National Name:CAREVA. Held in 2016, next 2020</t>
  </si>
  <si>
    <t>Horse Mackerel Egg production</t>
  </si>
  <si>
    <t>National Name:JUREVA. Held in 2016, next 2018</t>
  </si>
  <si>
    <t>National Name: PELACUS. Currently the target of this survey is not limited to sardine, anchovy and horse mackerel species, so the oficial name shoud be revised.</t>
  </si>
  <si>
    <t>Spawning area for both sardine and anchovy (CUFES)</t>
  </si>
  <si>
    <t>Litter (microplastics)</t>
  </si>
  <si>
    <t>Trophic level studies in sardine and mackerel</t>
  </si>
  <si>
    <t xml:space="preserve">	Characterise the main oceanographic conditions of the surveyed area</t>
  </si>
  <si>
    <t>Sardine DEPM</t>
  </si>
  <si>
    <t>Sardin Egg production</t>
  </si>
  <si>
    <t>National Name:SAREVA. Held in 2014, next 2017, 2021</t>
  </si>
  <si>
    <t>National Name:SAREVA. Held in 2014, next 2017, 2022</t>
  </si>
  <si>
    <t>Egg abundance of other commercial species (horse mackerel, mackerel, etc.)</t>
  </si>
  <si>
    <t>National Name:SAREVA. Held in 2014, next 2017, 2023</t>
  </si>
  <si>
    <t>Apical predators</t>
  </si>
  <si>
    <t>Survey data used by WGHANSA for the trend assessment. Surveys reviewd at  RCM NA 2012 and well scored in SGRN 10-07</t>
  </si>
  <si>
    <t>National Name: ARSA-primavera. Their data are used for assessment in WGBIE, WGCEPH, WGEF.</t>
  </si>
  <si>
    <t>National Name: ARSA-primavera.  Their data are used for assessment in WGBIE, WGCEPH, WGEF.</t>
  </si>
  <si>
    <t>National Name: ARSA-primavera. Their data are used for assessment in WGBIE, WGCEPH, WGEF. This activity depens on the expert staff availability.</t>
  </si>
  <si>
    <t xml:space="preserve">Held in 2014, next 2017, 2020. Planned target is not available because Thermosalinogragh are taking data continously.
</t>
  </si>
  <si>
    <t xml:space="preserve">Stock specific samplings (lengths) of  Engraulis encrasicolus. 2 months of closed season. 
2015 used as reference year, as there was no fishing activity in 2013 and it was very limited in 2014. </t>
  </si>
  <si>
    <t xml:space="preserve">
Length sampling of all landed species (concurrent) and many discard species. 
2014-2015 used as reference years, as the fishing activity in 2013 was very limited . </t>
  </si>
  <si>
    <t xml:space="preserve">Stock specific samplings (lenghts) of  Merluccius spp. 2013 was used as reference year, as in 2014 and 2015 the fishing activitity was interrupted. </t>
  </si>
  <si>
    <t>Stock specific sampling (lengths) of Sparisoma cretense.</t>
  </si>
  <si>
    <t>Fishing activity is only continue in Mauritania. In other countries is irregular and are used as alternate fishing grounds.   2013 was used as reference year in Mauritania, since fishing activity in 2014 and 2015 was interrupted by the SFPA.</t>
  </si>
  <si>
    <t>ICES WGACEGG</t>
  </si>
  <si>
    <t xml:space="preserve">Plankton hauls </t>
  </si>
  <si>
    <t>ICES WGMEGS and ICES WGWIDE</t>
  </si>
  <si>
    <t>ESP (AZTI) survey is focused on area VIIIabd, period March-April</t>
  </si>
  <si>
    <t>ESP (AZTI) survey is focused on area VIIIabc, period May</t>
  </si>
  <si>
    <t>2nd and 3rd quarter (May/June + July/August)</t>
  </si>
  <si>
    <t>ESP, POR</t>
  </si>
  <si>
    <t>ESP, POR, FRA</t>
  </si>
  <si>
    <t>Acoustic survey for juvenile anchovy in the Bay of Biscay</t>
  </si>
  <si>
    <t>Sept-Oct</t>
  </si>
  <si>
    <t>ICES WGACEGG, ICES WGHANSA</t>
  </si>
  <si>
    <t>CTD stations</t>
  </si>
  <si>
    <t>Acoustic records</t>
  </si>
  <si>
    <t>2000 n.mi.</t>
  </si>
  <si>
    <t>Deep-water longline survey</t>
  </si>
  <si>
    <t>VIIIc</t>
  </si>
  <si>
    <t>no existing database</t>
  </si>
  <si>
    <t xml:space="preserve">survey on a commercial deep-water longliner </t>
  </si>
  <si>
    <t>Acoustic index for juvenile bluefin tuna in the Bay of Biscay</t>
  </si>
  <si>
    <t>BFTindex</t>
  </si>
  <si>
    <t>ESP, CAN</t>
  </si>
  <si>
    <t>VIIIb, VIIIc, VIIId</t>
  </si>
  <si>
    <t>960 n.mi.</t>
  </si>
  <si>
    <t>ICCAT, BFT group</t>
  </si>
  <si>
    <t>survey on a commercial baitboat vessel</t>
  </si>
  <si>
    <t>Individual size samplings</t>
  </si>
  <si>
    <t>Biological data (mean W, mean L at age and maturity) for anchovy VIII</t>
  </si>
  <si>
    <t>Stock assessment, international advice</t>
  </si>
  <si>
    <t>Survey trends-based assessment, international advice</t>
  </si>
  <si>
    <t>Biomass DEPM and population at age estimates for anchovy</t>
  </si>
  <si>
    <t>Biomass DEPM estimates for sardine  (2017)</t>
  </si>
  <si>
    <t>anchovy egg production VIII</t>
  </si>
  <si>
    <t>sardine egg production VIII  (2017)</t>
  </si>
  <si>
    <t xml:space="preserve">Adult reproductive parameters for anchovy DEPM </t>
  </si>
  <si>
    <t>Adult reproductive parameters for sardine DEPM  (2017)</t>
  </si>
  <si>
    <t>CTD by plankton haul</t>
  </si>
  <si>
    <t>CUFES anchovy egg abundance</t>
  </si>
  <si>
    <t>CUFES sardine egg abundance</t>
  </si>
  <si>
    <t xml:space="preserve">Biological data for Mackerel </t>
  </si>
  <si>
    <t>Length frequency data for all fish captured</t>
  </si>
  <si>
    <t>Hake, Anchovy, sardine, whiting blue whiting  egg density</t>
  </si>
  <si>
    <t>Hake, Anchovy, sardine, whiting blue whiting  larvae density</t>
  </si>
  <si>
    <t>Juvenile anchoyv acoustic/biological data</t>
  </si>
  <si>
    <t>Smal pelagcs acoustic/biological data</t>
  </si>
  <si>
    <t>CTDs</t>
  </si>
  <si>
    <t>biological data for deep-water species</t>
  </si>
  <si>
    <t>Deep-water CTD data</t>
  </si>
  <si>
    <t>Juvenile bluefin tuna acoustic records by sonar and echosounder</t>
  </si>
  <si>
    <t>The intention is to develop a fishery-independent abundance index for the stock assessment</t>
  </si>
  <si>
    <t>Juvenile bluefin tuna individual size samplings</t>
  </si>
  <si>
    <t>1G, 1H</t>
  </si>
  <si>
    <t>International bottom trawl survey in the Mediterranean</t>
  </si>
  <si>
    <t>GSA01, 02, 05, 06</t>
  </si>
  <si>
    <t>Bottom trawls</t>
  </si>
  <si>
    <t>GFCM WGSA DEM</t>
  </si>
  <si>
    <t>Fishtrawl</t>
  </si>
  <si>
    <t>GSA01, 06</t>
  </si>
  <si>
    <t>GFCM WGSA SP</t>
  </si>
  <si>
    <t>The MEDIAS Steering Committee is currently working towards establishing an international database. Till now the fields to include in such database were discussed</t>
  </si>
  <si>
    <t>Database not available</t>
  </si>
  <si>
    <t>Total number, total weight and biological data for Group 1 Species</t>
  </si>
  <si>
    <t>Group 1 of the MEDITS survey. As per MEDITS Instruction Manual Version no. 8 (2016), Annex VI.</t>
  </si>
  <si>
    <t>Total number, total weight and individual length  for Group 2 Species</t>
  </si>
  <si>
    <t>Group 2 of the MEDITS survey. As per MEDITS Instruction Manual Version no. 8 (2016), Annex VI.</t>
  </si>
  <si>
    <t>biological data for Lophius budegassa</t>
  </si>
  <si>
    <t>biological data for Lophius piscatorius</t>
  </si>
  <si>
    <t>biological data for Micromesistius poutassou</t>
  </si>
  <si>
    <t>biological data for Pagellus erythrinus</t>
  </si>
  <si>
    <t>biological data for Trachurus mediterraneus</t>
  </si>
  <si>
    <t>biological data for Trachurus trachurus</t>
  </si>
  <si>
    <t>biological data for Eledone cirrosa</t>
  </si>
  <si>
    <t>biological data for Octopus vulgaris</t>
  </si>
  <si>
    <t>biological data for Sepia officinalis</t>
  </si>
  <si>
    <t>biological data for Todarodes sagitattus</t>
  </si>
  <si>
    <t>Temperature by haul</t>
  </si>
  <si>
    <t>As per MEDITS Instruction Manual Version no. 8 (2016)</t>
  </si>
  <si>
    <t>Collection of specimens</t>
  </si>
  <si>
    <t>Pan-Mediterranean Acoustic Sourvey</t>
  </si>
  <si>
    <t>Engraulis encrasicholus acoustic/biological data</t>
  </si>
  <si>
    <t>Sardina pilchardus acoustic/biological data</t>
  </si>
  <si>
    <t>Trachurus mediterraneus acoustic/biological data</t>
  </si>
  <si>
    <t>Trachurus trachurus acoustic/biological data</t>
  </si>
  <si>
    <t>Trachurus picturatus acoustic/biological data</t>
  </si>
  <si>
    <t>Sardinella aurita acoustic/biological data</t>
  </si>
  <si>
    <t>Boops boops acoustic/biological data</t>
  </si>
  <si>
    <t>Scomber colias acoustic/biological data</t>
  </si>
  <si>
    <t>Spratus spratus acoustic/biological data</t>
  </si>
  <si>
    <t>Ground-truthing fishing hauls</t>
  </si>
  <si>
    <t>CTD grid</t>
  </si>
  <si>
    <t xml:space="preserve">CUFES </t>
  </si>
  <si>
    <t>Text box Fig.1</t>
  </si>
  <si>
    <t>Text box Fig.2</t>
  </si>
  <si>
    <t>Text box Fig.3</t>
  </si>
  <si>
    <t>Text box Fig.4</t>
  </si>
  <si>
    <t>Text box Fig.5</t>
  </si>
  <si>
    <t>Text box Fig.6</t>
  </si>
  <si>
    <t>Text box Fig.7</t>
  </si>
  <si>
    <t>Text box Fig.8</t>
  </si>
  <si>
    <t>Text box Fig.9</t>
  </si>
  <si>
    <t>Text box Fig.10</t>
  </si>
  <si>
    <t>Text box Fig.11</t>
  </si>
  <si>
    <t>Text box Fig.12</t>
  </si>
  <si>
    <t>Text box Fig.13</t>
  </si>
  <si>
    <t>Text box Fig.14</t>
  </si>
  <si>
    <t>Text box Fig.15</t>
  </si>
  <si>
    <t>Text box Fig.16</t>
  </si>
  <si>
    <t>Text box Fig.17</t>
  </si>
  <si>
    <t>Text box Fig.18</t>
  </si>
  <si>
    <t>Text box Fig.19</t>
  </si>
  <si>
    <t>Text box Fig.20</t>
  </si>
  <si>
    <t>Bottom trawlers operating in ICES Areas I-II (OTB)</t>
  </si>
  <si>
    <t>Pelagic trawlers operating in ICES Areas I-II and Div. XIIa1-XIVb (OTM)</t>
  </si>
  <si>
    <t>Bottom trawlers operating in NAFO Div. 3LMNO  and Hatton Bank (ICES Div. VIb1-XIIb) (OTB)</t>
  </si>
  <si>
    <t>Trawlers operating in NAFO Div. 6G (OTM)</t>
  </si>
  <si>
    <t>Mediterranean and Black Sea</t>
  </si>
  <si>
    <t xml:space="preserve">GFCM </t>
  </si>
  <si>
    <t>&lt; 200</t>
  </si>
  <si>
    <t>Aristeomorpha foliacea</t>
  </si>
  <si>
    <t>Aristeus antennatus</t>
  </si>
  <si>
    <t>Relevant for GSA1, GSA2, GSA5, GSA6 and GSA7</t>
  </si>
  <si>
    <t>Boops boops</t>
  </si>
  <si>
    <t>1.3, 2.1, 2.2, 3.1, 3.2</t>
  </si>
  <si>
    <t>Coryphaena equiselis</t>
  </si>
  <si>
    <t>Coryphaena hippurus</t>
  </si>
  <si>
    <t>Dicentrarchus labrax</t>
  </si>
  <si>
    <t>Eledone cirrosa</t>
  </si>
  <si>
    <t>1.1, 1.3, 2.1, 2.2, 3.1</t>
  </si>
  <si>
    <t>Relevant for GSA1, GSA5, GSA6 and GSA7</t>
  </si>
  <si>
    <t>Eledone moschata</t>
  </si>
  <si>
    <t>1.3, 2.1, 2.2, 3.1</t>
  </si>
  <si>
    <t>Relevant for GSA1 and GSA6</t>
  </si>
  <si>
    <t>Black Sea GSA 29</t>
  </si>
  <si>
    <t>Eutrigla gurnardus</t>
  </si>
  <si>
    <t xml:space="preserve"> 2.2, 3.1</t>
  </si>
  <si>
    <t>Illex spp., Todarodes spp.</t>
  </si>
  <si>
    <t>Istiophoridae</t>
  </si>
  <si>
    <t>Relevant for GSA1, GSA5 and GSA6</t>
  </si>
  <si>
    <t>1.1, 1.2, 1.3, 2.2, 3.1</t>
  </si>
  <si>
    <t>Lophius piscatorius</t>
  </si>
  <si>
    <t>Relevant for GSA5, GSA6 and GSA7</t>
  </si>
  <si>
    <t>Merlangius merlangius</t>
  </si>
  <si>
    <t>Micromesistius poutassou</t>
  </si>
  <si>
    <t>1.1, 3.1</t>
  </si>
  <si>
    <t>Mugilidae</t>
  </si>
  <si>
    <t>Mullus barbatus</t>
  </si>
  <si>
    <t>Relevant for GSA1, GSA6 and GSA7</t>
  </si>
  <si>
    <t>Mullus surmuletus</t>
  </si>
  <si>
    <t>Pagellus erythrinus</t>
  </si>
  <si>
    <t>Penaeus kerathurus</t>
  </si>
  <si>
    <t>Solea vulgaris</t>
  </si>
  <si>
    <t>1.2, 2.1, 3.1</t>
  </si>
  <si>
    <t>Sparus aurata</t>
  </si>
  <si>
    <t>1.2, 3.1</t>
  </si>
  <si>
    <t>Spicara smaris</t>
  </si>
  <si>
    <t xml:space="preserve"> 2.1, 3.1, 3.2</t>
  </si>
  <si>
    <t>Sprattus sprattus</t>
  </si>
  <si>
    <t>Squilla mantis</t>
  </si>
  <si>
    <t>1.3, 2.1, 2.2</t>
  </si>
  <si>
    <t>Trachurus mediterraneus</t>
  </si>
  <si>
    <t>Trigla lucerna</t>
  </si>
  <si>
    <t>1.3, 2.2, 3.1</t>
  </si>
  <si>
    <t>Veneridae</t>
  </si>
  <si>
    <t>2.1, 2.2</t>
  </si>
  <si>
    <t>Aphia minuta</t>
  </si>
  <si>
    <t>GSA 9, 10, 16 and 19</t>
  </si>
  <si>
    <t>Atherina spp</t>
  </si>
  <si>
    <t>Trisopterus minutus</t>
  </si>
  <si>
    <t>Relevant for GSA6</t>
  </si>
  <si>
    <t>Selachii, Rajidae</t>
  </si>
  <si>
    <t>Following the agreement of RCMMed&amp;BS-LP 2016, all species of commercial sharks and rays will be sampled (length) in the sampling at sea squeme</t>
  </si>
  <si>
    <t>GSA 1, 2, 5, 6, 7, 8, 9, 10, 11</t>
  </si>
  <si>
    <t>Species presents in Appendix A (Group 2) of the GFCM DCRF, but species accounts for 0.15% of total national landing (below the GFCM 2% threshold)</t>
  </si>
  <si>
    <t>Species presents in Appendix A (Group 2) of the GFCM DCRF. Relevant for GSA1 and GSA6</t>
  </si>
  <si>
    <t>Trachurus picturatus</t>
  </si>
  <si>
    <t>Species presents in Appendix A (Group 2) of the GFCM DCRF</t>
  </si>
  <si>
    <t xml:space="preserve">Species presents in Appendix A (Group 3) of the GFCM DCRF </t>
  </si>
  <si>
    <t>Dipturus oxyrhincus</t>
  </si>
  <si>
    <t>Galeus melastomus</t>
  </si>
  <si>
    <t>Species presents in Appendix A (Group 2) of the GFCM DCRF. Relevant for GSA1, GSA2, GSA 5 and GSA6</t>
  </si>
  <si>
    <t>Hexanchus griseus</t>
  </si>
  <si>
    <t>Myliobatis aquila</t>
  </si>
  <si>
    <t>Prionace glauca</t>
  </si>
  <si>
    <t>Pteroplatytrygon violacea</t>
  </si>
  <si>
    <t>Raja asterias</t>
  </si>
  <si>
    <t>Raja clavata</t>
  </si>
  <si>
    <t>Raja miraletus</t>
  </si>
  <si>
    <t>Scyliorhinus canicula</t>
  </si>
  <si>
    <t>Scyliorhinus stellaris</t>
  </si>
  <si>
    <t>Squalus acanthias</t>
  </si>
  <si>
    <t>Squalus blainvillei</t>
  </si>
  <si>
    <t>Torpedo marmorata</t>
  </si>
  <si>
    <t>Torpedo torpedo</t>
  </si>
  <si>
    <t>Not applicable</t>
  </si>
  <si>
    <t>Group 1 species of the GFCM-DCRF</t>
  </si>
  <si>
    <t>Group 2 species of the GFCM-DCRF</t>
  </si>
  <si>
    <t>Eledone cirrhosa</t>
  </si>
  <si>
    <t>Group 2 species of the GFCM-DCRFAge not requiered by end users</t>
  </si>
  <si>
    <t>GSA06</t>
  </si>
  <si>
    <t>Biological parameters not requiered by end users</t>
  </si>
  <si>
    <t>All GSAs</t>
  </si>
  <si>
    <t>Group 2 species of the GFCM-DCRF. Biological parameters not requiered by end users</t>
  </si>
  <si>
    <t>Group 3 species of the GFCM-DCRF. Only lenght is requiered</t>
  </si>
  <si>
    <t>GSA01</t>
  </si>
  <si>
    <t xml:space="preserve">Commercial </t>
  </si>
  <si>
    <t>GSA05</t>
  </si>
  <si>
    <t>GSA07</t>
  </si>
  <si>
    <t>Sampling depends on occurrence, so the number can not be planned in advance</t>
  </si>
  <si>
    <t>GSA02</t>
  </si>
  <si>
    <t>Bycatch, so the number of individuals sampled at national level can not be planned a priori.</t>
  </si>
  <si>
    <t>at sea</t>
  </si>
  <si>
    <t>M1-C</t>
  </si>
  <si>
    <t>birds</t>
  </si>
  <si>
    <t>mammals</t>
  </si>
  <si>
    <t>reptiles</t>
  </si>
  <si>
    <t>elasmobranch</t>
  </si>
  <si>
    <t>fish protected under Union legislation and international agreements</t>
  </si>
  <si>
    <t>M2-C</t>
  </si>
  <si>
    <t>M3-C</t>
  </si>
  <si>
    <t>at markets</t>
  </si>
  <si>
    <t>M4-C</t>
  </si>
  <si>
    <t>This scheme could landing some species of the Table 1D</t>
  </si>
  <si>
    <t>M5-C</t>
  </si>
  <si>
    <t>M6-C</t>
  </si>
  <si>
    <t>M8-C</t>
  </si>
  <si>
    <t>M9-C</t>
  </si>
  <si>
    <t>M10-C</t>
  </si>
  <si>
    <t>M11-C</t>
  </si>
  <si>
    <t>M12-C</t>
  </si>
  <si>
    <t>M13-C</t>
  </si>
  <si>
    <t>M14-C</t>
  </si>
  <si>
    <t>M15-C</t>
  </si>
  <si>
    <t>M16-C</t>
  </si>
  <si>
    <t>M17-C</t>
  </si>
  <si>
    <t>M18-C</t>
  </si>
  <si>
    <t>M19-C</t>
  </si>
  <si>
    <t>M20-C</t>
  </si>
  <si>
    <t>M21-C</t>
  </si>
  <si>
    <t>M22-C</t>
  </si>
  <si>
    <t>M23-C</t>
  </si>
  <si>
    <t>M25-C</t>
  </si>
  <si>
    <t>M26-C</t>
  </si>
  <si>
    <t>M27-C</t>
  </si>
  <si>
    <t xml:space="preserve">North Sea and Eastern Arctic&amp;North Atlantic </t>
  </si>
  <si>
    <t>at-sea</t>
  </si>
  <si>
    <t>Only stocks in Tables 1A, 1B and 1C</t>
  </si>
  <si>
    <t>quarterly</t>
  </si>
  <si>
    <t>Other [Market stock specific sampling]</t>
  </si>
  <si>
    <t>M1-S</t>
  </si>
  <si>
    <t>port x day</t>
  </si>
  <si>
    <t>M2-S</t>
  </si>
  <si>
    <t>M7-C</t>
  </si>
  <si>
    <t>In the season</t>
  </si>
  <si>
    <t>M8-S</t>
  </si>
  <si>
    <t>M12-S</t>
  </si>
  <si>
    <t>M14-S</t>
  </si>
  <si>
    <t>M16-S</t>
  </si>
  <si>
    <t>M19-S</t>
  </si>
  <si>
    <t>M21-S</t>
  </si>
  <si>
    <t>M22-S</t>
  </si>
  <si>
    <t>M23-S</t>
  </si>
  <si>
    <t>M24-C</t>
  </si>
  <si>
    <t>M27-S</t>
  </si>
  <si>
    <t>random weekday from systematic (biweekly) coverage</t>
  </si>
  <si>
    <t>Market stock specific sampling of Merluccius merluccius</t>
  </si>
  <si>
    <t>random weekday from systematic (weekly) coverage</t>
  </si>
  <si>
    <t>random weekday from systematic (monthly) coverage</t>
  </si>
  <si>
    <t>In the season. Market stock specific sampling of Aristeus antennatus</t>
  </si>
  <si>
    <t>Market stock specific sampling of Mullus surmuletus</t>
  </si>
  <si>
    <t>Market stock specific sampling of Merluccius merluccius, Mullus barbatus and Lophius budegassa</t>
  </si>
  <si>
    <t>Market stock specific sampling of Sardina pilchardus</t>
  </si>
  <si>
    <t>Market stock specific sampling of Engraulis encrasicholus and Sardina pilchardus</t>
  </si>
  <si>
    <t>Market stock specific sampling of Merluccius merluccius, Mullus barbatus and Mullus surmuletus</t>
  </si>
  <si>
    <t>DRB_MOL_0_0_0</t>
  </si>
  <si>
    <t>Molluscs</t>
  </si>
  <si>
    <t>FPN_LPF_0_0_0</t>
  </si>
  <si>
    <t>FPO_DEF_0_0_0</t>
  </si>
  <si>
    <t>GNS_DEF_&gt;=16_0_0_0</t>
  </si>
  <si>
    <t>GNS_SLP_&gt;=16_0_0_0</t>
  </si>
  <si>
    <t>Small and large pelagic fish</t>
  </si>
  <si>
    <t>GTR_DEF_&gt;=16_0_0_0</t>
  </si>
  <si>
    <t>LHP-LHM_CEP_0_0_0</t>
  </si>
  <si>
    <t>Cephalopods</t>
  </si>
  <si>
    <t>LHP-LHM_FIF_0_0_0</t>
  </si>
  <si>
    <t>Finfish</t>
  </si>
  <si>
    <t>LLS_DEF_0_0_0</t>
  </si>
  <si>
    <t>Misc_LLS</t>
  </si>
  <si>
    <t>Deep water longline traditionally used in commercial fishing of the black spot seabream (Pagellus bogaraveo)</t>
  </si>
  <si>
    <t>OTB_DEF_&gt;=40_0_0</t>
  </si>
  <si>
    <t>OTB_DWS_&gt;=40_0_0</t>
  </si>
  <si>
    <t>OTB_MDD_&gt;=40_0_0</t>
  </si>
  <si>
    <t>Mixed Deep water species and Demersal</t>
  </si>
  <si>
    <t>PS_SPF_&gt;=14_0_0</t>
  </si>
  <si>
    <t>SB-SV_DEF_0_0_0</t>
  </si>
  <si>
    <t>LA_SLP_14_0_0</t>
  </si>
  <si>
    <t>Biological variables of requiered stocks</t>
  </si>
  <si>
    <t>N+1 June 30</t>
  </si>
  <si>
    <t>RCM recommends to mantein 6 months delay following the GFCM DCRF calendar, the availability of fishing activity data (landing and effort data), work process for data management and  not enough resources to carry out all requested activities (age reading)</t>
  </si>
  <si>
    <t>Recreational data</t>
  </si>
  <si>
    <t>Anadramus and catadromus data</t>
  </si>
  <si>
    <t>length every year, age every 3 years</t>
  </si>
  <si>
    <t>Ecosystem data impact of fisheries</t>
  </si>
  <si>
    <t>Economic data for the fleet</t>
  </si>
  <si>
    <t>Survey data MEDITS</t>
  </si>
  <si>
    <t>N+1 April 30</t>
  </si>
  <si>
    <t>Survey data MEDIAS</t>
  </si>
  <si>
    <t>N+1 March 31</t>
  </si>
  <si>
    <t>RCM recommends to mantein 6 months delay following the GFCM DCRF calendary, availability of fishing activity data (landing and effort data), work process for data management and not enough resources to carry out all requested activities (age reading)</t>
  </si>
  <si>
    <t>biological ICES</t>
  </si>
  <si>
    <t>biological NAFO</t>
  </si>
  <si>
    <t>biological CECAF</t>
  </si>
  <si>
    <t>1A, 1B, 1C</t>
  </si>
  <si>
    <t>N+1 September 1</t>
  </si>
  <si>
    <t>2012-2014</t>
  </si>
  <si>
    <t>Katsuwonus pelamis</t>
  </si>
  <si>
    <t>East Pacific Ocean</t>
  </si>
  <si>
    <t>Makaira indica</t>
  </si>
  <si>
    <t>Makaira nigricans (o mazara)</t>
  </si>
  <si>
    <t>Tetrapturus audax</t>
  </si>
  <si>
    <t>Thunnus alalunga</t>
  </si>
  <si>
    <t xml:space="preserve">Thunnus albacares </t>
  </si>
  <si>
    <t>Thunnus obesus</t>
  </si>
  <si>
    <t>Thunnus orientalis</t>
  </si>
  <si>
    <t>Xiphias gladius</t>
  </si>
  <si>
    <t>Acanthocybium solandri</t>
  </si>
  <si>
    <t>Atlantic Ocean and adjacent seas</t>
  </si>
  <si>
    <t>Auxis rochei</t>
  </si>
  <si>
    <t>Auxis thazard</t>
  </si>
  <si>
    <t>Euthynnus alleteratus</t>
  </si>
  <si>
    <t>Istiophorus albicans</t>
  </si>
  <si>
    <t>Orcynopsis unicolor</t>
  </si>
  <si>
    <t>Sarda sarda</t>
  </si>
  <si>
    <t>Scomberomorus brasilensis</t>
  </si>
  <si>
    <t>Scomberomorus cavalla</t>
  </si>
  <si>
    <t>Scomberomorus maculatus</t>
  </si>
  <si>
    <t>Scomberomorus regalis</t>
  </si>
  <si>
    <t>Scomberomorus tritor</t>
  </si>
  <si>
    <t>Tetrapturus albidus</t>
  </si>
  <si>
    <t>Atlantic Ocean</t>
  </si>
  <si>
    <t>Mediterranean Sea</t>
  </si>
  <si>
    <t>Thunnus atlanticus</t>
  </si>
  <si>
    <t>Thunnus thynnus</t>
  </si>
  <si>
    <t>Alopias pelagicus</t>
  </si>
  <si>
    <t>Indian Ocean Western and Eastern</t>
  </si>
  <si>
    <t>Alopias superciliosus</t>
  </si>
  <si>
    <t>Carcharhinus falciformis</t>
  </si>
  <si>
    <t>Carcharhinus longimanus</t>
  </si>
  <si>
    <t>Euthynnus affinis</t>
  </si>
  <si>
    <t>Istiophorus platypterus</t>
  </si>
  <si>
    <t>Scomberomorus commerson</t>
  </si>
  <si>
    <t>Scomberomorus guttatus</t>
  </si>
  <si>
    <t>Sphyrna lewini</t>
  </si>
  <si>
    <t>Thunnus tonggol</t>
  </si>
  <si>
    <t>West Central Pacific Ocean</t>
  </si>
  <si>
    <t>Alopias vulpinus</t>
  </si>
  <si>
    <t>Elagatis bipinnulata</t>
  </si>
  <si>
    <t>Lampris regius</t>
  </si>
  <si>
    <t>Lepidocybium flavobrunneum</t>
  </si>
  <si>
    <t>Mola mola</t>
  </si>
  <si>
    <t>Ruvettus pretiosus</t>
  </si>
  <si>
    <t>Tetrapturus angustirostris</t>
  </si>
  <si>
    <t xml:space="preserve">Thunnus orientalis </t>
  </si>
  <si>
    <t>This species is bycatch, can not be planned in advance</t>
  </si>
  <si>
    <t>This species is difficult to plan in advance. It will depend on access to the samples and the reopening of the Spanish Fishing Office in Victoria</t>
  </si>
  <si>
    <t>Data collected by Regional Observers Programme</t>
  </si>
  <si>
    <t>This species is difficult to plan in advance. It will depend on access to the samples.</t>
  </si>
  <si>
    <t>Port sampling by IATTC staff</t>
  </si>
  <si>
    <t>Commercial on board</t>
  </si>
  <si>
    <t>Purse seine sampling in port by IATTC staff. In other fisheries this specie is bycatch, the number can not be planned in advance</t>
  </si>
  <si>
    <t>This species is bycatch, the number can not be planned in advance</t>
  </si>
  <si>
    <t>sex ratio</t>
  </si>
  <si>
    <t>Commercial (at market + on board)</t>
  </si>
  <si>
    <t>fecundity</t>
  </si>
  <si>
    <t>ESP-FRA</t>
  </si>
  <si>
    <t>ESP-CYP-FRA-GRC-HRV-ITA-MLT-SVN</t>
  </si>
  <si>
    <t>Commercial at market</t>
  </si>
  <si>
    <t>The number of individuals is difficult to plan in advance. It will depend on access to the samples.</t>
  </si>
  <si>
    <t>Purse seine data collected by Regional Observer Programme. In other fisheries this specie is bycatch, the number can not be planned in advance</t>
  </si>
  <si>
    <t>Large pelagic at sea</t>
  </si>
  <si>
    <t>T1</t>
  </si>
  <si>
    <t>IATTC, ICCAT, IOTC, WCPFC</t>
  </si>
  <si>
    <t>Atlantic, Indian and Pacific Oceans</t>
  </si>
  <si>
    <t>T5</t>
  </si>
  <si>
    <t>ICCAT, IOTC</t>
  </si>
  <si>
    <t>Atlantic and Indian oceans</t>
  </si>
  <si>
    <t>T6</t>
  </si>
  <si>
    <t>T7</t>
  </si>
  <si>
    <t>Oceanographic data stored in IODE/SeaDataNet</t>
  </si>
  <si>
    <t>National Name:Mackerel egg Survey (Triennial AZTI)</t>
  </si>
  <si>
    <t>Annual data collection. Tiennial parameter estimation.</t>
  </si>
  <si>
    <t>T</t>
  </si>
  <si>
    <t>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t>
  </si>
  <si>
    <t>Quarterly data collection. Annual parameter estimation. It is possible that this frequency in data collection and parameter estimation could change, depends on the abundance of the species and the limitation of fishing TACs/Quotas.</t>
  </si>
  <si>
    <t>Not aplicable</t>
  </si>
  <si>
    <t>Quarterly data collection. Annual parameter estimation. It is possible that this frequency in data collection and parameter estimation could change, depends on the abundance of the species and the limitation of fishing TACs/Quotas. Age: no parameter estimation (only otolith-illicia collection).</t>
  </si>
  <si>
    <t>Age: no parameter estimation (only otolith collection).</t>
  </si>
  <si>
    <t>Annual data collection. Tiennial parameter estimation. Landings gutted, survey not conduced during reproductive period, not maturity data.</t>
  </si>
  <si>
    <t>Biological samples in Functional utit 30 (Gulf of Cadiz)</t>
  </si>
  <si>
    <t>Quarterly data collection. Triennal parameter estimation. Chub mackerel currently is not assessed species by ICES, and therefore the frequency of parameter estimation is triennial. Also, due to the seasonal and migratory nature of this species, it is possible that this frequency in data collection and parameter estimation could change.</t>
  </si>
  <si>
    <t>See Pagellus bogaraveo</t>
  </si>
  <si>
    <t xml:space="preserve">South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</si>
  <si>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 xml:space="preserve">West Stock (reference: ICES 2004/ACFM:08). Quarterly data collection. Semiannual parameter estimation. Due to the seasonal and migratory nature of this species, it is possible that this frequency in data collection and parameter estimation could change. It also depends on the abundance of the species and the limitation of fishing TACs/Quotas. </t>
  </si>
  <si>
    <t>Only Trisopterus luscus. Annual data collection. Tiennial parameter estimation.</t>
  </si>
  <si>
    <t>Priority will be given to the relevant species in Spanish fisheries. These species, according to landings and to the lengths from the concurrent sampling in place between 2009-2016 are Scyliorhinus canicula, Raja montagui, Raja clavata, Leucoraja naevus and Galeus melastomus. Neverthess sampling of rays on shore is limited to those individuals that are landed without being processed on board (rays are frequently landed already processed thus not being accessible for sampling. For this reason SGRN 06-04 “Analysis of derogations and non-conformities of Member States’ data collection National Programme Proposals for 2007”) accepted a derogation to sample this species)</t>
  </si>
  <si>
    <t>Mediterranean &amp; Black sea</t>
  </si>
  <si>
    <t>AL35, BF59, BIL95</t>
  </si>
  <si>
    <t>Large pelagic fish at sea</t>
  </si>
  <si>
    <t>Fishing trip</t>
  </si>
  <si>
    <t>Catch</t>
  </si>
  <si>
    <t>all species and stocks</t>
  </si>
  <si>
    <t>monthly</t>
  </si>
  <si>
    <t>Drifting longlines Mediterranean Sea (at sea)</t>
  </si>
  <si>
    <t>MED</t>
  </si>
  <si>
    <t>Large pelagic fish at market</t>
  </si>
  <si>
    <t>T2</t>
  </si>
  <si>
    <t>Catch/Landings</t>
  </si>
  <si>
    <t>Stationary uncovered pound nets in the Mediterranean Sea</t>
  </si>
  <si>
    <t>BF59</t>
  </si>
  <si>
    <t>T3</t>
  </si>
  <si>
    <t>selected species</t>
  </si>
  <si>
    <t>annual</t>
  </si>
  <si>
    <t>Purse seine Mediterranean Sea. Only bluefin tuna after caging</t>
  </si>
  <si>
    <t>T4</t>
  </si>
  <si>
    <t>Drifting longlines in the Mediterranean Sea (at port)</t>
  </si>
  <si>
    <t>ICCAT-IOTC-IATTC</t>
  </si>
  <si>
    <t>ATL-IND-PAC</t>
  </si>
  <si>
    <t>only stocks in Table 1C</t>
  </si>
  <si>
    <t>Drifting longlines targeting swordfish in all oceans (at sea)</t>
  </si>
  <si>
    <t>ATL</t>
  </si>
  <si>
    <t>Discards + Bycatch</t>
  </si>
  <si>
    <t>Quaterly</t>
  </si>
  <si>
    <t>IND</t>
  </si>
  <si>
    <t>IATTC-WCPFC</t>
  </si>
  <si>
    <t>PAC</t>
  </si>
  <si>
    <t>Purse seine In Pacific ocean (at sea)</t>
  </si>
  <si>
    <t>BF58</t>
  </si>
  <si>
    <t>T8</t>
  </si>
  <si>
    <t>Stationary uncovered pound nets in the Atlantic</t>
  </si>
  <si>
    <t>BF54</t>
  </si>
  <si>
    <t>T9</t>
  </si>
  <si>
    <t>Baitboat Cantabrian Sea targeting Bluefin tuna</t>
  </si>
  <si>
    <t>T10</t>
  </si>
  <si>
    <t>Baitboat Strait targeting Bluefin tuna</t>
  </si>
  <si>
    <t>T11</t>
  </si>
  <si>
    <t>Hand Atlantic targeting Bluefin tuna</t>
  </si>
  <si>
    <t>AL31</t>
  </si>
  <si>
    <t>T12</t>
  </si>
  <si>
    <t>Baitboat Cantabrian Sea targeting Albacore in North eastern Atlantic</t>
  </si>
  <si>
    <t>T13</t>
  </si>
  <si>
    <t>Trolling lines Cantabrian Sea targeting Albacore in North Eastern Atlantic</t>
  </si>
  <si>
    <t>T14</t>
  </si>
  <si>
    <t>Port x month</t>
  </si>
  <si>
    <t>Drifting longlines targeting swordfish in the Atlantic Ocean (at port)</t>
  </si>
  <si>
    <t>ATL (CANA)</t>
  </si>
  <si>
    <t>T15</t>
  </si>
  <si>
    <t>Baitboat Canarias (at port)</t>
  </si>
  <si>
    <t>ATL (ETRO)</t>
  </si>
  <si>
    <t>T16</t>
  </si>
  <si>
    <t>Baitboat Dakar (at port)</t>
  </si>
  <si>
    <t>T17</t>
  </si>
  <si>
    <t>Purse seine in the Atlantic Ocean (at port)</t>
  </si>
  <si>
    <t>T18</t>
  </si>
  <si>
    <t>Purse seine in the Indian Ocean (at port)</t>
  </si>
  <si>
    <t>List of landing ports in the Mediterranean Sea</t>
  </si>
  <si>
    <t>Randomly covering month, and area (5x5 squares)</t>
  </si>
  <si>
    <t>ICCAT sampling scheme</t>
  </si>
  <si>
    <t>Drifting longlines targeting swordfish in all oceans (observers on board)</t>
  </si>
  <si>
    <t>Surface longliners with licence</t>
  </si>
  <si>
    <t>random draw from the list of vessels</t>
  </si>
  <si>
    <t>Purse seine in Atlantic and Indian oceans (observers on board)</t>
  </si>
  <si>
    <t>Purse seiners fishing in the Atlantic and Indian oceans, landing in Abidjan (Ivory coast), Dakar (Senegal), Port Victoria (Seychelles) and Antsiranana (Madagascar)</t>
  </si>
  <si>
    <t>Randomly covering a 10% of the total trips uniformly distributed along the year. Sampling of bycatch and discards for all fishing sets by observers on board.</t>
  </si>
  <si>
    <t>Purse seine In Pacific ocean (observers on board)</t>
  </si>
  <si>
    <t>Purse seiners fishing in tropical Pacific ocean, landing in Manta (Ecuador), Posorja (Ecuador), Port London (Kiritimati) and other distant ports in WCPFC area</t>
  </si>
  <si>
    <t>List of traps in BF58 area</t>
  </si>
  <si>
    <t>List of baitboat vessels in the BF54 area</t>
  </si>
  <si>
    <t>List of baitboat vessels in the BF58 area</t>
  </si>
  <si>
    <t>List of hand vessels in the BF58 area</t>
  </si>
  <si>
    <t>Licensed Bait boat landing in Bay of Biscay ports</t>
  </si>
  <si>
    <t>random selected trips covering montly and ICCAT spatial strata</t>
  </si>
  <si>
    <t>Licensed Troll landing in Bay of Biscay and Norht eastern Atlantic ports</t>
  </si>
  <si>
    <t>Atlantic ports where surface longliners landing</t>
  </si>
  <si>
    <t>random monthday</t>
  </si>
  <si>
    <t>Baitboats fishing mainly in Canary Islands waters and landing in S/C de Tenerife, Tazacorte and Arrecife de Lanzarote</t>
  </si>
  <si>
    <t xml:space="preserve">Sampling in port the maximun number of vessels of the Spanish baitboat fleet. </t>
  </si>
  <si>
    <t>Baitboats landing in Dakar (Senegal)</t>
  </si>
  <si>
    <t>Selection of wells for each vessel trip in order to get a low variability in a three stratum sampling plan (area, time and type of banc)</t>
  </si>
  <si>
    <t>Purse seiners fishing in the Atlantic and Indian oceans, landing in Abidjan (Ivory coast), Dakar (Senegal), Port Victoria (Seychelles) and Antsiranana (Seychelles)</t>
  </si>
  <si>
    <t xml:space="preserve">Sampling in port the maximun number of vessels of the Spanish purse seine fleet. </t>
  </si>
  <si>
    <t>Purse seine vessel list with license to fish in the Indian Ocean</t>
  </si>
  <si>
    <t>Sampling in port the maximun number of vessels of the Spanish purse seine fleet</t>
  </si>
  <si>
    <t>Drifting longlines Mediterranean Sea (observers on board)</t>
  </si>
  <si>
    <t>List of longline vessels in the Mediterranean Sea</t>
  </si>
  <si>
    <t>List od traps in the Mediterranean Sea</t>
  </si>
  <si>
    <t>Purse seine Mediterranean Sea</t>
  </si>
  <si>
    <t>Sampling of landings after caging</t>
  </si>
  <si>
    <t>IEO_M_BC_AC</t>
  </si>
  <si>
    <t xml:space="preserve">Port-day </t>
  </si>
  <si>
    <t>Quarter</t>
  </si>
  <si>
    <t xml:space="preserve">SSU type: Landing event.  Species/Stocks covered: Concurrent sampling. Temporal strata: Quarter with systematic montly allocation. </t>
  </si>
  <si>
    <t>IEO_M_BC_PN</t>
  </si>
  <si>
    <t>IEO_M_BJ_CN</t>
  </si>
  <si>
    <t>IEO_M_BT_CN</t>
  </si>
  <si>
    <t>IEO_M_CR_CN</t>
  </si>
  <si>
    <t>IEO_M_NM_AC</t>
  </si>
  <si>
    <t>IEO_M_LN_CN</t>
  </si>
  <si>
    <t>IEO_M_MR_AC</t>
  </si>
  <si>
    <t>IEO_M_NS_CN</t>
  </si>
  <si>
    <t>IEO_M_PL_AC</t>
  </si>
  <si>
    <t>IEO_M_PL_CN</t>
  </si>
  <si>
    <t>IEO_M_PR_CN</t>
  </si>
  <si>
    <t>IEO_M_RP_AC</t>
  </si>
  <si>
    <t>IEO_M_RS_CN</t>
  </si>
  <si>
    <t>IEO_M_SB_GC</t>
  </si>
  <si>
    <t>IEO_M_VL_CN</t>
  </si>
  <si>
    <t>IEO_M_VR_GC</t>
  </si>
  <si>
    <t>IEO_M_NOSAM</t>
  </si>
  <si>
    <t>Activity covered under the "At-sea scheme", minor fleets and/or fleets landing non WP species (not in Table 1A, molluscs, etc)</t>
  </si>
  <si>
    <t>IEO_S_TB_CN</t>
  </si>
  <si>
    <t>Vessel-trip</t>
  </si>
  <si>
    <t>Landings+Discards</t>
  </si>
  <si>
    <t>SSU type: haul.</t>
  </si>
  <si>
    <t>IEO_S_BC_GC</t>
  </si>
  <si>
    <t>IEO_S_BT_CN</t>
  </si>
  <si>
    <t>IEO_S_CR_GC</t>
  </si>
  <si>
    <t>IEO_S_GN_CN</t>
  </si>
  <si>
    <t>IEO_S_RP_AC</t>
  </si>
  <si>
    <t>IEO_S_NOSAM</t>
  </si>
  <si>
    <t>Activity covered under the "On shore scheme", small scale fleets and/or fleets landing non WP species (not in Table 1A, molluscs, etc)</t>
  </si>
  <si>
    <t>BACA_AC  -  Bottom otter trawl targeting demersal fishes in Divisions VIIIabd  (OTB_DEF_&gt;=70_0_0)</t>
  </si>
  <si>
    <t>2 ports</t>
  </si>
  <si>
    <t>Ad hoc (PSU selection is quasisystematic; SSU selection is random)</t>
  </si>
  <si>
    <t>45.53% of the landings covered. Landings distributed between 1-5 ports.</t>
  </si>
  <si>
    <t>BACA_APN  -   Bottom otter trawl targeting demersal fishes in IXa North, Portuguese waters (OTB_DEF_&gt;=55_0_0)</t>
  </si>
  <si>
    <t>1 port</t>
  </si>
  <si>
    <t>98.21% of the landings covered. Landings distributed between 1-5 ports.</t>
  </si>
  <si>
    <t xml:space="preserve">OTB_CN  -  Bottom otter trawl targeting demersal and pelagic fishes in North Iberian waters (Divison VIIIc and North of IXa) (OTB_DEF_&gt;=55_0_0 and OTB_MPD_&gt;=55_0_0)   </t>
  </si>
  <si>
    <t>72.04% of the landings covered. Landings distributed between 21-30 ports.</t>
  </si>
  <si>
    <t>BETA_CN  -  Minor-gear fleet operating with gillnets in North Iberian waters (Division VIIIc and North of IXa) (GNS_DEF_60-79_0_0)</t>
  </si>
  <si>
    <t>20.47% of the landings covered. Landings distributed between &gt;31ports.</t>
  </si>
  <si>
    <t xml:space="preserve">CERCO_CN  -  Purse seine targeting small pelagic fishes in North Iberian waters (Divison VIIIc and North of IXa) with access to Bay of Biscay waters (Divisions VIIIabd) (PS_SPF_0_0_0)
</t>
  </si>
  <si>
    <t>44.28% of the landings covered. Landings distributed between &gt;31 ports.</t>
  </si>
  <si>
    <t>ENMALLE_AC  -  Gillnet targeting hake in Subarea VII and Divisions VIIIabd (GNS_DEF_120-219_0_0 and GNS_DEF_&gt;=100_0_0)</t>
  </si>
  <si>
    <t>77.22% of the landings covered. Landings distributed between 1-5 ports.</t>
  </si>
  <si>
    <t>LINEA_CABALLA  -  Hand line targeting mackerel in North Iberian waters (Division VIIIc) (LHM_ SPF _0_0_0)</t>
  </si>
  <si>
    <t>3 ports</t>
  </si>
  <si>
    <t>44.68% of the landings covered. Landings distributed between 21-30 ports.</t>
  </si>
  <si>
    <t xml:space="preserve">MERLUCEROS_AC  -  Bottom otter trawl targeting hake in Subarea VII  (OTB_DEF_100-119_0_0) </t>
  </si>
  <si>
    <t>100.0% of the landings covered. Landings distributed between 1-5 ports.</t>
  </si>
  <si>
    <t xml:space="preserve">NASAPULPO_CN  -  Minor-gear fleet operating with pots targeting Octopus vulgaris in North Iberian waters (Divison VIIIc and North of IXa) (FPO_MOL_0_0_0) </t>
  </si>
  <si>
    <t>11.49% of the landings covered. Landings distributed between &gt;31 ports.</t>
  </si>
  <si>
    <t>PALANGRE_AC  -  Bottom longline targeting demersal fishes in Western Scotland, Western Ireland and Bay of Biscay fishing grounds (Subarea VII and VIIIabd) (LLS_DEF_0_0_0)</t>
  </si>
  <si>
    <t>58.45% of the landings covered. Landings distributed between 6-10 ports.</t>
  </si>
  <si>
    <t xml:space="preserve">PALANGRE_CN  -  Bottom longline targeting demersal fishes in North Iberian waters (Divison VIIIc and North of IXa) (LLS_DEF_0_0_0)  </t>
  </si>
  <si>
    <t>31.35% of the landings covered. Landings distributed between &gt;31 ports.</t>
  </si>
  <si>
    <t xml:space="preserve">PAREJA_CN  -  Bottom pair trawl targeting both pelagic and demersal fishes in North Iberian waters (Divison VIIIc and North of IXa) (PTB_MPD_&gt;=55_0_0) </t>
  </si>
  <si>
    <t>82.50% of the landings covered. Landings distributed between 11-20 ports.</t>
  </si>
  <si>
    <t xml:space="preserve">RAPANTEROS_AC  -  Bottom otter trawl targeting megrims in Subarea VII (OTB_DEF_70-99_0_0) </t>
  </si>
  <si>
    <t>97.59% of the landings covered. Landings distributed between 1-5 ports.</t>
  </si>
  <si>
    <t>RASCO_CN  -  Gillnet targeting anglerfish in North Iberian waters (Divison VIIIc and North of IXa) (GNS_DEF_&gt;=100_0_0)</t>
  </si>
  <si>
    <t>52.52% of the landings covered. Landings distributed between 21-30 ports.</t>
  </si>
  <si>
    <t xml:space="preserve">SABLE_GC  -  Bottom longline targeting silver scabbardfish in the Gulf of Cadiz (Division IXa South) (LLS_ DWS _0_0_0)  </t>
  </si>
  <si>
    <t>89.67% of the landings covered. Landings distributed between 1-5 ports.</t>
  </si>
  <si>
    <t>VOLANTA_CN  -  Gillnet targeting hake in North Iberian waters (Divison VIIIc and North of IXa) (GNS_DEF_80-99_0_0)</t>
  </si>
  <si>
    <t>46.61% of the landings covered. Landings distributed between 20-30 ports.</t>
  </si>
  <si>
    <t xml:space="preserve">VORACERA_GC  -  Longline targeting blackspot seabream in the Gulf of Cadiz (Division IXa South) (LHM_ DWS _0_0_0) </t>
  </si>
  <si>
    <t>78.10% of the landings covered. Landings distributed between 6-10 ports.</t>
  </si>
  <si>
    <t>ARRASTRE_CN  -  Bottom otter and pair trawl in North Iberian waters (Divison VIIIc and North of IXa) (OTB_DEF_&gt;=55_0_0, OTB_MPD_&gt;=55_0_0 and PTB_MPD_&gt;=55_0_0)</t>
  </si>
  <si>
    <t xml:space="preserve">All vessels </t>
  </si>
  <si>
    <t>Random selection with replacement from the official vessel list</t>
  </si>
  <si>
    <t xml:space="preserve">100% of vessels are considered; refusals are also recorded </t>
  </si>
  <si>
    <t xml:space="preserve">BACA_GC  -  Bottom otter trawl targeting both crustaceans and demersal fishes in the Gulf of Cadiz (Division IXa South) (OTB_MCD_&gt;=55_0_0) </t>
  </si>
  <si>
    <t>BETA_CN  -  Minor-gear fleet operating with gillnets in North Iberian waters (ICES VIIIc and IXa North) (GNS_DEF_60-79_0_0)</t>
  </si>
  <si>
    <t>CERCO_GC  -  Purse seine targeting small pelagic fishes in the Gulf of Cadiz (Division IXa South) (PS_SPF_0_0_0)</t>
  </si>
  <si>
    <t>ENMALLE_CN  -  Gillnets targeting anglerfish and hake in North Iberian waters (Divison VIIIc and North of IXa) (GNS_DEF_&gt;=100_0_0 and GNS_DEF_80-99_0_0)</t>
  </si>
  <si>
    <t>EPAC</t>
  </si>
  <si>
    <t>LLD_LPF_0_0_0 (SWO)</t>
  </si>
  <si>
    <t>Large pelagic fish (LPF)</t>
  </si>
  <si>
    <t>LL (IATTC gear code)</t>
  </si>
  <si>
    <t>PS_LPF_0_0_0 (TROP)</t>
  </si>
  <si>
    <t>PS (IATTC gear code)</t>
  </si>
  <si>
    <t>TRAP (ICCAT gear code). Number of traps</t>
  </si>
  <si>
    <t>AL35</t>
  </si>
  <si>
    <t>LLD_LPF_0_0_0 (ALB)</t>
  </si>
  <si>
    <t>LLALB (ICCAT gear code)</t>
  </si>
  <si>
    <t>LLD_LPF_0_0_0 (BFT)</t>
  </si>
  <si>
    <t>LLJAP (ICCAT gear code)</t>
  </si>
  <si>
    <t>BIL95</t>
  </si>
  <si>
    <t>LLHB + LLPB (ICCAT gear code)</t>
  </si>
  <si>
    <t>PS_LPF_14_0_0</t>
  </si>
  <si>
    <t>PS (ICCAT gear code)</t>
  </si>
  <si>
    <t>FPN_LPF_0_0_0 (BFT)</t>
  </si>
  <si>
    <t>LHM_LPF_0_0_0 (BFT)</t>
  </si>
  <si>
    <t>HAND (ICCAT gear code)</t>
  </si>
  <si>
    <t>LHP_LPF_0_0_0 (ALB)</t>
  </si>
  <si>
    <t>BB (ICCAT gear code)</t>
  </si>
  <si>
    <t>BF54, BF58</t>
  </si>
  <si>
    <t>LHP_LPF_0_0_0 (BFT)</t>
  </si>
  <si>
    <t>LHP_LPF_0_0_0 (MSP)</t>
  </si>
  <si>
    <t>LHP_LPF_0_0_0 (TROP)</t>
  </si>
  <si>
    <t>LLHB (ICCAT gear code)</t>
  </si>
  <si>
    <t>LTL_LPF_0_0_0 (ALB)</t>
  </si>
  <si>
    <t>TROL (ICCAT gear code)</t>
  </si>
  <si>
    <t>LLES (IOTC gear code)</t>
  </si>
  <si>
    <t>PSEU (IOTC gear code)</t>
  </si>
  <si>
    <t>WPAC</t>
  </si>
  <si>
    <t>LL (WCPFC gear code)</t>
  </si>
  <si>
    <t>PS (WCPFC gear code)</t>
  </si>
  <si>
    <t>BAY_BISCAY</t>
  </si>
  <si>
    <t>FPO_CRU_0_0_0</t>
  </si>
  <si>
    <t>LIO, SCR, CPR</t>
  </si>
  <si>
    <t>FPO_FIF_0_0_0</t>
  </si>
  <si>
    <t>COE, BIB, ELE</t>
  </si>
  <si>
    <t>GNS_DEF_&gt;=100_0_0</t>
  </si>
  <si>
    <t>HKE</t>
  </si>
  <si>
    <t>GNS_DEF_60-79_0_0</t>
  </si>
  <si>
    <t>HKE, MIX DEMERSAL SPECIES</t>
  </si>
  <si>
    <t>GNS_DEF_80-99_0_0</t>
  </si>
  <si>
    <t>GTR_DEF_60-79_0_0</t>
  </si>
  <si>
    <t>ANF, CTC, SCR,RAJ, DEMERSAL FISH</t>
  </si>
  <si>
    <t>LHM_CEP_0_0_0</t>
  </si>
  <si>
    <t>SQC</t>
  </si>
  <si>
    <t>LHM_DEF_0_0_0</t>
  </si>
  <si>
    <t>LHM_SPF_0_0_0</t>
  </si>
  <si>
    <t>MAC</t>
  </si>
  <si>
    <t>HKE, COE, LNZ, DEMERSAL FISH</t>
  </si>
  <si>
    <t>OTB_DEF_&gt;=55_0_0</t>
  </si>
  <si>
    <t>WHB, JAX, HKE, LEZ, ANF, RAJ, DEMERSAL FISH</t>
  </si>
  <si>
    <t>ANF, LEZ, HKE, DEMERSAL FISH</t>
  </si>
  <si>
    <t>SQC, BIB, CTC, MUX, DEMERSAL FISH</t>
  </si>
  <si>
    <t>OTB_MPD_&gt;=55_0_0</t>
  </si>
  <si>
    <t>MAC, JAX</t>
  </si>
  <si>
    <t>OTB_MPD_&gt;=70_0_0</t>
  </si>
  <si>
    <t>MIX PELAGIG AND DEMERSAL SPECIES</t>
  </si>
  <si>
    <t>OTB_SPF_&gt;=70_0_0</t>
  </si>
  <si>
    <t>SMALL PELAGIC FISH</t>
  </si>
  <si>
    <t>VMA, MAC, PIL, ANE, JAX</t>
  </si>
  <si>
    <t>PTB_DEF_&gt;=70_0_0</t>
  </si>
  <si>
    <t>PTB_MPD_&gt;=55_0_0</t>
  </si>
  <si>
    <t>WHB, HKE, MAC</t>
  </si>
  <si>
    <t>CELTIC_SEA</t>
  </si>
  <si>
    <t>OTB_DEF_70-99_0_0</t>
  </si>
  <si>
    <t>LEZ, ANF, HKE, RAJ, DEMERSAL FISH</t>
  </si>
  <si>
    <t>IBERIAN</t>
  </si>
  <si>
    <t>COC, CTS, VNR, SVE</t>
  </si>
  <si>
    <t>FPO_MOL_0_0_0</t>
  </si>
  <si>
    <t>OCT, CTC</t>
  </si>
  <si>
    <t>ANF</t>
  </si>
  <si>
    <t>GNS_DEF_50-59_0_0</t>
  </si>
  <si>
    <t>MIX DEMERSAL SPECIES</t>
  </si>
  <si>
    <t>GTR_DEF_50-59_0_0</t>
  </si>
  <si>
    <t>CTC, CET, TGS, DEMERSAL FISH</t>
  </si>
  <si>
    <t>HMD_MOL_0_0_0</t>
  </si>
  <si>
    <t>SVE</t>
  </si>
  <si>
    <t>LHM_DWS_0_0_0</t>
  </si>
  <si>
    <t>SBR</t>
  </si>
  <si>
    <t>HKE, COE, DEMERSAL FISH</t>
  </si>
  <si>
    <t>LLS_DWS_0_0_0</t>
  </si>
  <si>
    <t>OTB_MCD_&gt;=55_0_0</t>
  </si>
  <si>
    <t>CRUSTACEANS AND DEMERSAL FISH</t>
  </si>
  <si>
    <t>SDN_MCF_&lt;55_0_0</t>
  </si>
  <si>
    <t>CTC, SQC, OCT</t>
  </si>
  <si>
    <t>TBB_MOL_&lt;55_0_0</t>
  </si>
  <si>
    <t>SCE, QSC, CTC, VSC</t>
  </si>
  <si>
    <t>WESTERN_IRELAND</t>
  </si>
  <si>
    <t>GNS_DEF_120-219_0_0</t>
  </si>
  <si>
    <t>OTB_DEF_100-119_0_0</t>
  </si>
  <si>
    <t>HKE, ANF, LEZ, DEMERSAL FISH</t>
  </si>
  <si>
    <t>WESTERN_SCOTLAND</t>
  </si>
  <si>
    <t>https://www.iccat.int/es/ICCATManual.asp?mId=4</t>
  </si>
  <si>
    <t>Manual ICCAT https://www.iccat.int/es/ICCATManual.asp?mId=5</t>
  </si>
  <si>
    <t>IEO &amp; ICCAT</t>
  </si>
  <si>
    <t>ESP, FRA</t>
  </si>
  <si>
    <t>Avdth2005 v3.2 USER Manual.  Internal use for IRD and IEO</t>
  </si>
  <si>
    <t>https://www.iccat.int/es/ICCATManual.asp?mId=4; www.iotc.org/data-and-statistics</t>
  </si>
  <si>
    <t>ICCAT Stat. Doc. Program Validation; IOTC data quality</t>
  </si>
  <si>
    <t>ICCAT Stat. Doc. Program Validation</t>
  </si>
  <si>
    <t>ICCAT, IATTC, IOTC</t>
  </si>
  <si>
    <t>Col. Vol. Sci. Pap. ICCAT, 58(1): 183-191 (2005)</t>
  </si>
  <si>
    <t>ICCAT-IOTC</t>
  </si>
  <si>
    <t>Purse seiners in tropical Atlantic and Indian oceans targeting tunas (observers on board)</t>
  </si>
  <si>
    <t>Purse seiners In tropical Pacific ocean targeting tunas (observers on board)</t>
  </si>
  <si>
    <t>NA and N in the table will be developed along the work plan period (2017-2019).The documentation would be available at the end of 2019</t>
  </si>
  <si>
    <t>1F</t>
  </si>
  <si>
    <t>I-II</t>
  </si>
  <si>
    <t>I-II&amp;XII, XIV and Va</t>
  </si>
  <si>
    <t>3LMNO&amp;
XII, XIV and Va</t>
  </si>
  <si>
    <t>All incidental bycath is registered.</t>
  </si>
  <si>
    <t>Sampling desing detailed through the WGPICS series and WGCATCH. A full update  of the Samplind Desing (columns H-I) documentation expected to be ready along the Work Plan period. On the other hand, and following the suggestion on EWG16-08, we postpon the introduction of the Quality Assurance Framework for one year to allow a more in-depth review of the outputs</t>
  </si>
  <si>
    <t>OTB_DEF_&gt;=40_0_0 in Western GSA01</t>
  </si>
  <si>
    <t>Vessels of 4 ports of Western GSA01</t>
  </si>
  <si>
    <t xml:space="preserve">random selection from randomised list  </t>
  </si>
  <si>
    <t>About 64% of vessels are considered</t>
  </si>
  <si>
    <t>Landings of Merluccius merluccius in 1 port</t>
  </si>
  <si>
    <t>OTB_DEF_&gt;=40_0_0 in Eastern GSA01</t>
  </si>
  <si>
    <t>Vessels of 1 main port of Eastern GSA01</t>
  </si>
  <si>
    <t>About 37% of vessels are considered</t>
  </si>
  <si>
    <t>OTB_DWS_&gt;=40_0_0 in GSA01</t>
  </si>
  <si>
    <t>Vessels of 2 main ports of GSA01</t>
  </si>
  <si>
    <t>About 50% of vessels are considered</t>
  </si>
  <si>
    <t>PS_SPF_&gt;=14_0_0 in Western GSA01</t>
  </si>
  <si>
    <t>33% of the landings covered. Landings distributed in 5 ports.</t>
  </si>
  <si>
    <t>PS_SPF_&gt;=14_0_0 in Eastern GSA01</t>
  </si>
  <si>
    <t>50% of the landings covered. Landings distributed in 9 ports.</t>
  </si>
  <si>
    <t>Nets (GTR_DEF_&gt;=16_0_0 and GNS_SLP_&gt;=16_0_0) in GSA1</t>
  </si>
  <si>
    <t>13% of the landings covered. Landings distributedin 15 ports.</t>
  </si>
  <si>
    <t>FPO_0_0_0 in GSA01</t>
  </si>
  <si>
    <t>21% of the landings covered. Landings distributed in 12 ports.</t>
  </si>
  <si>
    <t>OTB_DWS_&gt;=40_0_0 in GSA02</t>
  </si>
  <si>
    <t>All vessels</t>
  </si>
  <si>
    <t>100% of vessels are considered. In the season</t>
  </si>
  <si>
    <t>Landings of Aristeus antennatus in 1 port</t>
  </si>
  <si>
    <t>OTB_DEF_&gt;=40_0_0 in GSA05</t>
  </si>
  <si>
    <t>Vessels of Mallorca</t>
  </si>
  <si>
    <t>About 54% of vessels are considered</t>
  </si>
  <si>
    <t>OTB_DWS_&gt;=40_0_0 in GSA05</t>
  </si>
  <si>
    <t>PS_SPF_&gt;=14_0_0 in GSA05</t>
  </si>
  <si>
    <t>Palma de Mallorca market</t>
  </si>
  <si>
    <t>100% of the landings covered. Landings distributed in 1 port</t>
  </si>
  <si>
    <t>Artisanal (GTR_DEF_&gt;=16_0_0, GNS_DEF_&gt;=16_0_0 and LLS_0_0_0) in GSA05</t>
  </si>
  <si>
    <t>58% of the landings covered. Landings distributed in 16 ports.</t>
  </si>
  <si>
    <t>GTR_DEF_&gt;=16_0_0 in GSA05</t>
  </si>
  <si>
    <t>Landings of Mullus surmuletus in Mallorca market</t>
  </si>
  <si>
    <t>LA_SLP_14_0_0 in GSA05</t>
  </si>
  <si>
    <t>100% of the landings covered. Landings distributed in 10 ports. In the season</t>
  </si>
  <si>
    <t>OTB_DEF_&gt;=40_0_0 in Alicante Gulf (GSA06)</t>
  </si>
  <si>
    <t>Vessels of 2 main ports of Alicante Gulf</t>
  </si>
  <si>
    <t>About 66% of vessels are considered</t>
  </si>
  <si>
    <t>Landings of Merluccius merluccius, Mullus barbatus and Lophius budegassa in 1 port</t>
  </si>
  <si>
    <t>OTB_DEF_&gt;=40_0_0 in Valencia Gulf (GSA06)</t>
  </si>
  <si>
    <t>Vessels of 1 main port of Valencia Gulf</t>
  </si>
  <si>
    <t>About 13% of vessels are considered</t>
  </si>
  <si>
    <t>OTB_DEF_&gt;=40_0_0 in Catalonia (GSA06)</t>
  </si>
  <si>
    <t>Vessels of 2 main ports of Catalonia</t>
  </si>
  <si>
    <t>About 20% of vessels are considered</t>
  </si>
  <si>
    <t>OTB_DWS_&gt;=40_0_0 in Alicante Gulf (GSA06)</t>
  </si>
  <si>
    <t>About 68% of vessels are considered</t>
  </si>
  <si>
    <t>OTB_DWS_&gt;=40_0_0 in Catalonia (GSA06)</t>
  </si>
  <si>
    <t>PS_SPF_&gt;=14_0_0 in Alicante Gulf (GSA06)</t>
  </si>
  <si>
    <t>2 main ports</t>
  </si>
  <si>
    <t>83% of the landings covered. Landings distributed in 3 ports.</t>
  </si>
  <si>
    <t>Landings of Sardina pilchardus in 1 port</t>
  </si>
  <si>
    <t>PS_SPF_&gt;=14_0_0 in Valencia Gulf (GSA06)</t>
  </si>
  <si>
    <t>1 main port</t>
  </si>
  <si>
    <t>37% of the landings covered. Landings distributed in 5 ports.</t>
  </si>
  <si>
    <t>PS_SPF_&gt;=14_0_0 in Catalonia (GSA06)</t>
  </si>
  <si>
    <t>28% of the landings covered. Landings distributed in 11 ports.</t>
  </si>
  <si>
    <t>Landings of Engraulis encrasicholus and Sardina pilchardus in 1 port</t>
  </si>
  <si>
    <t>13% of the landings covered. Landings distributed in 37 ports.</t>
  </si>
  <si>
    <t>Landings of Merluccius merluccius, Mullus barbatus and Mullus surmuletus in 1 port</t>
  </si>
  <si>
    <t>LLS_0_0_0 in Catalonia (GSA06)</t>
  </si>
  <si>
    <t>4% of the landings covered. Landings distributed in 16 ports.</t>
  </si>
  <si>
    <t>FPO_0_0_0 in Alicante Gulf (GSA06)</t>
  </si>
  <si>
    <t>7% of the landings covered. Landings distributed in 30 ports.</t>
  </si>
  <si>
    <t>OTB_DEF_&gt;=40_0_0 in GSA07</t>
  </si>
  <si>
    <t xml:space="preserve">random selction from randomised list  </t>
  </si>
  <si>
    <t>100% of vessels are considered</t>
  </si>
  <si>
    <t>OTB_DWS_&gt;=40_0_0 in GSA07</t>
  </si>
  <si>
    <t>LLS_0_0_0 in GSA07</t>
  </si>
  <si>
    <t>100% of the landings covered. Landings distributed in 2 ports.</t>
  </si>
  <si>
    <t>Landings of Merluccius merluccius in 2 port</t>
  </si>
  <si>
    <t>TAC set for Sebastes spp. The data will be taken from the "Deep pelagic stock" of Sebastes mentella</t>
  </si>
  <si>
    <t>Fishery closed</t>
  </si>
  <si>
    <t>Fisheries closed</t>
  </si>
  <si>
    <t>Foreign ports: NOTOS (Tromso-Norway); NOADN (Andenes-Norway); DECUX (Cuxhaven-Germany)</t>
  </si>
  <si>
    <t>CELTIC_SEA and BAY_BISCAY</t>
  </si>
  <si>
    <t>WESTERN_IRELAND and CELTIC_SEA</t>
  </si>
  <si>
    <t>WESTERN_SCOTLAND, WESTERN_IRELAND, CELTIC_SEA and BAY_BISCAY</t>
  </si>
  <si>
    <t>No EU TAC. There is a problem with the identification of Molva dipterygia and Molva macrophthalma. The most frequent of them in the Spanish fishery is M. macrophthalma.</t>
  </si>
  <si>
    <t>There is a problem with the identification of Molva dipterygia and Molva macrophthalma. The most frequent of them in the Spanish fishery is M. macrophthalma.</t>
  </si>
  <si>
    <t>Commercial</t>
  </si>
  <si>
    <t xml:space="preserve">This is an approximative value based on recent sampling results. Plannification is based on the number of PSUs, the number of individuals is unpredictable.  </t>
  </si>
  <si>
    <t>Surveys</t>
  </si>
  <si>
    <t>Sampling depends on occurrrence, so the number can not be planned in advance.</t>
  </si>
  <si>
    <t>Not planned</t>
  </si>
  <si>
    <t>This is an approximative value based on recent sampling results. Plannification is based on the number of PSUs, the number of individuals is unpredictable.</t>
  </si>
  <si>
    <t>ICES Div. VI is adjacent to other areas where the Spanish fleet operate. So the fishing activity is unpredictable in this area.</t>
  </si>
  <si>
    <t>This species is landing gutted, so it is impossible to collect data.</t>
  </si>
  <si>
    <t>It is the first time that this species reaches the level of landings to be selected for sampling, so there is not enough references to planify numbers.</t>
  </si>
  <si>
    <t>All landings of this species are frozen. Sampling on board of the commercial fleet will depend on ocurrence, so the number can not be planned in advance.</t>
  </si>
  <si>
    <t>Sampling on FU 30 (Gulf of Cadiz).  The sampling size will depend on occurrrence. This is an approximative value based on recent sampling results. Plannification is based on the number of PSUs, the number of individuals is unpredictable.</t>
  </si>
  <si>
    <t>Sampling on FU 30 (Gulf of Cadiz).  The sampling size will depend on occurrrence.</t>
  </si>
  <si>
    <t>The landing ocurrence is very scarce, near to zero. The number of individuals is unpredictable.</t>
  </si>
  <si>
    <t>Sampling depends on occurrrence, so the number can not be planned in advance.South Stock (reference: ICES 2004/ACFM:08)</t>
  </si>
  <si>
    <t>South Stock (reference: ICES 2004/ACFM:08)</t>
  </si>
  <si>
    <t>Western Stock (reference: ICES 2004/ACFM:09). This is an approximative value based on recent sampling results. Plannification is based on the number of PSUs, the number of individuals is unpredictable.</t>
  </si>
  <si>
    <t>Sampling depends on occurrrence, so the number can not be planned in advance. Western Stock (reference: ICES 2004/ACFM:09)</t>
  </si>
  <si>
    <t>Western Stock (reference: ICES 2004/ACFM:09)</t>
  </si>
  <si>
    <t>Sampling depends on occurrrence, so the number can not be planned in advance.Western Stock (reference: ICES 2004/ACFM:09)</t>
  </si>
  <si>
    <t>It is the first time that this species reach the level of landings to be selected for sampling, so there is not enough references to planify numbers.</t>
  </si>
  <si>
    <t>Fishing activity is unpredictable in this area because ICES Div. VI is adjacent to other areas where the Spanish fleet operate</t>
  </si>
  <si>
    <t>Sampling of bycatch and discards for all fishing sets by observers on board covering a 50% of the total trips for IATTC area. The other 50% are covering by IATTC observers.</t>
  </si>
  <si>
    <t>At market</t>
  </si>
  <si>
    <t>AZTI_M_OTB</t>
  </si>
  <si>
    <t>Day*port</t>
  </si>
  <si>
    <t>quaterly</t>
  </si>
  <si>
    <t xml:space="preserve">SSU type: List of vessels (from random list).  Stratified by commercial species and sice category. TSU: box (first box in the tower). Temporal strata: Quarter with systematic montly allocation. </t>
  </si>
  <si>
    <t>AZTI_M_PTB_8abd</t>
  </si>
  <si>
    <t>AZTI_M_PTB_8c</t>
  </si>
  <si>
    <t>AZTI_M_PS_LHP</t>
  </si>
  <si>
    <t xml:space="preserve">SSU type: Landing event (Instructions are to be random, but we haven’t found a suitable method to randomize).  Stratified by commercial species and sice category. TSU: box (systematic). Temporal strata: Quarter with systematic montly allocation. </t>
  </si>
  <si>
    <t>AZTI_M_ART_LTL</t>
  </si>
  <si>
    <t>AZTI_M_LLS</t>
  </si>
  <si>
    <t>trip</t>
  </si>
  <si>
    <t>At sea</t>
  </si>
  <si>
    <t>AZTI_S_OTB</t>
  </si>
  <si>
    <t>Vessel*week</t>
  </si>
  <si>
    <t>All speceis and stocks</t>
  </si>
  <si>
    <t xml:space="preserve">SSU type: fishing operations.  4 out from 5 fishing operations sampled by day. Non sampled fishing operations selected at different time each day.  </t>
  </si>
  <si>
    <t>AZTI_S_PTB_8abd</t>
  </si>
  <si>
    <t>Fishing unit*week</t>
  </si>
  <si>
    <t>Fishing unit= 2 vessels. SSU type: haul. 100% of fishing operations sampled</t>
  </si>
  <si>
    <t>AZTI_S_PS</t>
  </si>
  <si>
    <t xml:space="preserve"> SSU type: fishing operation 100% of fishing operations sampled</t>
  </si>
  <si>
    <t>AZTI_S_PTB_8c</t>
  </si>
  <si>
    <t>Fishing unit= 2 vessels</t>
  </si>
  <si>
    <t>AZTI_S_LLS</t>
  </si>
  <si>
    <t>Trip</t>
  </si>
  <si>
    <t>AZTI_S_ART</t>
  </si>
  <si>
    <t>Trip (day)</t>
  </si>
  <si>
    <t>BAY_BISCAY_IBERIAN</t>
  </si>
  <si>
    <t>BAY_BISCAY, WESTERN_SCOTLAND</t>
  </si>
  <si>
    <t xml:space="preserve">Onshore sampling of bottom otter trawls in the VIIIabd &amp; VI, landing in BC </t>
  </si>
  <si>
    <t>Ondarroa, mondays</t>
  </si>
  <si>
    <t>Sampled days selected randomly from a matrix of just one port and fixed weekdays.</t>
  </si>
  <si>
    <t>Basque vessels in Ondarroa landing on mondays account for about the 84% of the landings</t>
  </si>
  <si>
    <t>Onshore sampling of bottom pair trawls in the VIIIabd, landing in BC</t>
  </si>
  <si>
    <t>Basque vessels in Ondarroa landing on mondays account for about the 45% o fthe landings</t>
  </si>
  <si>
    <t>Onshore sampling of bottom pair trawls in the VIIIc, landing in BC</t>
  </si>
  <si>
    <t>Ondarroa, mondays &amp; thursdays</t>
  </si>
  <si>
    <t>Basque vessels in Ondarroa landing on Monday and thursdays account for about the 60% of the landings</t>
  </si>
  <si>
    <t>Onshore sampling of bottom of the purseine fleet landing in BC. Live bite included during the tuna season</t>
  </si>
  <si>
    <t>3 ports, from Monday to Friday</t>
  </si>
  <si>
    <t>Random from a matrix of port/day. 
Systematic weekly coverage and coordination with the trawl strata</t>
  </si>
  <si>
    <t>Seleccted ports account for about the 94% o fthe landings</t>
  </si>
  <si>
    <t>Onshore sampling of bottom of the artisanal fleet landing in BC. Trolling lines included during the tuna season</t>
  </si>
  <si>
    <t>6 ports, from Monday to Friday</t>
  </si>
  <si>
    <t>Seleccted ports account for about the 96% o fthe landings</t>
  </si>
  <si>
    <t>Onshore sampling of longliners &gt;24 LOA, landing in BC</t>
  </si>
  <si>
    <t>Not sampled</t>
  </si>
  <si>
    <t>Data collected by IEO from vessels landing in the rest of Spain are used. It is assumed that the fleet operates in a similar way</t>
  </si>
  <si>
    <t xml:space="preserve">At sea sampling of bottom otter trawls based in BC ports operating in the VIIIabd &amp; VI, </t>
  </si>
  <si>
    <t>Matrix of otter bottom trawl vessels and weeks (excluding inactive summer season)</t>
  </si>
  <si>
    <t xml:space="preserve">Ramdom </t>
  </si>
  <si>
    <t>The sampling frame covers all basque vessels</t>
  </si>
  <si>
    <t>At sea sampling of pair bottom trawls based in BC ports operating in the VIIIabd</t>
  </si>
  <si>
    <t>Matrix of pair bottom trawl vessels and weeks (excluding inactive summer season)</t>
  </si>
  <si>
    <t>At sea sampling of purse seiners based in BC ports operating in the VIII</t>
  </si>
  <si>
    <t>Matrix of purse seine vessels and weeks (excluding inactive summer season)</t>
  </si>
  <si>
    <t>Unique vessel per week randomly selected from a matrix of vessel/week. Selection without vessel replacement.</t>
  </si>
  <si>
    <t>At sea sampling of pair bottom trawls based in BC ports operating in the VIIIc</t>
  </si>
  <si>
    <t>Data collected by IEO from vessels based in the rest of Spain are used. It is assumed that the fleet operates in a similar way</t>
  </si>
  <si>
    <t>At sea sampling of longliners &gt;24 LOA based in BC ports</t>
  </si>
  <si>
    <t>At sea sampling of the artisanal fleet based in BC ports. Trolling lines included during the tuna season</t>
  </si>
  <si>
    <t>Pilot study proposed</t>
  </si>
  <si>
    <t xml:space="preserve">Several species and genus, generally by-catch.Plannification is based on the number of PSUs, the number of individuals is unpredictable.  </t>
  </si>
  <si>
    <t>Eel</t>
  </si>
  <si>
    <t>Salmon</t>
  </si>
  <si>
    <t>census</t>
  </si>
  <si>
    <t>statements of anglers</t>
  </si>
  <si>
    <t>Share in EU landings unknown. It may be high, as the Spanish fleet is the most important demersal fleet.  There are other demersal EU fleets, but their landings data of  this species are not available.</t>
  </si>
  <si>
    <t>Share in EU landings. It may be very low. This species is retained as by-caych by the Spanish demersal fleets. Catches may be much greater by EU small pelagic trawlers whose landings data of  this species are not available.</t>
  </si>
  <si>
    <t>Share in EU landings unknown. There are other EU demersal  and small pelagic fleets catching this species, but their landings data of  this species are not available.</t>
  </si>
  <si>
    <t>Fleet with relatively  important catches of this species only operative in 2015. Selected for samplings because catch may reach &gt;200 t with the fleets fully operative. 
Share in EU landings unknown. Landings data of  this species from other EU fleets are not available.</t>
  </si>
  <si>
    <t>Fleet fully operative only in 2015, with annual catches &gt;550 t. Annual catch may  reach  &gt;200 t  in the upcoming years. Selected for sampling for assessment purposes. 
Share in EU unknown as the species is also caugth by other EU small pelagic fleets. Landings data of  this species from these fleets are not available.</t>
  </si>
  <si>
    <t xml:space="preserve">Share in EU landings unknown. Fleet not fully operative in the reference period. Annual catches may  reach  &gt;200 t  in the upcoming years. Selected for sampling for assessment purposes. 
Share in EU landings estimated for 2015. Source: RCM-LDF and Reports of JSC of SFPAs. </t>
  </si>
  <si>
    <t xml:space="preserve">Share in EU landings unknown. Caugth as bycatch (unknown quantities) by EU small pelagic trawlers. </t>
  </si>
  <si>
    <t xml:space="preserve">Share in EU landings unknown. Fleet not fully operative in the reference period. Share in EU landings estimated for 2015. </t>
  </si>
  <si>
    <t xml:space="preserve">Share in EU landings unknown.Other EU fleets also operative in the area, whose landings data of this species are not available. </t>
  </si>
  <si>
    <t>Share in EU landings unknown. There is another EU fleet in the area but landings data of  this species from this fleet are not available.</t>
  </si>
  <si>
    <t xml:space="preserve">Share in EU landings unknown. Commercial species are only S. officinalis and S. hierredda. Fleets not fully operative in the reference period. Catch in 2015 &gt; 250 t. Annual catches may reach  &gt;200 t  in the upcoming years. Selected for sampling for assessment purposes. 
Share in EU landings estimated from 2015 data. Source: RCM-LDF and Reports of JSC of SFPAs. </t>
  </si>
  <si>
    <t>Share in EU landings unknown. There are other EU fleets in the area but their landings data of  this species are not available.</t>
  </si>
  <si>
    <t>Port of Barbate</t>
  </si>
  <si>
    <t>Random selection</t>
  </si>
  <si>
    <t>Landings of Engraulis encrasicolus in the Port of Barbate</t>
  </si>
  <si>
    <t xml:space="preserve">Landings of Merluccius spp in teh Port of Cádiz </t>
  </si>
  <si>
    <t>Landings of small pelagics in Las Palmas Port</t>
  </si>
  <si>
    <t>Foreign fleet. Very irregular landings in Las Palmas Port. Sampling mostly depends on the fleet cooperation.</t>
  </si>
  <si>
    <t xml:space="preserve">Ad-hoc coverage of representative boats </t>
  </si>
  <si>
    <t>All vessels of Tenerife Island</t>
  </si>
  <si>
    <t>Ad-hoc coverage of representative boats</t>
  </si>
  <si>
    <t>About 46% of vessels are considered</t>
  </si>
  <si>
    <t>Market stock specific sampling of Sparisoma cretense</t>
  </si>
  <si>
    <t>Purse seiners in Morocco-North (CECAF_ FAO 34.1.11) with SFPA -PS_SPF_0_0_0</t>
  </si>
  <si>
    <t>Purse seiners in Morocco-North (CECAF_ FAO 34.1.11) with SFPA- PS_SPF_0_0_0</t>
  </si>
  <si>
    <t>Freezer shrimper bottom trawlers fishing in NW Africa with SFPAs-OTB_CRU_&gt;=40_0_0</t>
  </si>
  <si>
    <t>Bottom trawlers targeting  targeting black hake in NW Africa with SFPAs-OTB_DEF_&gt;=70_0_0</t>
  </si>
  <si>
    <t>Bottom trawlers targeting cephalopods and finfish in NW Africa with SFPAs-OTB_MCF_&gt;=70_0_0</t>
  </si>
  <si>
    <t>Pelagic trawlers targeting small pelagics in NW Africa-OTM_SPF_&gt;=40_0_0</t>
  </si>
  <si>
    <t>Artisanal purse seiners targeting small pelagics in Canary Islands- PS_SPF_10_0_0</t>
  </si>
  <si>
    <t>Artisanal polyvalent vessels targeting demersal species in Canary Islands-MIS_DES_0_0_0</t>
  </si>
  <si>
    <t>N+1 &gt;April 1, on data-call deadline</t>
  </si>
  <si>
    <t>N+1, on data-call deadline</t>
  </si>
  <si>
    <t>ESP,POR,NED,GER,UK-SCO,IRL,FAR</t>
  </si>
  <si>
    <t>ESP, POR, FRA, IRE, UK-SCO, UK-NI</t>
  </si>
  <si>
    <t>not existing database but Oceanographic data stored in IODE/SeaDataNet</t>
  </si>
  <si>
    <t>PALPRO</t>
  </si>
  <si>
    <t>Southern Stock (reference: ICES 2004/ACFM:08). This is an approximative value based on recent sampling results. Plannification is based on the number of PSUs, the number of individuals is unpredictable.</t>
  </si>
  <si>
    <t>Stock Atlantic +Mediterranean</t>
  </si>
  <si>
    <t>VIIIc and IXa North</t>
  </si>
  <si>
    <t>IXa South</t>
  </si>
  <si>
    <t xml:space="preserve">IXa North,VIIIc,VIIIb and d South
</t>
  </si>
  <si>
    <t>VIIIc - IXa North</t>
  </si>
  <si>
    <t>VIIIb, c and IXa North, VIIIb to 45º</t>
  </si>
  <si>
    <t>ESP-FRA-GRC-HRV-ITA-MLT-SVN</t>
  </si>
  <si>
    <t>September-October</t>
  </si>
  <si>
    <t>April-May</t>
  </si>
  <si>
    <t>April</t>
  </si>
  <si>
    <t>Noviembre</t>
  </si>
  <si>
    <t>Tenerife ports</t>
  </si>
  <si>
    <t>Landings of small pelagics in the Tenerife ports</t>
  </si>
  <si>
    <t>Landings of demersal species in Tenerife market</t>
  </si>
  <si>
    <t>About 45% of vessels are considered. Landings are spread in several ports, depending on the weather conditions and the resources location</t>
  </si>
  <si>
    <t>Market stock specific sampling of small pelagics. Landings are spread in several ports, depending on the weather conditions and the resources location</t>
  </si>
  <si>
    <t>ATL-IND</t>
  </si>
  <si>
    <t>Purse seine in Atlantic ocean and Indian ocean (at sea)</t>
  </si>
  <si>
    <t>Average number of vessels*</t>
  </si>
  <si>
    <t>**</t>
  </si>
  <si>
    <t>Biological data MED</t>
  </si>
  <si>
    <t>Biological Tuna fisheries</t>
  </si>
  <si>
    <t>Ecosystem data, incidental bycatch MED</t>
  </si>
  <si>
    <t>1A, 1B, 1C, 1F</t>
  </si>
  <si>
    <t xml:space="preserve">1A, 1B, 1C, 1G, 1H, 1F </t>
  </si>
  <si>
    <t>N 
(there is no released catch)</t>
  </si>
  <si>
    <t>Data stored at the WGACEGG</t>
  </si>
  <si>
    <t>Data stored in a grid data base at the WGACEGG</t>
  </si>
  <si>
    <t>SIRENO, AZTI database</t>
  </si>
  <si>
    <t>M_SEA_NOSAM</t>
  </si>
  <si>
    <t>Vessel x trip</t>
  </si>
  <si>
    <t>Activity covered under the "On shore scheme", fleets landing non WP species (not in Table 1A, molluscs, etc) and ports not selected</t>
  </si>
  <si>
    <t>M_MARKET_NOSAM</t>
  </si>
  <si>
    <t>TAC set for Aphanopus carbo (only species of Aphanopus spp. in Spanish fisheries)</t>
  </si>
  <si>
    <t>Correct name: Chelidonichthys cuculus</t>
  </si>
  <si>
    <t>TAC set for Coryphaenoides rupestris and Macrourus berglax. % EU TAC based on the stock of areas ICES  VIII, IX, X, XII, XIV where ESP carry out most catches of this species</t>
  </si>
  <si>
    <t>Correct name: Dicologlossa cuneata</t>
  </si>
  <si>
    <t>2 ports, weekdays</t>
  </si>
  <si>
    <t>1 port, weekdays</t>
  </si>
  <si>
    <t>6 ports, weekdays</t>
  </si>
  <si>
    <t>5 ports, weekdays</t>
  </si>
  <si>
    <t>3 ports, weekdays</t>
  </si>
  <si>
    <t>4 ports, weekdays</t>
  </si>
  <si>
    <t>Activity covered under the "At-sea scheme", fleets landing non WP species (not in Table 1A, molluscs, etc) and port not selected</t>
  </si>
  <si>
    <t>questionnaires - Economic Maritime Fisheries survey.</t>
  </si>
  <si>
    <t>http://www.magrama.gob.es/es/estadistica/temas/estadisticas-pesqueras/</t>
  </si>
  <si>
    <t>A - Census / B - Probability Sample Survey</t>
  </si>
  <si>
    <t>questionnaires - Aquaculture economic survey and aquaculture establishments survey.</t>
  </si>
  <si>
    <t>questionnaires - Enterprices Industrial survey.</t>
  </si>
  <si>
    <t xml:space="preserve">Y. INE follows the ESSCoP, Best Practice Codes of  european Statistics of EUROSTAT. </t>
  </si>
  <si>
    <t>http://www.ine.es/ss/Satellite?c=Page&amp;cid=1254735995577&amp;pagename=INE%2FINELayout&amp;L=0</t>
  </si>
  <si>
    <t>P6: Imputations are not made. To ensure compliance with the statistical standards the  methodology of increasing samples is chosen.
P8:There are automatic techniques for data validation. The collection and coding is done in a personalized way.</t>
  </si>
  <si>
    <t>EMU_ES_Basq</t>
  </si>
  <si>
    <t>Oria River</t>
  </si>
  <si>
    <t>Recruits (Glass eel)</t>
  </si>
  <si>
    <t>Sampling</t>
  </si>
  <si>
    <t>n. samplings</t>
  </si>
  <si>
    <t>ANNUAL</t>
  </si>
  <si>
    <t xml:space="preserve">Cath and effort </t>
  </si>
  <si>
    <t>Daily catches report data from the fishery</t>
  </si>
  <si>
    <t>Recruits (yellow)</t>
  </si>
  <si>
    <t>Fish trap</t>
  </si>
  <si>
    <t>Daily sampling during the migration period (May-October)</t>
  </si>
  <si>
    <t>Yellow eel</t>
  </si>
  <si>
    <t>Electrofishing</t>
  </si>
  <si>
    <t xml:space="preserve">Silver eel </t>
  </si>
  <si>
    <t>Silvering stage determined by Durif et al. (2003; 2005)</t>
  </si>
  <si>
    <t>EMU_ES_Cant</t>
  </si>
  <si>
    <t xml:space="preserve">Recruits </t>
  </si>
  <si>
    <t>EMU_ES_Astu</t>
  </si>
  <si>
    <t>Nalón River</t>
  </si>
  <si>
    <t>Sampling during period 10 september-31 october</t>
  </si>
  <si>
    <t>Sella River</t>
  </si>
  <si>
    <t>Esva River</t>
  </si>
  <si>
    <t>Porcía River</t>
  </si>
  <si>
    <t>Villaviciosa River</t>
  </si>
  <si>
    <t>Bedón River</t>
  </si>
  <si>
    <t>Cares-Deva River</t>
  </si>
  <si>
    <t>EMU_ES_Gali</t>
  </si>
  <si>
    <t>Ulla River</t>
  </si>
  <si>
    <t>Daily sampling.</t>
  </si>
  <si>
    <t>Daily sampling. Silvering stage determined by Durif et al. (2003; 2005)</t>
  </si>
  <si>
    <t>Electrofishing surveys 2017-18</t>
  </si>
  <si>
    <t>Electrofishing surveys 2017-18. Silvering stage determined by Durif et al. (2003; 2005)</t>
  </si>
  <si>
    <t>EMU_ES_Anda</t>
  </si>
  <si>
    <t>Guadalquivir river</t>
  </si>
  <si>
    <t>monthly during migration period</t>
  </si>
  <si>
    <t>Guadiaro river</t>
  </si>
  <si>
    <t>Using fyke nets</t>
  </si>
  <si>
    <t>EMU_ES_Murc</t>
  </si>
  <si>
    <t>Mar Menor Lagoon</t>
  </si>
  <si>
    <t>Samplings during the main fishing season (October-March)</t>
  </si>
  <si>
    <t>EMU_ES_Vale</t>
  </si>
  <si>
    <t>Albufera lagoon</t>
  </si>
  <si>
    <t>Daily catches report data from the Fishery</t>
  </si>
  <si>
    <t>Turia</t>
  </si>
  <si>
    <t>EMU_ES_Cata</t>
  </si>
  <si>
    <t>Ter River</t>
  </si>
  <si>
    <t>na</t>
  </si>
  <si>
    <t xml:space="preserve">Yellow/Silver eel. Only one commercial fishery in Andalucía: Guadalquivir marshlands
</t>
  </si>
  <si>
    <t xml:space="preserve"> 50 glass eel 3 times at 4 sites</t>
  </si>
  <si>
    <t>Yellow/silver eel eel fishery only takes place in the Ebro</t>
  </si>
  <si>
    <t>All registered vessels except inactive</t>
  </si>
  <si>
    <t>Fleet Register: vessel´s characteristics</t>
  </si>
  <si>
    <t>Logbook, Fleet Register.</t>
  </si>
  <si>
    <t>Not  all sales notes are available because parts of landing are in foreing country</t>
  </si>
  <si>
    <t>Dredgers</t>
  </si>
  <si>
    <t>Demersal trawlers and/or demersal seiners</t>
  </si>
  <si>
    <t>Vessels using pots and/or traps</t>
  </si>
  <si>
    <t>Vessels using hooks</t>
  </si>
  <si>
    <t>Vessels using other passive gears</t>
  </si>
  <si>
    <t>Vessels using polyvalent passive gears only</t>
  </si>
  <si>
    <t>Vessels using active and passive gears</t>
  </si>
  <si>
    <t>Purse seiners</t>
  </si>
  <si>
    <t>Income from leasing out quota or other fishing rights</t>
  </si>
  <si>
    <t>Personnel costs</t>
  </si>
  <si>
    <t>Value of unpaid labour</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</si>
  <si>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</si>
  <si>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</si>
  <si>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</si>
  <si>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</si>
  <si>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</si>
  <si>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</si>
  <si>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</si>
  <si>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</si>
  <si>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</si>
  <si>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</si>
  <si>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</si>
  <si>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</si>
  <si>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Unpaid labour</t>
  </si>
  <si>
    <t>Total hours worked per year</t>
  </si>
  <si>
    <t xml:space="preserve">Employment by gender </t>
  </si>
  <si>
    <t xml:space="preserve">FTE by gender </t>
  </si>
  <si>
    <t>Unpaid labour by gender</t>
  </si>
  <si>
    <t>Employment by age</t>
  </si>
  <si>
    <t>Employment by education level</t>
  </si>
  <si>
    <t>Employment by nationality</t>
  </si>
  <si>
    <t>Employment by employment status</t>
  </si>
  <si>
    <t xml:space="preserve">FTE National </t>
  </si>
  <si>
    <t>Energy comsumption</t>
  </si>
  <si>
    <t>Number of vessels</t>
  </si>
  <si>
    <t>Days at sea</t>
  </si>
  <si>
    <t>Number of fishing enterprises/units</t>
  </si>
  <si>
    <t>Trout</t>
  </si>
  <si>
    <t>Sea bass &amp; Sea bream</t>
  </si>
  <si>
    <t>Carp</t>
  </si>
  <si>
    <t>Tuna</t>
  </si>
  <si>
    <t>Other fresh water fish</t>
  </si>
  <si>
    <t>Other marine fish</t>
  </si>
  <si>
    <t>Mussel</t>
  </si>
  <si>
    <t>Shellfish farming techniques.Off bottom.Rafts</t>
  </si>
  <si>
    <t>Shellfish farming techniques.Off bottom.Long-line</t>
  </si>
  <si>
    <t>Oyster</t>
  </si>
  <si>
    <t>Clam</t>
  </si>
  <si>
    <t>Other molluscs</t>
  </si>
  <si>
    <t>Multispecies</t>
  </si>
  <si>
    <t>Seaweeds</t>
  </si>
  <si>
    <t>Livestock costs</t>
  </si>
  <si>
    <t>Feed costs</t>
  </si>
  <si>
    <t>Repair and maintenance</t>
  </si>
  <si>
    <t>Other operating costs</t>
  </si>
  <si>
    <t>Consumption of fixed capital</t>
  </si>
  <si>
    <t>Total value of assets</t>
  </si>
  <si>
    <t>Financial income</t>
  </si>
  <si>
    <t>Financial expenditures</t>
  </si>
  <si>
    <t xml:space="preserve">Net Investments </t>
  </si>
  <si>
    <t>Debt</t>
  </si>
  <si>
    <t>Livestock used</t>
  </si>
  <si>
    <t>Fish Feed used</t>
  </si>
  <si>
    <t>Weight of sales per species</t>
  </si>
  <si>
    <t>persons employed</t>
  </si>
  <si>
    <t>Number of hours workwed by employees and unpaid workers</t>
  </si>
  <si>
    <t>Number of enterprises (by catagory on the number of persons employed)</t>
  </si>
  <si>
    <t>Subsidies</t>
  </si>
  <si>
    <t>Aquaculture economic</t>
  </si>
  <si>
    <t>3B</t>
  </si>
  <si>
    <t>N+1, June 30</t>
  </si>
  <si>
    <t>Fish processing economic</t>
  </si>
  <si>
    <t>3C</t>
  </si>
  <si>
    <t>N+1, September 30</t>
  </si>
  <si>
    <t>Fishing Activity Variable</t>
  </si>
  <si>
    <t>2A</t>
  </si>
  <si>
    <t>capacity</t>
  </si>
  <si>
    <t>landings</t>
  </si>
  <si>
    <t>effort</t>
  </si>
  <si>
    <t>3A</t>
  </si>
  <si>
    <t>Revenue/costs</t>
  </si>
  <si>
    <t>Income</t>
  </si>
  <si>
    <t>Labour cost</t>
  </si>
  <si>
    <t>Energy cost</t>
  </si>
  <si>
    <t>Repair and maintenace cost</t>
  </si>
  <si>
    <t>Other operating cost</t>
  </si>
  <si>
    <t>Capital cost</t>
  </si>
  <si>
    <t>Capital value</t>
  </si>
  <si>
    <t>Investment</t>
  </si>
  <si>
    <t>Financial position</t>
  </si>
  <si>
    <t>Employment</t>
  </si>
  <si>
    <t>Fleet</t>
  </si>
  <si>
    <t>Production value per species</t>
  </si>
  <si>
    <t>Baltic Sea</t>
  </si>
  <si>
    <t>No Spanish recreational fisheries in this area.</t>
  </si>
  <si>
    <t>None, because there are no catches</t>
  </si>
  <si>
    <t>There are no recreational fisheries in this área .</t>
  </si>
  <si>
    <t>Salmo trutta</t>
  </si>
  <si>
    <t>There are no catches in Baltic sea.</t>
  </si>
  <si>
    <t>There are no catches in North Sea and Eastern Arctic</t>
  </si>
  <si>
    <t>Pollachius pollachius</t>
  </si>
  <si>
    <t>Elasmobranches (sharks)</t>
  </si>
  <si>
    <t xml:space="preserve">Data collection is complete due to the obligation to issue a guide of movement of all the specimens are fished </t>
  </si>
  <si>
    <t>Daily Catch report</t>
  </si>
  <si>
    <t xml:space="preserve">Diary logbooks. Fishers from the Basque Country have to fill in the logbooks in order to obtain the fishing license. 
</t>
  </si>
  <si>
    <t>Y                            (only in some autonomous region)</t>
  </si>
  <si>
    <t>Questionnaires (in some autonomous region)</t>
  </si>
  <si>
    <t>Estimation of annual weigth of catches  in some Autonomous regions (Asturias and Basque Country) - in Basque Country offsite questionnaires (telephone and mail) twice a year (6 months), questions about the total catch (retained and released) and total effort.</t>
  </si>
  <si>
    <t>No catches</t>
  </si>
  <si>
    <t>There are no catches in North Atlantic for this species</t>
  </si>
  <si>
    <t>Not aplicable because there are no catches</t>
  </si>
  <si>
    <t xml:space="preserve">Conclusions from a two year project in Basque Country (2012-2014) did not report any catches for this species in recreational fisheries </t>
  </si>
  <si>
    <t>Elasmobranchs (sharks)</t>
  </si>
  <si>
    <t>Catch of sharks is  "sporadic and anecdotal ", which usually are released in case of accidental catch as they are not a target species of recreational fishermen and commonly the fishing techniques used  do not attract these species.</t>
  </si>
  <si>
    <t>higly migratory species</t>
  </si>
  <si>
    <t>Catch declaration for certain species according to national regulation on recreational fisheries (RD 347/2011)</t>
  </si>
  <si>
    <t>In the Mediterranean Sea the only Autonomous regions authorised (only adult eel) are the Valencian Community and Balearic Islands (this one with a very low incidence). In Catalonia it is authorized only catch and release with a minimum size of 35 cm. In Valencian Community, under the management plan it has been chosen a reduction in effort by defining maximum fishing quotas, and also spatial restrictions in some areas.</t>
  </si>
  <si>
    <t>GFCM/ICCAT</t>
  </si>
  <si>
    <t xml:space="preserve">Catch declaration for certain species according to national regulation on recreational fisheries (RD 347/2011) - BFT fisheries is catch and release modality (only allowed one piece/vessel if caught dead, until end of recreational TAC) - SWO recreational fisheries is forbidden </t>
  </si>
  <si>
    <t>Por determinar</t>
  </si>
  <si>
    <t>N+1, May 30</t>
  </si>
  <si>
    <t>EMU_ES_Nava</t>
  </si>
  <si>
    <t>Bidasoa</t>
  </si>
  <si>
    <t>11 sites</t>
  </si>
  <si>
    <t>DATA SOURCE ICES areas: EU landings. The data for this table came from FIDES (Fishery Data Exhange System) catch reporting</t>
  </si>
  <si>
    <t>DATA SOURCE NAFO areas: landings of the EU. The data for this table are from the STATLANT21A database</t>
  </si>
  <si>
    <t>DATA SOURCE MED areas: EU landings according to RCM Med</t>
  </si>
  <si>
    <t>DATA SOURCE CECAF areas: Data source of landings from Spain and from other EU fleets : RCM-LDF and Joint Scientific Committees of Sustainable Fisheries Partnership Agreements EU-coastal States</t>
  </si>
  <si>
    <t>DATA SOURCE ICCAT, IOTC, IATTC areas: National data submitted to tuna RFMOs, published on the corresponding websites</t>
  </si>
  <si>
    <t>DATA SOURCE WCPFC areas:the thresholds was calculated (Column Share%) using the catch data from the WCPFC web that are listed as catches from Portugal, Spanish catches come from data base of Control regulation of Spain. The percentage captured by Spain taking into account that 100% would be the catches of Spain + Portugal.</t>
  </si>
  <si>
    <t>Group 2 species of the GFCM-DCRF. In the GSA07, if any, biological sampling will be performed by France</t>
  </si>
  <si>
    <t>In the GSA07, if any, biological sampling will be performed by France</t>
  </si>
  <si>
    <t>Group 1 species of the GFCM-DCRF. In the GSA 07, if any, biological sampling will be performed by France</t>
  </si>
  <si>
    <t>Group 2 species of the GFCM-DCRF. Age not requiered by end users</t>
  </si>
  <si>
    <t>Solea solea</t>
  </si>
  <si>
    <t>Gross sales per species</t>
  </si>
  <si>
    <t>Galicia</t>
  </si>
  <si>
    <t>parr</t>
  </si>
  <si>
    <t>smolt</t>
  </si>
  <si>
    <t>adult</t>
  </si>
  <si>
    <t>Castro</t>
  </si>
  <si>
    <t>Das Mestas</t>
  </si>
  <si>
    <t>Eo</t>
  </si>
  <si>
    <t>Eume</t>
  </si>
  <si>
    <t>Grande Do Porto</t>
  </si>
  <si>
    <t>Lambre</t>
  </si>
  <si>
    <t>Landro</t>
  </si>
  <si>
    <t>Lérez</t>
  </si>
  <si>
    <t>Mandeo</t>
  </si>
  <si>
    <t>Masma</t>
  </si>
  <si>
    <t>Mera</t>
  </si>
  <si>
    <t>Mero</t>
  </si>
  <si>
    <t>Miño</t>
  </si>
  <si>
    <t>Miñor</t>
  </si>
  <si>
    <t>Ouro</t>
  </si>
  <si>
    <t>Sor</t>
  </si>
  <si>
    <t>Tambre</t>
  </si>
  <si>
    <t>Ulla</t>
  </si>
  <si>
    <t>Umia</t>
  </si>
  <si>
    <t>Verdugo</t>
  </si>
  <si>
    <t>Xubia</t>
  </si>
  <si>
    <t>País Vasco</t>
  </si>
  <si>
    <t xml:space="preserve">Mayor </t>
  </si>
  <si>
    <t>Lea</t>
  </si>
  <si>
    <t xml:space="preserve">Oria </t>
  </si>
  <si>
    <t>Juvenil density and distribution at the end of the summer</t>
  </si>
  <si>
    <t>Migration control station (adult trap)</t>
  </si>
  <si>
    <t>Urumea</t>
  </si>
  <si>
    <t>smolt trapping (rotary screwtrap)</t>
  </si>
  <si>
    <t>1 site/trap in Hernani (Zikuñaga)</t>
  </si>
  <si>
    <t>Migrating smolt population size, structure and timing determined from february to may-june</t>
  </si>
  <si>
    <t>Oiartzun</t>
  </si>
  <si>
    <t>Navarra</t>
  </si>
  <si>
    <t>Population size determined at the end of the summer</t>
  </si>
  <si>
    <t>Adult spawning salmon</t>
  </si>
  <si>
    <t>counter</t>
  </si>
  <si>
    <t>n. counter</t>
  </si>
  <si>
    <t>Individual count of all migratory adults that pass through the migration control station (in Bera). Weight, length, sex and age (scale samples) of all individuals are measured</t>
  </si>
  <si>
    <t>sampling</t>
  </si>
  <si>
    <t>n. samples</t>
  </si>
  <si>
    <t>Weight, length, sex and age (scale samples) of all individuals captured by recreational fishery (61 in 2016)</t>
  </si>
  <si>
    <t>Cantabria</t>
  </si>
  <si>
    <t>Agüera</t>
  </si>
  <si>
    <t>redd counting</t>
  </si>
  <si>
    <t>km</t>
  </si>
  <si>
    <t>Asón</t>
  </si>
  <si>
    <t>Deva</t>
  </si>
  <si>
    <t>Miera</t>
  </si>
  <si>
    <t>Nansa</t>
  </si>
  <si>
    <t>Pas</t>
  </si>
  <si>
    <t>Saja</t>
  </si>
  <si>
    <t>Asturias</t>
  </si>
  <si>
    <t>trapping/redd counting</t>
  </si>
  <si>
    <t>n. traps/km</t>
  </si>
  <si>
    <t>1/15</t>
  </si>
  <si>
    <t>Esva</t>
  </si>
  <si>
    <t>Underwater Visual Census</t>
  </si>
  <si>
    <t>frequency</t>
  </si>
  <si>
    <t>1/year</t>
  </si>
  <si>
    <t>Nalón-Narcea</t>
  </si>
  <si>
    <t>Porcia</t>
  </si>
  <si>
    <t>Sella</t>
  </si>
  <si>
    <t>Deva-Cares</t>
  </si>
  <si>
    <t>Trap number</t>
  </si>
  <si>
    <t>Individual count of all migratory adults. 1 site/trap in Usurbil (Orbeldi)</t>
  </si>
  <si>
    <t>Individual count of all migratory adults. 1 site/trap in Hernani (Elorrabi)</t>
  </si>
  <si>
    <t>trapping</t>
  </si>
  <si>
    <t>n. traps</t>
  </si>
  <si>
    <t>sampling the catches</t>
  </si>
  <si>
    <t>samples</t>
  </si>
  <si>
    <t>2017-2021</t>
  </si>
  <si>
    <t>2017-2022</t>
  </si>
  <si>
    <t>2017-2023</t>
  </si>
  <si>
    <t>2017-2024</t>
  </si>
  <si>
    <t>2017-2025</t>
  </si>
  <si>
    <t>2017-2026</t>
  </si>
  <si>
    <t>2017-2027</t>
  </si>
  <si>
    <t>2017-2028</t>
  </si>
  <si>
    <t>2017-2029</t>
  </si>
  <si>
    <t>2017-2030</t>
  </si>
  <si>
    <t>2017-2031</t>
  </si>
  <si>
    <t>2017-2032</t>
  </si>
  <si>
    <t>2017-2018</t>
  </si>
  <si>
    <t xml:space="preserve">Weight, length, sex and age (scale samples); from recreational fishery. </t>
  </si>
  <si>
    <t>Weight, length, sex and age (scale samples); from recreational fishery</t>
  </si>
  <si>
    <t>trap</t>
  </si>
  <si>
    <t>Adults are just counted.</t>
  </si>
  <si>
    <t>Anllóns</t>
  </si>
  <si>
    <t>smolt trapping</t>
  </si>
  <si>
    <t>n. smolt traps</t>
  </si>
  <si>
    <t>Weight, length, sex and age (scale samples); from fishery</t>
  </si>
  <si>
    <t xml:space="preserve">Salmo salar </t>
  </si>
  <si>
    <t>ICES Sub-area XIV &amp;NAFO Sub-area 1</t>
  </si>
  <si>
    <t>Although historically present, nowadays salmon has dissapeared for that river</t>
  </si>
  <si>
    <t>Very low presence and dams very close to the sea, so it is not possible to sample  salmon there</t>
  </si>
  <si>
    <t>3 rivers to be defined</t>
  </si>
  <si>
    <t xml:space="preserve">glass eel </t>
  </si>
  <si>
    <t>Catches sampling</t>
  </si>
  <si>
    <t>3 times a year</t>
  </si>
  <si>
    <t>All the rivers</t>
  </si>
  <si>
    <t>Yellow/silver</t>
  </si>
  <si>
    <t>Guadalquivir</t>
  </si>
  <si>
    <t>Mar Menor</t>
  </si>
  <si>
    <t>Albufera de Valencia</t>
  </si>
  <si>
    <t>4 rivers to be defined</t>
  </si>
  <si>
    <t>Ebro</t>
  </si>
  <si>
    <t>Catadromous species. No marine fisheries targeting eel. Fishing in stuaries. See table 1E</t>
  </si>
  <si>
    <t>Anadromous species. No marine fisheries targeting salmon. No commercial fiseries. Recreational fisheries in rivers. See table 1E</t>
  </si>
  <si>
    <t>Footnote for data sources is applicable to all species of this region</t>
  </si>
  <si>
    <t xml:space="preserve">Sardinella maderensis was not selected in the original plan, following the threshold criteria, because is rare and not abundant in catches (average 79 t). Sardinella aurita (with average catches 359 t), is the most abundant Sardinella species in the Canaries and therefore, it  was included in the Spanish sampling program although it is not in table 1B of Commission Decision 1251/2016.(see below)
Nevertheless, under request after WP the evaluation, S.maderensis has been selected for length sampling, always taking into account that sampling will depend on the occurrence, as both species are mixed in landings and S. maderensis is very rare
</t>
  </si>
  <si>
    <r>
      <t xml:space="preserve">Footnote for data sources is applicable to all species of this region. </t>
    </r>
    <r>
      <rPr>
        <sz val="10"/>
        <rFont val="Arial"/>
        <family val="2"/>
      </rPr>
      <t>No TAC </t>
    </r>
  </si>
  <si>
    <r>
      <rPr>
        <sz val="10"/>
        <rFont val="Arial"/>
        <family val="2"/>
      </rPr>
      <t xml:space="preserve">Footnote for data sources is applicable to all species of this region. </t>
    </r>
  </si>
  <si>
    <r>
      <rPr>
        <sz val="10"/>
        <rFont val="Arial"/>
        <family val="2"/>
      </rPr>
      <t>Footnote for data sources is applicable to all species of this region.No TAC</t>
    </r>
  </si>
  <si>
    <t>Changes in species landings</t>
  </si>
  <si>
    <t>AR year</t>
  </si>
  <si>
    <t>WP  years</t>
  </si>
  <si>
    <t>Achieved number of individuals measured at the national level</t>
  </si>
  <si>
    <t>% of achievement (100*M/J)</t>
  </si>
  <si>
    <t xml:space="preserve">Achieved number of samples </t>
  </si>
  <si>
    <t>Sampling protocol</t>
  </si>
  <si>
    <t>AR  Comments</t>
  </si>
  <si>
    <t>Unique Survey ID or Name of sampling scheme
(Linked to Table 5A)</t>
  </si>
  <si>
    <t xml:space="preserve">Is the survey part of a pilot study or part of an established programme? 
</t>
  </si>
  <si>
    <t>Is the sampling design documented?
(Linked to Table 5A)</t>
  </si>
  <si>
    <t>Are non-response and refusal recorded?
(Linked to Table 5A)</t>
  </si>
  <si>
    <t>Are the editing and imputation methods documented? (Linked to Table 5A)</t>
  </si>
  <si>
    <t>Estimation of  the yearly weight and numbers of catch (Y/N)</t>
  </si>
  <si>
    <t>Estimation of  the yearly percentage release (Y/N)</t>
  </si>
  <si>
    <t>Evaluated by external experts/bodies (Y/N)</t>
  </si>
  <si>
    <t>Conform with accepted standards Y/N</t>
  </si>
  <si>
    <t>Achieved numbers</t>
  </si>
  <si>
    <t>% of achievement (100*P/M)</t>
  </si>
  <si>
    <t>Reasons for non-conformity</t>
  </si>
  <si>
    <t>Survey ID</t>
  </si>
  <si>
    <t>Agreed at RCG level?</t>
  </si>
  <si>
    <t>AR Comments</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</si>
  <si>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</si>
  <si>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</si>
  <si>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</si>
  <si>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</si>
  <si>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</si>
  <si>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</si>
  <si>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</si>
  <si>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</si>
  <si>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Are data stored in a national database?</t>
  </si>
  <si>
    <t>Are data stored in international database(s)?</t>
  </si>
  <si>
    <t>Type of MS participation</t>
  </si>
  <si>
    <t>Days at sea achieved</t>
  </si>
  <si>
    <t>Achieved target</t>
  </si>
  <si>
    <t>Indication if AR comments by MS are required concerning effort achieved</t>
  </si>
  <si>
    <t>Indication if AR comments by MS are required concerning temporal and spatial coverage</t>
  </si>
  <si>
    <t>Relevant International database</t>
  </si>
  <si>
    <t>Indication if AR comments are required by MS</t>
  </si>
  <si>
    <t>AR comments</t>
  </si>
  <si>
    <t>Data source for complementary data collection</t>
  </si>
  <si>
    <t xml:space="preserve">Achieved coverage of data collected under complementary data collection </t>
  </si>
  <si>
    <t>Cluster Name</t>
  </si>
  <si>
    <t>Frame population</t>
  </si>
  <si>
    <t>Achieved sample number</t>
  </si>
  <si>
    <t>Achieved Sample Rate %</t>
  </si>
  <si>
    <t>Response Rate %</t>
  </si>
  <si>
    <t>Achieved Sample no/Planned sample no.</t>
  </si>
  <si>
    <t>AR Comment</t>
  </si>
  <si>
    <t>Threshold Type</t>
  </si>
  <si>
    <t>Response Rate</t>
  </si>
  <si>
    <t>Table 3C: Population segments for collection of economic and social data for the processing industry</t>
  </si>
  <si>
    <t>Segment</t>
  </si>
  <si>
    <t xml:space="preserve">Variables </t>
  </si>
  <si>
    <t>Planned sample rate %</t>
  </si>
  <si>
    <t>Companies &lt;= 10</t>
  </si>
  <si>
    <t>Turnover</t>
  </si>
  <si>
    <t>Purchase of fish and other raw material for production</t>
  </si>
  <si>
    <t>Other operational costs</t>
  </si>
  <si>
    <t>Net investments</t>
  </si>
  <si>
    <t>Number of persons employed</t>
  </si>
  <si>
    <t>Number of enterprises</t>
  </si>
  <si>
    <t>Companies 11-49</t>
  </si>
  <si>
    <t>Conformity</t>
  </si>
  <si>
    <t>Informative Data</t>
  </si>
  <si>
    <t>% of achievement (100*Q/N)</t>
  </si>
  <si>
    <t>Number of unique vessels with activity in the stratum</t>
  </si>
  <si>
    <t xml:space="preserve">Number of unique vessels sampled </t>
  </si>
  <si>
    <t>Number of fishing trips in the stratum</t>
  </si>
  <si>
    <t xml:space="preserve">Number of fishing trips sampled </t>
  </si>
  <si>
    <t xml:space="preserve">AR Comments </t>
  </si>
  <si>
    <t>Number of fishing trips</t>
  </si>
  <si>
    <t>Number of fishing days</t>
  </si>
  <si>
    <t>Landings (tons)</t>
  </si>
  <si>
    <t>Landings (tons) in national ports</t>
  </si>
  <si>
    <t>Landings (tons) in foreign ports</t>
  </si>
  <si>
    <t>AR Comments: Remark any relevant improvements done/implemented during the reported year</t>
  </si>
  <si>
    <t>Date when data was available</t>
  </si>
  <si>
    <t>Number Participants</t>
  </si>
  <si>
    <t xml:space="preserve">MS Action taken </t>
  </si>
  <si>
    <t>Sector name</t>
  </si>
  <si>
    <t>Type of data collection scheme</t>
  </si>
  <si>
    <t>Data Source/Name of data sources</t>
  </si>
  <si>
    <t>Aquaculture</t>
  </si>
  <si>
    <t>Data collected  under control regulation accessible for scientific use (Y/N/I)</t>
  </si>
  <si>
    <t>Total number of PSU in the sampling year</t>
  </si>
  <si>
    <t>Achieved number of PSU in the sampling year</t>
  </si>
  <si>
    <t>WP years</t>
  </si>
  <si>
    <t xml:space="preserve">AR  year </t>
  </si>
  <si>
    <t>Collection of catch composition data (Y/N)</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</si>
  <si>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</si>
  <si>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</si>
  <si>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</si>
  <si>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</si>
  <si>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</si>
  <si>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sampling carried out? (Y/N/P)</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</si>
  <si>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</si>
  <si>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</si>
  <si>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</si>
  <si>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</si>
  <si>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</si>
  <si>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</si>
  <si>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ISUNEPCA-TV survey</t>
  </si>
  <si>
    <t>June</t>
  </si>
  <si>
    <t>ICES (WGNEPS)</t>
  </si>
  <si>
    <t xml:space="preserve">Survey’s data and estimates are utilized in the ICES expert groups WGBIE and WGNEPS </t>
  </si>
  <si>
    <t>ISUNEPCA_TV survey</t>
  </si>
  <si>
    <t>Video Footage</t>
  </si>
  <si>
    <t xml:space="preserve">National Name: ISUNEPCA. Survey’s data and estimates are used for assessment in WGBIE. Survey standardization by WGNEPS. </t>
  </si>
  <si>
    <t>CTD transects</t>
  </si>
  <si>
    <t>Beam trawl sampling</t>
  </si>
  <si>
    <t xml:space="preserve">National Name: ISUNEPCA. Survey standardization by WGNEPS. </t>
  </si>
  <si>
    <t>Documentation process is still ongoing (not yet finalized). When the documentation is ready it will be sent to the WGCATCH</t>
  </si>
  <si>
    <t>Documentation process is still ongoing (not yet finalized). When the documentation is ready it will be sent to the WGCATCH and SC-NAFO</t>
  </si>
  <si>
    <t>C6-S</t>
  </si>
  <si>
    <t>New, launched in 2017: Concurrent sampling at sea</t>
  </si>
  <si>
    <t>Artisanal purse seiners targeting small pelagics in Canary Islands- PS_SPF_10_0_1</t>
  </si>
  <si>
    <t xml:space="preserve">New. This samping at sea was launched in 2017 to avoid deviations occuried in previous years. This new C6-S (at sea) replaces C6-M (at market). About 60% of vessels are considered. </t>
  </si>
  <si>
    <t>North Atlantic ICES Div. VI, VII (excl. VIId), VIII, IX</t>
  </si>
  <si>
    <t>Biological sampling of landings</t>
  </si>
  <si>
    <t>Sampling desing is planned to be available in the next RDBES</t>
  </si>
  <si>
    <t>Documents are planned to be available for the next WP-Area:CECAF-34.1.1. , 34.1.3. , 34.3.1. , 34.3.3-6.</t>
  </si>
  <si>
    <t>Regional Coordination Meeting for the Mediterranean and Black Sea and Large Pelagic</t>
  </si>
  <si>
    <t>GND_SPF_&lt;40_0_0</t>
  </si>
  <si>
    <t>Isurus oxyrinchus</t>
  </si>
  <si>
    <t>Aluterus monoceros</t>
  </si>
  <si>
    <t>Aluterus scriptus</t>
  </si>
  <si>
    <t>Balistes carolinensis</t>
  </si>
  <si>
    <t>Canthidermis maculata</t>
  </si>
  <si>
    <t>Caranx crysos</t>
  </si>
  <si>
    <t>Caranx lugubris</t>
  </si>
  <si>
    <t>Exocoetidae</t>
  </si>
  <si>
    <t>Isurus paucus</t>
  </si>
  <si>
    <t>Lobotes surinamensis</t>
  </si>
  <si>
    <t>Masturus lanceolatus</t>
  </si>
  <si>
    <t>Naucrates ductor</t>
  </si>
  <si>
    <t>Remora remora</t>
  </si>
  <si>
    <t>Seriola rivoliana</t>
  </si>
  <si>
    <t>Tetrapturus pfluegeri</t>
  </si>
  <si>
    <t>Uraspis helvola</t>
  </si>
  <si>
    <t>Ablennes hians</t>
  </si>
  <si>
    <t>Carangidae</t>
  </si>
  <si>
    <t>Caranx sexfasciatus</t>
  </si>
  <si>
    <t>Decapterus macarellus</t>
  </si>
  <si>
    <t>Diodontidae</t>
  </si>
  <si>
    <t>Kyphosus spp</t>
  </si>
  <si>
    <t>Kyphosus vaigiensis</t>
  </si>
  <si>
    <t>Platax teira</t>
  </si>
  <si>
    <t>Sphyraena barracuda</t>
  </si>
  <si>
    <t>IOTC data quality</t>
  </si>
  <si>
    <t>Avdth</t>
  </si>
  <si>
    <t>IOTC database</t>
  </si>
  <si>
    <t>ObServe</t>
  </si>
  <si>
    <t>Manuals for internal use</t>
  </si>
  <si>
    <t>PNOT</t>
  </si>
  <si>
    <t>SEE BELOW</t>
  </si>
  <si>
    <t>GT, kW, vessel age,</t>
  </si>
  <si>
    <t>Hours fished</t>
  </si>
  <si>
    <t>Fishing days</t>
  </si>
  <si>
    <t>kW* fishing days</t>
  </si>
  <si>
    <t>GT* fishing days</t>
  </si>
  <si>
    <t>Value of landings total and per species</t>
  </si>
  <si>
    <t>Live weight of landings total and per species</t>
  </si>
  <si>
    <t>Number of trips</t>
  </si>
  <si>
    <t>Number of fishing operations</t>
  </si>
  <si>
    <t>Baltic Sea; North Sea; Eastern Arctic; NAFO; Extended North- Western waters (Ices areas V, VI and VII) and Southern Western waters</t>
  </si>
  <si>
    <t>Eastern Arctic (ICES areas I and II)</t>
  </si>
  <si>
    <t>Logbook</t>
  </si>
  <si>
    <t>NAFO (FAO area 21)</t>
  </si>
  <si>
    <t>CECAF areas 34.1.1, 34.1.2 and 34.2.0 (waters around Madeira and the Canary Islands))</t>
  </si>
  <si>
    <t>Mediterranean Sea (Maritime Waters of the Mediterranean to the east of line 5° 36′ West),</t>
  </si>
  <si>
    <t>Other regions where fisheries are operated by Union vessels and managed by RFMOs to which the European Union is contracting party or observer (e.g. ICCAT, IOTC, CECAF etc.)</t>
  </si>
  <si>
    <t>Fleet Register</t>
  </si>
  <si>
    <t>There are no sales notes by species</t>
  </si>
  <si>
    <t>Logbook X conversion factor</t>
  </si>
  <si>
    <t>Prices by commercial species</t>
  </si>
  <si>
    <t>Logbook, Sales notes.</t>
  </si>
  <si>
    <t>Logbook, Fleet Register</t>
  </si>
  <si>
    <t>P8: Data collection is done by enhancing the fulfillment of questionnaire via online,  as much as possible, which exceeds 80% of questionnaires collected. In any case the informants have available other response channels (mail, fax, telephone or electronic questionnaires).</t>
  </si>
  <si>
    <t>Y, under request</t>
  </si>
  <si>
    <t xml:space="preserve">Questionnaires </t>
  </si>
  <si>
    <t>Census</t>
  </si>
  <si>
    <t>Annually</t>
  </si>
  <si>
    <t>Routine</t>
  </si>
  <si>
    <t>twice/year</t>
  </si>
  <si>
    <t>Evaluated by WGRFS.</t>
  </si>
  <si>
    <t>Only weight data are recorded, not numbers. Data sent to WGEEL</t>
  </si>
  <si>
    <t>All the statements of authorized anglers' are recorded</t>
  </si>
  <si>
    <t>All the statements of authorized anglers' are recorded. It is mandatory to report the statements following the RD 347/2011</t>
  </si>
  <si>
    <r>
      <rPr>
        <i/>
        <sz val="10"/>
        <rFont val="Arial"/>
        <family val="2"/>
      </rPr>
      <t>T. picturatus</t>
    </r>
    <r>
      <rPr>
        <sz val="10"/>
        <rFont val="Arial"/>
        <family val="2"/>
      </rPr>
      <t xml:space="preserve"> accounts for more than 99% of the Trachurus genus in the landings of Tenerife Island, where samplings will be carried out / Monthly data collection for annual parameters estimation. </t>
    </r>
  </si>
  <si>
    <t>North-Western waters (ICES areas Vb (only Union waters), VI and VII)</t>
  </si>
  <si>
    <t xml:space="preserve"> Southern Western waters (ICES zones VIII, IX and X (waters around Azores),</t>
  </si>
  <si>
    <t>all &gt; 10 m.</t>
  </si>
  <si>
    <t>Logbook, Sales notes, Fleet Register</t>
  </si>
  <si>
    <t>Logbook, Sales notes X conversion factor</t>
  </si>
  <si>
    <t>All regions</t>
  </si>
  <si>
    <t>Processing</t>
  </si>
  <si>
    <t xml:space="preserve">Y. 
http://www.ine.es/ss/Satellite?c=Page&amp;cid=1254735995577&amp;pagename=INE%2FINELayout&amp;L=0
</t>
  </si>
  <si>
    <t>Y.
Automated imputations in order to correction of errors found after data debugging  are made.</t>
  </si>
  <si>
    <t>RFMO/RFO/IO/NSB</t>
  </si>
  <si>
    <t>Fisheries</t>
  </si>
  <si>
    <t>Number of nets/Length(*)</t>
  </si>
  <si>
    <t>Number of hooks, Number of lines(*)</t>
  </si>
  <si>
    <t>No fleet operating with hooks/lines in this region</t>
  </si>
  <si>
    <t>Number of pots, traps(*)</t>
  </si>
  <si>
    <t>No fleet operating with pot/traps in this region</t>
  </si>
  <si>
    <t xml:space="preserve"> Collection of this variable for vessels less than 10 metres is to be agreed at marine region level</t>
  </si>
  <si>
    <t>Sex ratio and sexual maturity: Quarterly data collection and annual parameter estimation</t>
  </si>
  <si>
    <t xml:space="preserve">Quarterly data collection for length, age, weight and sex ratio; annual (only the first semester) for maturity and fecundity. Annual parameter estimation. It is possible that this frequency in data collection and parameter estimation could change, depends on the abundance of the species and the limitation of fishing TACs/Quotas. Sexual maturity: derogation in the previous period.  Theoretically the species migrates to reproduce to a specific area in the west of Great Britain in February and March (spawning period), however, in the last Spanish survey spawning activity was observed, to estimate the magnitude of potential spawning in the Cantabrian Sea, ovary samples will be collected during the first semester of the year. </t>
  </si>
  <si>
    <t>Derogation in the previous period. Ovary samples will be collected during the first semester of the year (see comments in Table 1B)</t>
  </si>
  <si>
    <t>It will be the first time that this study are going to be performed.</t>
  </si>
  <si>
    <t>VIIbck</t>
  </si>
  <si>
    <t>Anchovy DEPM (Triennial)</t>
  </si>
  <si>
    <t>ICES IXa South (Nephrops FU 30, Gulf of Cadiz)</t>
  </si>
  <si>
    <t>Dives</t>
  </si>
  <si>
    <t>Text box Fig.21</t>
  </si>
  <si>
    <t>Biological data for:  Hake, Blue whiting, Megrims, Anglerfishes, Norway lobster, greater forkbeard and other demersal species  in VII bck</t>
  </si>
  <si>
    <t>anchovy egg producction</t>
  </si>
  <si>
    <t>anchovy sapwning area estimation</t>
  </si>
  <si>
    <t>oceanographic data in water column</t>
  </si>
  <si>
    <t>Sea surface tempetature and salinity</t>
  </si>
  <si>
    <t>NAFO&amp;
ICES</t>
  </si>
  <si>
    <t>Merluccius merluccius, Mullus barbatus and Lophius budegassa</t>
  </si>
  <si>
    <t>Engraulis encrasicholus and Sardina pilchardus</t>
  </si>
  <si>
    <t>Merluccius merluccius, Mullus barbatus and Mullus surmuletus</t>
  </si>
  <si>
    <t>WP</t>
  </si>
  <si>
    <t>Nets (GTR_DEF_&gt;=16_0_0 and GNS_DEF_&gt;=16_0_0) in GSA06</t>
  </si>
  <si>
    <t xml:space="preserve">
100% of the landing places in Spain covered, as landings occurr only in the Port of Barbate. 
</t>
  </si>
  <si>
    <t xml:space="preserve">
Market stock specific sampling of E. encrasicolus in the por of Barbate (where 100% of the landing places in Spain are covered)
</t>
  </si>
  <si>
    <t xml:space="preserve">
100% of vessels are considered.
</t>
  </si>
  <si>
    <t xml:space="preserve">
100% of vessels are considered.
  </t>
  </si>
  <si>
    <t xml:space="preserve">
Market stock specific sampling of Merluccius spp. in the Port of Cádiz (where 100% of the landing places in Spain are covered). 
</t>
  </si>
  <si>
    <t>OTM_DEF_130-219_0_0</t>
  </si>
  <si>
    <t>** Confidential data (only two vessels in two weeks)
Metier LV6 shifted from OTM_DEF_130-135_0_0 due to the fact that mesh size used by fleet can be bigger than 135mm.</t>
  </si>
  <si>
    <t>P</t>
  </si>
  <si>
    <t>113 standard hauls, 17 additional hauls and 2 null hauls</t>
  </si>
  <si>
    <t>80 standard hauls, 3 additional hauls and 5 null haul</t>
  </si>
  <si>
    <t/>
  </si>
  <si>
    <t>Trawl hauls are placed opportuniscaly . Final number will depend on needs about echotrace ID and lfish ength distribution</t>
  </si>
  <si>
    <t>Trawl hauls are placed opportuniscaly . Final number will depend on needs about echotrace ID and fish length distribution</t>
  </si>
  <si>
    <t>Triennial. No survey in 2018</t>
  </si>
  <si>
    <t>Bad weather conditions some days. In addition, there has been a planning error: the target number is excessively high. A smaller number of stations (155-160) could provide similar results or coverages, in wich case the 150 stations carried out in 2018 would be within the accepted range (see Extended comments from Text Box 1G)</t>
  </si>
  <si>
    <t xml:space="preserve">45 CTD </t>
  </si>
  <si>
    <t>There was an error in the planned number of trawl hauls in the working plan tables. They should have been 10 instead of 20. In any case, only 7 trawl hauls were made due to lack of time because it appeared technical problems with the sledge, the main objective of this survey. However, 7 trawl hauls were enough to achieve the objectives of the survey.</t>
  </si>
  <si>
    <t>960n.m., 34 detections</t>
  </si>
  <si>
    <t>Metadata, data available under request.</t>
  </si>
  <si>
    <t>Metadata and information</t>
  </si>
  <si>
    <t>Seadatanet.org</t>
  </si>
  <si>
    <t>no existing data base</t>
  </si>
  <si>
    <t>Biological data (mean W, mean L at age and maturity) for sardine VIII (2017)</t>
  </si>
  <si>
    <t>IBWSS</t>
  </si>
  <si>
    <t>National Name: PELACUS-IBWSS</t>
  </si>
  <si>
    <t>NAPES</t>
  </si>
  <si>
    <t>Fish hauls are deployed to identify species proportions present in the area. They are carried out if it is necessary, so it is impossible to know the need in advance.</t>
  </si>
  <si>
    <t>Fishtrawl database is not available. The data have been transmitted to Commission in the Data Call for the Med&amp;BS. The JRC compiles these information</t>
  </si>
  <si>
    <t>CTD lost during the survey. Fishtrawl database is not available. The data have been transmitted to Commission in the Data Call for the Med&amp;BS. The JRC compiles these information</t>
  </si>
  <si>
    <t>Study of the stomach contents of the main commercial species</t>
  </si>
  <si>
    <t>This survey started in 2018 and it was not included in the WP adopted for 2018</t>
  </si>
  <si>
    <t>RDB in simulations and analysis to test regional sampling designs.</t>
  </si>
  <si>
    <t>Processes and methods are developed that can use the data currently available on the RDB in simulations and analysis to test regional sampling designs.
The current structure of the RDB limits what simulations might be used to test sampling designs. The analysis carried out in the FishPi study was dependent on a separate data exchange and detailed disaggregated transversal data outside the limits of the RDB and the current data exchange agreement. This should not stop any further development of regional sampling plans and time and effort needs to be spent looking at developing alternative methods and simulations that can help optimise regional sampling but using the information, basic structure and data already supplied to the RDB. Work must be done to ensure RDB data exchange format contains the information needed. This may be limited by aggregated transversal data but additional fields or alternative aggregations might be more appropiate.</t>
  </si>
  <si>
    <t>1. RCGs to identify or establish the subgroup to work on this.
2. Subgroup to determine terms of reference and deliverables
3. Subgroup to provide guidance to the SC‐RDB on any additional data requirements within the structure of the RDB</t>
  </si>
  <si>
    <t>Survey information for evaluation of EU‐MAP Table 10</t>
  </si>
  <si>
    <t>The Commission and STECF collate relevant survey information from all MS to facilitate the evaluation of the surveys listed in Table 10, as well as to collect information for inclusion in the revised version of Table 10. The purpose of this evaluation is twofold:
• First and foremost, to revise and update the list of mandatory surveys in Table 10. Inclusion of new surveys and exclusion of currently listed surveys is to be done on pre‐defined criteria.
• Second, updating Table 10 allows for the inclusion of information facilitating future work of the RCG, e.g. in the light of cost‐sharing.</t>
  </si>
  <si>
    <t>1. Commission to consult with and take into account any response from ICES and other RCGs relating to this particular task.
2. Commission to send out the designated spreadsheet to all MS giving sufficient time for MS to respond.
3. MS to respond to the request.
4. Commission to collect and process all information prior to the EWG</t>
  </si>
  <si>
    <t>RDB for completion and evaluation of MS NP</t>
  </si>
  <si>
    <t>Investigation of methods for using RDB data and metadata and automated procedures for completing, screening and evaluating MS national work plans.
MS upload data to RDB so as to be readily identifiable with the sampling commitments outlined in table 4A of national work plans.
Metadata derived from the RDB can form a part of the MS annual report for evaluation by STECF of the MS national plans.</t>
  </si>
  <si>
    <t>1. MS (can chose) to upload their samples labelled with stratum ID code specified in table 4A of national work plans using the project field of the CS data.
2. RCG data subgroup to generate meta data reports that can be used to populate MS annual reports.
3. RCG data subgroup to circulate prototype for the format of a meta data template/report to NC for consideration and agreement at RCGM 2018 needs to be generated and commonly agreed upon. are generated to form part of the MS annual report used by
4. STECF to use the reports in evaluating the execution and quality of data collected by member states.</t>
  </si>
  <si>
    <t xml:space="preserve">Spain completed the RDB Data Call following the agreed and required format, taking advantage of the scrips alredy done to create the RDB format. Efforts on the RDB format were focused in analysing the new propsed RDB format and ensure Spain will be able to fullfull it.  </t>
  </si>
  <si>
    <t>Cost‐sharing  Blue Whiting Survey in 2018 and 2019</t>
  </si>
  <si>
    <t>Continuing costsharing of the Blue Whiting survey through an updated agreement and to have this costsharing agreement to incorporated into national work plans which will ultimately form part of the Regional Sampling plan for the North Atlantic.
Following the DCF regulation and consensus on the Gothenburg‐model for cost‐sharing of surveys, the agreement applies to those MS having a EU‐TAC share &gt;= 3% for blue whiting.</t>
  </si>
  <si>
    <t>1. RCG subgroup to finalise the draft agreement
2. MS involved (Denmark, France, Germany, Ireland, Spain, Sweden, The Netherlands, United, Ireland, Spain, Sweden, The Netherlands, United Kingdom) to sign the agreement.
3. MS to include this agreement in their national work plans
4. MS to include the agreement in their respective National Workplans.</t>
  </si>
  <si>
    <t>In 2018, the IEO (Spain) has joined the International Blue Whiting Spring Survey (IBWSS).The ICES Working Group of International Pelagic Surveys acknowledged this new collaborator and agreed that Spain will cover the off-core spawning area located Southwest of Porcupine Bank.
This survey is included in the Spanish National Workplan.</t>
  </si>
  <si>
    <t>pan regional RCG data end user subgroup</t>
  </si>
  <si>
    <t>RCG NA recommends establishing a data end user subgroup. To work closely and intersessionally with ICES to improve communication; establishing common references for standard processes and information and identifying effective processes for meeting end-user needs.
Setting up this subgroup will facilitate the role of the RCG to support end users. The subgroup will act as a point of contact for data end users, a framework for feedback and allow the RCG to prioritise its activity relating to future data collection, storage and transmission functions.</t>
  </si>
  <si>
    <t>1. RCG chairs to establish end-users subgroup (Initial members RCG chairs).
2. RCG Chairs in consultation with end-users to draft ToRs and deliverables.
3. RCG subgroup to report regularly to members.</t>
  </si>
  <si>
    <t>Pan regional sub group on Regional Sampling Plans</t>
  </si>
  <si>
    <t>Establish a pan‐regional subgroup on regional sampling plans with the initial remit of compiling a list of the different metrics and criteria that can be used to determine the best sampling scenarios for regional samplings plans.
Such a list should detail the metrics and criteria and include the benefits and lost of the different indicators.</t>
  </si>
  <si>
    <t>1. RCGNA to present the need to RCGNS and to establish a pan regional group to answer this recommendation.
2. This subgroup will be in charge of dealing with the sampling simulations and sampling aspects of a sampling plan.
3. This subgroup to work through the year to compile the list of metrics. In order not to duplicate the work, RCG NA sees that it would be easier for this subgroup to take advantage and support the developments of the FishPi2 project to provide these metrics (it’s expected that that project will work on those metrics).</t>
  </si>
  <si>
    <t>Representation at the SC‐RDB</t>
  </si>
  <si>
    <t>Re‐establish formal representation at the SC‐RDB and to improve feedback to RCG members.
Changes in membership of the RCG and limited development of the RDB meant the numbers of participants on the SC‐RDB which represent the concerns of the North Atlantic Regions. With the recent investment of resources and time in the development of the RDB and the subsequent decisions required the RCG has failed to keep up with communications and provide proper feedback to the process.</t>
  </si>
  <si>
    <t>1. RCGNA to nominate additional representatives to participate on the SC‐RDB
2. RCG NA chairs to consult with SC‐RDB for clarity on the number participants required from RCGNA at SC‐RDB and how the membership would work in the proposed RCG‐DBSG
3. RCGs to ensure development of the RDB to meet RCG needs is maintained and that the functionality is not compromised by the RES development.
4. RCGNA Chairs to feedback to members.
5. RCGNA Chairs to nominate further participants if needed.</t>
  </si>
  <si>
    <t>Standardise methods of determining métiers from transversal data</t>
  </si>
  <si>
    <t>Data compilation workshop to:
1. Standardise the processes that use trip based transversal data to determine the métier.
2. Consider criteria for aggregating data for different end‐users (JRC, ICES and other RFMOs).
3. Investigate a framework for managing métier and fleet descriptions when needed.</t>
  </si>
  <si>
    <t>RCGs to establish a pan regional cooperative team of RCG members and end users; to consult with end users and data providers; establish a workshop; to provide terms of reference and identify a venue.
Tors should include:
1. to review current algorithms and processes for allocating a trip to a métier based on catch data.
2. to provide standard guidelines for determining or allocating a trip to a métier or multiple métiers and how to aggregate the data.
3. to define a strategy for storing and maintaining national fishery descriptions relative to the defined métiers.</t>
  </si>
  <si>
    <t>Implication of the Landing obligation</t>
  </si>
  <si>
    <t>MS continue to account for the additional catch fractions brought about as a consequence of the landing obligation. They need to account for them in their recording of transversal variables and biological data and adapt to the annual updates of the regional discard plans. MS should continue to review, monitor and advise on the impact of the implementation of the landing obligation on sampling catches for biological data, catch data and catch estimates.</t>
  </si>
  <si>
    <t>1. All MS to complete draft monitoring template
2. RCG Chairs to appoint pan regional contributors for intersessional work
3. RCG Chairs to submit an early data call in 2018 to allow intersessional analysis of RDB data.
4. Pan regional intersessional group to:
a. review 2017 BMS CS and CL data on the RDB and source and review other available metrics (e.g. refusal rates)
b. contribute to and review ToRs &amp; outcomes of WGCATCH 2017.</t>
  </si>
  <si>
    <t>Spain completed the monitoring template and participated in WCATCH to ensure a proper track and support to any developmens.</t>
  </si>
  <si>
    <t xml:space="preserve">Responsablity of the RCG. </t>
  </si>
  <si>
    <t>Reccomendation for the RCG, not MS.
End user meeting between ICES and RCG chairs was held in Copenhagen in March 2018. This subgroup will continue.</t>
  </si>
  <si>
    <t>Reccomendation for the RCG, not MS. 
Spain does share the need of a new kind of representation in the SC-RDB ensuring all MS participation.</t>
  </si>
  <si>
    <t xml:space="preserve">Reccomendation for the RCG, not MS. 
</t>
  </si>
  <si>
    <t xml:space="preserve">Spain is actively supporting the need to make use of the RDB data for the desing and evaluation of sampling schemes. This work can't depend on trip detailed information and specfic data sharing agreements (as in the 2 proyects FishPi and FishPi2) to be done. Nevertheless, both sciencitif institues in Spain (IEO and AZTI) participated in the two projects carrying out two case studies and leading them (IEO). This scientific knowledge should serve as a basis to establish a methology not based in detailed disaggreted data by trip. </t>
  </si>
  <si>
    <t>Stock and survey information compiled by RCG a pan-regional subgroup in consultation with MS and delivered to STECF EWG 18-04 (scoping meeting for survey review).
Spain  has completed the information and delivered the spreadsheet</t>
  </si>
  <si>
    <t>LM-RCG MED&amp;BS 2017</t>
  </si>
  <si>
    <t>Rules of procedure for the RCG Med&amp;BS</t>
  </si>
  <si>
    <t>RCG MED&amp;BS recommend the follow up of the draft text of Rules of Procedure as attached to this report which was reviewed and discussed during the plenary. It was also agreed that all MS may need more time to commit with the text produced, acknowledging at the same time that further delays on this issue could jeopardize the functioning and the work carried out in the RCG.</t>
  </si>
  <si>
    <t>In the RCG MED&amp;BS 2018 an amended RoPs was prepared. These Rules of Procedure may be amended by consensus of the national correspondents.</t>
  </si>
  <si>
    <t>Proposed Changes to FDI data call and new data calls</t>
  </si>
  <si>
    <t>RCG MED&amp;BS recommends some guidelines to DG MARE and JRC in order to improve and facilitate the response of MS to the new FDI and others data call</t>
  </si>
  <si>
    <t>No progress was made during 2018</t>
  </si>
  <si>
    <t>Implementation of the MEDITS and other research surveys at sea</t>
  </si>
  <si>
    <t>RCG recommends Mediterranean MS to carry out the MEDITS survey according EUMAP provision. In case of delays RCG recommends to perform the survey even with a delay with respect to EUMAP provisions.</t>
  </si>
  <si>
    <t>Spain carried out the 2018 MEDITS survey according EUMAP provision</t>
  </si>
  <si>
    <t>Merging of length classes</t>
  </si>
  <si>
    <t>RCG requests the possibility of merging the length classes for different métier in the data calls, and the possibility of use of the code "-1"</t>
  </si>
  <si>
    <t>In the DGMARE data calls 2018 Ms could merge the length classes of different métiers and use the code "-1"</t>
  </si>
  <si>
    <t>Pilot studies on incidental catch of vulnerable species</t>
  </si>
  <si>
    <t>RCG MED&amp;BS recommends to MS to follow the planned monitoring programme of the GFCM on the incidental catch of vulnerable species, and carry out the accorded pilot studies.</t>
  </si>
  <si>
    <t>Data transmission (DT) failures and involvement of the MS/RCG in the process</t>
  </si>
  <si>
    <t>RCG MED&amp;BS recommends all end users that before reporting the DT failures to the COM, to contact the concerned MS to try to clarify the issues and avoid DT failures.</t>
  </si>
  <si>
    <t>Data availability and official data calls / Shorten the data-handling procedures</t>
  </si>
  <si>
    <t>MS and end users are recommended to respect the relevant dates of availability of data collected in the table 6A of the Mediterranean WPs, especially when official data calls are issued by DGMARE and deadlines are set.</t>
  </si>
  <si>
    <t>MS are compromising to respect the relevant dates of availability. The Table 6A  - Data availability has been filled following the agreement of the RCM Med&amp;BS-LP 2016.</t>
  </si>
  <si>
    <t>Procedures for cost sharing the EMFF</t>
  </si>
  <si>
    <t>RCG MED&amp;BS recommends to introduce cost and task sharing opportunities or/and exploring other ways of co-funding the activities of the data collection under the EMFF Ops 2014-2020</t>
  </si>
  <si>
    <t>Introduction of new research surveys at sea in the Mediterranean and Black Sea area</t>
  </si>
  <si>
    <t>RCG recommends to introduce new surveys in EUMAP Table 10: SOLEMON survey and extension of MEDIAS in GSA 11 and 19</t>
  </si>
  <si>
    <t>The recommended new surveys were inserted in the list of surveys proposed for inclusion in the future Table 10 if the EU MAP.</t>
  </si>
  <si>
    <t>Biological parameters - ageing protocols</t>
  </si>
  <si>
    <t>RCG MED&amp;BS recommends to follow the agreed protocols of European workshops for age reading</t>
  </si>
  <si>
    <t>LM-RCGNA 2017</t>
  </si>
  <si>
    <t>Only RCGMed&amp;BS</t>
  </si>
  <si>
    <t>coincident with Scientific Advidsory Committee (SAC)</t>
  </si>
  <si>
    <t>WKSEL3</t>
  </si>
  <si>
    <t>Workshop on Elasmobranchs maturity</t>
  </si>
  <si>
    <t>WK STREAM</t>
  </si>
  <si>
    <t>2nd Training Workshop on sampling optimization - use of the SD tool developed by MARE/2016/22 project STREAM</t>
  </si>
  <si>
    <t>WKSTCON</t>
  </si>
  <si>
    <t xml:space="preserve">Workshop on sampling, processing and analysing the stomach contents </t>
  </si>
  <si>
    <t>6 personas del med y 1 de ICES</t>
  </si>
  <si>
    <t>Incidental undersampling (1). Part of the sampling has been done in OTB_DEF (M2-C) because the fishermen decided to change the target species once the observer was already on board</t>
  </si>
  <si>
    <t>Sampling intensity was increase to improve the quality of length distributions of the main species</t>
  </si>
  <si>
    <t>The scientific staff had difficulties to find vessels to sample, due to the low collaboration of the fishermen.</t>
  </si>
  <si>
    <t>In 2018 we have increased the sampling of Octopus vulgaris in the GSA01 to carry out a common project with the regional administration</t>
  </si>
  <si>
    <t>The season (May to October) has been extended in 2017 to all year what results in sampling more than planned</t>
  </si>
  <si>
    <t>Problems in the access of vessels and with the observer availability</t>
  </si>
  <si>
    <t>During many months, there were not landings for this métier</t>
  </si>
  <si>
    <t>Problems with observer availability</t>
  </si>
  <si>
    <t>This is a seasonal fishery and thus the sampling scheme cannot cover all the year long.</t>
  </si>
  <si>
    <t>Incidental oversampling (2). The trips that were not sampled in M17-C were sampled in this métier</t>
  </si>
  <si>
    <t>Sampling intensity was increase to improve the quality of length distributions</t>
  </si>
  <si>
    <t>Incidental undersampling (3). Part of the sampling has been done in M18-C (OTB_DWS) because the fishermen decided to change the target species once the observer was already on board</t>
  </si>
  <si>
    <t>Incidental undersampling (2). Part of the sampling has been done in OTB_DEF (M14-C) because the fishermen decided to change the target species once the observer was already on board. DWS + MDD</t>
  </si>
  <si>
    <t>Incidental oversampling (3). The trips that were not sampled in M9-C were sampled in this métier. DWS + MDD.</t>
  </si>
  <si>
    <t>The concurrent sampling (M21-C) has been enough to achieve the quality of sampling</t>
  </si>
  <si>
    <t>Very low catches of this species-metier</t>
  </si>
  <si>
    <t>Change of observer who initially have problems to acccess the vessels and bad weather conditions</t>
  </si>
  <si>
    <t>This number is stable along the years becuase came from: number of ports not sampled*number of working days in each port</t>
  </si>
  <si>
    <t>Concurrent sampling (DCRF-GFCM protocol). If possible, sampling to obtain a normal distribution. On board sampling.</t>
  </si>
  <si>
    <t>Oversampling. Commercial on board. See text box 1C-Mediterranean</t>
  </si>
  <si>
    <t>Concurrent sampling (DCRF-GFCM protocol) and sampling directed at the species. If possible, sampling to obtain a normal distribution. Market and on board sampling.</t>
  </si>
  <si>
    <t>Not all the planned sampling could be carried out</t>
  </si>
  <si>
    <t>No catches of the species</t>
  </si>
  <si>
    <t>Concurrent sampling (DCRF-GFCM protocol). If possible, sampling to obtain a normal distribution. At market sampling.</t>
  </si>
  <si>
    <t>The low number of landing events in the sampled ports provoques a decressing of the number of samplings</t>
  </si>
  <si>
    <t>5 individuals/0.5 cm/month</t>
  </si>
  <si>
    <t>Oversampling to complete the length range</t>
  </si>
  <si>
    <t>Very low catches of the species</t>
  </si>
  <si>
    <t>5 individuals/cm/month</t>
  </si>
  <si>
    <t>Concurrent sampling (DCRF-GFCM protocol). If possible, sampling to obtain a normal distribution. Market and on board sampling.</t>
  </si>
  <si>
    <t>Not all the planned sampling could be carried out; very low catches for one of the metiers sampled</t>
  </si>
  <si>
    <t>Low number of specimens in the observed trips. On board sampling. See text box 1C-Mediterranean</t>
  </si>
  <si>
    <t>5 individuals/mm/month</t>
  </si>
  <si>
    <t>Simultaneus to the length sampling</t>
  </si>
  <si>
    <t>Oversampling. Sex sampling on board, simultaneous to the length sampling.</t>
  </si>
  <si>
    <t>Oversampling. Sexual maturity sampling on board, simultaneus to the length sampling</t>
  </si>
  <si>
    <t>Oversampling. Sex sampling on board, simultaneous to the length sampling</t>
  </si>
  <si>
    <t>50 individuals every quarter</t>
  </si>
  <si>
    <t>The present sampling protocol does not allow to get the planned number of individuals</t>
  </si>
  <si>
    <t>Low catches of the species</t>
  </si>
  <si>
    <t>Although the catches of the species have increased, the number of hauls in which it appears is low, as it is distributed in a narrow range of depth</t>
  </si>
  <si>
    <t>Low number of landing events in the sampled ports.</t>
  </si>
  <si>
    <t>One representative sampling per haul when there is ocurrence.</t>
  </si>
  <si>
    <t>5 ind/cm/year</t>
  </si>
  <si>
    <t>5 ind/cm/survey</t>
  </si>
  <si>
    <t>N aged=168.</t>
  </si>
  <si>
    <t>Histological procedure.</t>
  </si>
  <si>
    <t>minimum of 100 fish per fortnight</t>
  </si>
  <si>
    <t>minimum of 50-60 fish per haul</t>
  </si>
  <si>
    <t>100 ind/month for 1º, 3º,4º quarter, 100 ind/fornight for 2º quarter</t>
  </si>
  <si>
    <t>See text.box 1.C (Deviations from the NWP, sampling intensity). N aged=96</t>
  </si>
  <si>
    <t>N aged=249</t>
  </si>
  <si>
    <t>See text.box 1.C (Deviations from the NWP, sampling intensity)</t>
  </si>
  <si>
    <t>One representative sampling per haul when there is ocurrence.  For Bioman survey see "ICES Cooperative Research Report No. 332. 268 pp."</t>
  </si>
  <si>
    <t>40ind/haul.  For Bioman survey see "ICES Cooperative Research Report No. 332. 268 pp."</t>
  </si>
  <si>
    <t>For Bioman survey see "ICES Cooperative Research Report No. 332. 268 pp."</t>
  </si>
  <si>
    <t>10 ind/cm/quarter</t>
  </si>
  <si>
    <t>Lt &lt; 15 cm: 5 ind/ cm,  Lt &gt; 15 cm: 10 ind/ cm (by survey)</t>
  </si>
  <si>
    <t>This variable are not obtained due to the lack of accuracy at weights on board.</t>
  </si>
  <si>
    <t>A planning error has occurred (it is difficult to independently plan samples from landings and from surveys). The otolith collection of landings adequately represents the length range of the commercial fishery. The total collected otoliths (from landings and surveys) has been enough to complete properly the annual collection.</t>
  </si>
  <si>
    <t>This variable is not obtained due to the lack of accuracy at weights on board.</t>
  </si>
  <si>
    <t>This variable is not obtained due to the lack of accuracy at weights on board.</t>
  </si>
  <si>
    <t>4-5 ind/ 5cm/quarter</t>
  </si>
  <si>
    <t>3 ind/cm/survey</t>
  </si>
  <si>
    <t xml:space="preserve">Lophius budegassa and Lophius piscatorius are landed and commercialized as Lophius spp, so it is always difficult for the sample to correctly fit the number of individuals planned in both species. </t>
  </si>
  <si>
    <t>10 ind/cm/half-year</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</si>
  <si>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
A planning error has occurred (it is difficult to independently plan samples from landings and from surveys). The otolith collection of landings adequately represents the length range of the commercial fishery. The landing sampling has intensified on the larger size classes, which are scarce in the surveys. The total collected otoliths (from landings and surveys) has been enough to complete properly the annual collection.</t>
  </si>
  <si>
    <t>10 ind/cm/survey</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</si>
  <si>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</si>
  <si>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A planning error has occurred (it is difficult to independently plan samples from landings and from surveys). The samples of landings adequately represents the size range of the commercial fishery. The landing sampling has intensified on the larger size classes, which are scarce in the surveys. The total collected samples (from landings and surveys) has been enough to complete properly the annual biological data set.</t>
  </si>
  <si>
    <t>200 ind/quarter/ Ices division</t>
  </si>
  <si>
    <t>40ind/haul</t>
  </si>
  <si>
    <t>Derogation in the previous period. Ovary samples has been collected during the first semester of the year for fecundity studies (see fecundity section).</t>
  </si>
  <si>
    <t>15 ind/2cm/ICES Division (8c and 9a)/quarter</t>
  </si>
  <si>
    <t>The sampling design focused on the convenient distribution of the samplings in the study area throughout the year (100 samples were not enough). To describe the blue whiting reproduction strategy of the southern stock unit and calculate the reproductive warhead, gonadal samples were collected from commercial fishing along the continental shelf of the Iberian Peninsula: Santander (Div. 8c), A Coruna(Div. 8c) and Vigo (Div. 9a).</t>
  </si>
  <si>
    <t>The totality of the specimens were sampled.</t>
  </si>
  <si>
    <t>Due to the very scarce occurrence of this species in the surveys, the number of samples from landings  has been increased in order to obtain a representative sample of the stock. N aged=176.</t>
  </si>
  <si>
    <t>N aged=9</t>
  </si>
  <si>
    <t>5 ind/cm/year</t>
  </si>
  <si>
    <t>5 ind/cm/survey</t>
  </si>
  <si>
    <t>N aged=52</t>
  </si>
  <si>
    <t>All in 5-10 kg per haul/ / Length unit: mm</t>
  </si>
  <si>
    <t>The design of sampling was not focused on the total number of individuals to be sampled in a year, but in the distribution of several samplings throughout the year, reaching finally a minimum number of fishes in each sampling to ensure the quality for each of them.</t>
  </si>
  <si>
    <t>5-10 kg per month/ Length unit: mm</t>
  </si>
  <si>
    <t>On board was impossible to obtain individual weights with sufficient accuracy.</t>
  </si>
  <si>
    <t>5-10 kg per month</t>
  </si>
  <si>
    <t>Only maturity for females of the species was sampled</t>
  </si>
  <si>
    <t>All in 5-10 kg per haul</t>
  </si>
  <si>
    <t>The triennial samples of this species was initially planned for 2018. However, an exchange was made with the Parapenaues longirostris sampling that took place during 2018 instead of 2019 as originally planned. The reason for this exchange is that, for 2019, it will be possible to get and sample octopus in different fishing gears throughout the same year.</t>
  </si>
  <si>
    <t>All in 3-5 kg per haul/ Length unit: mm</t>
  </si>
  <si>
    <t>All in 3-5 kg per haul</t>
  </si>
  <si>
    <t>The triennial sample of this species was not initially planned for 2018. However, an exchange was made with the octopus sampling that will take place during 2019 instead of 2018 as originally planned.</t>
  </si>
  <si>
    <t>N aged=67</t>
  </si>
  <si>
    <t>N aged=320</t>
  </si>
  <si>
    <t>The individuals from the samplings were gutted before landing, which made it impossible to take the live weight data. Instead, the gutted weigth was collected (N=72)</t>
  </si>
  <si>
    <t>100 ind/quarter</t>
  </si>
  <si>
    <t>Impossibility of obtaining more samples from the fishery for this stock</t>
  </si>
  <si>
    <t>40 ind/haul</t>
  </si>
  <si>
    <t>One representative sampling per haul when there is ocurrence. For Bioman survey see "ICES Cooperative Research Report No. 332. 268 pp."</t>
  </si>
  <si>
    <t>40 ind/haul.  For Bioman survey see "ICES Cooperative Research Report No. 332. 268 pp."</t>
  </si>
  <si>
    <t>100 ind/month for Ices Areas 27.8.c.w, 27.9.a.n &amp; 27.9.a.s;  100 ind/quarter for Ices Area 27.8.c.e</t>
  </si>
  <si>
    <t>100 ind/quarter for Ices Areas 27.8.c.w &amp; 27.9.a.n;  200 ind/quarter for Ices Areas 27.8.c.e &amp; 27.8.b</t>
  </si>
  <si>
    <t>100 ind/month for 1º and 2º quarter, 200 ind/ quarter for 3º and 4º quarter for Ices Area 27.8; 100 ind/quarter for 1º and 2ºquarter ,100 ind/month/ 3ºquarter, 100 ind/ quarter for 4º quarter by Ices Area 27.9.a.n</t>
  </si>
  <si>
    <t>100ind/month</t>
  </si>
  <si>
    <t>See text.box 1.C (Deviations from the NWP, sampling intensity). N aged=152</t>
  </si>
  <si>
    <t>N aged=161</t>
  </si>
  <si>
    <t>Samples from surveys (around 100) were enough to start the study of the age of this species. So, sampling from landings was not considered necessary.</t>
  </si>
  <si>
    <t>N aged=102</t>
  </si>
  <si>
    <t>Samples from surveys (around 100) were enough to start the study of the biology of this species. So, sampling from landings was not considered necessary.</t>
  </si>
  <si>
    <t>Other data assimilations is partially N, (see table 1H)</t>
  </si>
  <si>
    <t>Other data assimilations is partially N, (see table 1H).  The good weather and sea  conditions during the survey facilitated to achieve the target hauls sooner than planned</t>
  </si>
  <si>
    <t>Not existing database</t>
  </si>
  <si>
    <t>IODE/SeaDataNet</t>
  </si>
  <si>
    <t>74 CTD hydrographic stations were carried out, data uploaded into database and used for oceanography studies</t>
  </si>
  <si>
    <t>207 CTD hydrographic stations were carried out, data uploaded into database and used for oceanography studies</t>
  </si>
  <si>
    <t>Very low effort in 2018 for the metier: OTM_DEF_100-129_0_0. See text box 4A-North Sea&amp;Eastern Arctic</t>
  </si>
  <si>
    <t xml:space="preserve">  01/06/2018 (SC-NAFO); 17/10/2018 (NIPAG); 13/11/2018 (WG-ESA)</t>
  </si>
  <si>
    <t>Draft RoP for RCG Med &amp; BS to be discussed at the LM and exchange point of view with RoPs from other regions. After LM, draft text with comments from LM to be circulated to NC with a deadline to send additional comments (20 November 2017). This should lead to the final adoption by written procedure of the ROPS for MED&amp;BS bu the end of 2017</t>
  </si>
  <si>
    <t>Circulation of new and FDI data call among NCs and RCG chairs. Deadlines to be set according to RCG recommendations.</t>
  </si>
  <si>
    <t>MS to perform the MEDITS and other research surveys at sea within a delay with respect to EUMAP provisions. End users to apply appropiate scientific approaches to mitigate the impact on the reliability and consistency of the data.</t>
  </si>
  <si>
    <t>MS to merge vessel length classes. JRC to adapt data call in order to accept merged vessel length classes</t>
  </si>
  <si>
    <t>In the 2018 data calls Spain merged some length classes and used the code "-1"</t>
  </si>
  <si>
    <t>LM is expected to provide advice on possible need to update WPs for including information on the implementationof the pilot study. COM should provide clear guidance on necessary of resubmission of the WPs. COM should inform MS on the LM opinion in due time and in advance of the deadline for resubmitting WPs. Accordingly, MS may have to resubmit their WPs</t>
  </si>
  <si>
    <t>Spain resubmitted it WP in 2017 to include the monitoring programme on the incidental catch of vulnerable species. Spain is carrying out the planned pilot stidies. In 2018 the pilot study was focused in the bottom trawl fishery.</t>
  </si>
  <si>
    <t>STECF, JRC and other end-users to communicate DT issues to MS before their submission to the COM and possibly soon after the data calidity check. MS should cooperate with end-users to clarify the issues and to give adequate justifications to avoid DT failures</t>
  </si>
  <si>
    <t>Follow agreed availability dates by MS and end users. Respect recommendations on the format of data calls</t>
  </si>
  <si>
    <t>Explore different possibilities and develop cost and task sharing procedures and possibilities of joint financing. Intersessional work for identifying the need and work on possible solutions</t>
  </si>
  <si>
    <t>Amendment of the Commision Implementing Decision (EU) 2016/1251, fo July 2016 (notified under document C(2016) 4329)</t>
  </si>
  <si>
    <t>To harmonize and adopt common age reading protocols a synergy of efforts from PGMED and SAC would be welcomed (i.e. joint meetings on age reading harmonisations)</t>
  </si>
  <si>
    <t>Spain participates actively in the European workshops on age reading and follows the agreed protocols</t>
  </si>
  <si>
    <t>LM-RCG NS&amp;EA 2017</t>
  </si>
  <si>
    <t>H</t>
  </si>
  <si>
    <t>Common naming of survey</t>
  </si>
  <si>
    <t xml:space="preserve">The NS&amp;EA RCG recommends the use of a single survey name and acronym for each survey for use in Regulation documents, work plans, assessments Working Group reports and advice sheets. These survey acronyms could/should take the form of ‘Survey_Quarter_Member-state’ e.g. IBTS_Q1_NED. This will help end users to easily identify the surveys. </t>
  </si>
  <si>
    <t>Review of survey tables</t>
  </si>
  <si>
    <t xml:space="preserve">The RCG NS&amp;EA recommends that member states review the Information detailed in the AWP check table tablexx of this report,in Order to identify any errors or omissions with any found to be reported back to the RCG NS&amp;EA by 1.11.2017.
</t>
  </si>
  <si>
    <t>Quality evaluation tools based on IC</t>
  </si>
  <si>
    <t>RCG NS&amp;EA recommends that ICES/WGCATCH considers the development of quality evaluation tools based on InterCatch and other available  outputs. Missing  to provide the information on sample intensities requested in the data call should be considered a data transmission failure.</t>
  </si>
  <si>
    <t>Follow-up actions needed: MS, ICES EWG, ICES secretary, STECF. 
Responsible persons for follow-up actions: ICES secretary, STECF. 
Time frame (Deadline): September 2018</t>
  </si>
  <si>
    <t>Not required
Tables of the "Annex 11. Input to revision of table 10 surveys" refer to ICES stocks. Spain surveys of the RCG NS&amp;EA are conducted in NAFO Area</t>
  </si>
  <si>
    <t>Work is ongoing and coordinated by the subgroup Surveys of the RCG NS&amp;EA.
Spain has modified the acronym of the NAFO Survey: PLATUXA. The new acronym  is 3LNOGS</t>
  </si>
  <si>
    <t>Spain provided this data in the data call 2017: Landings, discards, biological sample and effort data from 2017 in support the ICES fisheries advice in 2018.
Spain uploaded data into IC for AFWG, NWWG and WGDEEP</t>
  </si>
  <si>
    <t>Justification: As long as Inter-Catch is the main tool to document data used for stock assessment it is crucial for the for the stock assessor to have information on the data quality and presently the only source of information that can be used in the IC format is sampling intensity and numbers of ages and lengths. However, not all MS provided this information in 2017 although it was made mandatory in the data call. 
Follow-up actions needed: ICES secretary, MS. 
Responsible persons for follow-up actions: ICES secretary (on the data transmission failure). 
Time frame (Deadline): With the relies of the 2018 data call (January 2018 )</t>
  </si>
  <si>
    <t>Update of advice sheet</t>
  </si>
  <si>
    <t>The RCG NS&amp;EA recommends that additional input data information is provided in table 5 (Basis of the assessment ‐ Input data) on ICES advice sheets. Details of each survey used in the assessment should include the survey acronym (see Recommendation 1 above) and the current agerange
and year‐range included in the assessment.
Ex. on a presently sufficient information from an advice sheet:
Commercial catches (international landings, ages from catch sampling by métier), two survey indices (IBTS Q1 &amp; Q3; ages 1 to 5); maturity data assumed fixed through time; time‐varying natural mortalities from the SMS multispecies model (ICES, 2015).</t>
  </si>
  <si>
    <t>Justification Data used by stock can easily be found in the updated advice sheet is this is consistently done for all stocks
Follow‐up actions needed: ICES secretary
Responsible persons for follow‐up actions: ICES secretary
Time frame (Deadline) August 2018</t>
  </si>
  <si>
    <t>Not applicable to MS</t>
  </si>
  <si>
    <t>Justification: The RCG NS&amp;EA has tried to produce a table giving all information on surveys presently used in assessment and conducted by all MS in the region. This table needs to be confirmed by the MS as the data information is rather diverse.
Follow-up actions needed: MS/ICES 
Responsible persons for follow-up actions: Marie Storr‐Paulsen DTU Aqua. 
Time frame (Deadline): 1/11/2017</t>
  </si>
  <si>
    <t>Not applicable to Spain</t>
  </si>
  <si>
    <t>RCG NS&amp;EA recommends WGCATCH to set‐up a process to develop summary reports from RDB data, together with the R code in support; PGDATA should be tasked to feed into the process with a list of analyses of interest to the benchmarks. Finally it would be important that the R functions developed for the analyses would be shared in open repositories so that they can be considered by the RCG NS&amp;EA Data group in the production of its own fishery overviews and reports.
Such exploration should be carried out in full respect for the RDB data policy and involve a pool of data providers that is able to reflect main concerns on data quality and sampling design into the elaboration of these reports.</t>
  </si>
  <si>
    <t>Justification The present RDB, is at an early stage of development and already demonstrates largely unexplored potential for both RCGs and ICES community. As a current storage place for all commercial sampling, landings and effort data from EU countries, the RDB has the capacity to
feed routine summary reports of the data available that can be useful to both RCGs and Assessment Working Groups.
Follow‐up actions needed: WGCATCH, PGDATA
Responsible persons for follow‐up actions: Chairs of WGCATCH and PGDATA
Time frame (Deadline) 2018 meetings of WGCATCH and PGDATA</t>
  </si>
  <si>
    <t>Stratum ID code: L1
Foreign ports: NOTOS (Tromso-Norway); DECUX (Cuxhaven-Germany); DEBRV (Bremerhaven-Germany)</t>
  </si>
  <si>
    <t xml:space="preserve">Stratum ID code: L2
</t>
  </si>
  <si>
    <t>Stratum ID code: L3</t>
  </si>
  <si>
    <t>Stratum ID code: L2</t>
  </si>
  <si>
    <t>OTM_DEF_32-69_0_0</t>
  </si>
  <si>
    <t>Demersal species (targeting Blue Whiting)</t>
  </si>
  <si>
    <t>OTB_MOL_60-89_0_0</t>
  </si>
  <si>
    <t>Stratum ID code: L3. The fishery remains closed</t>
  </si>
  <si>
    <t>****</t>
  </si>
  <si>
    <t>The combined collections of otoliths and vertebrae from landings and surveys meet the target properly. The sampling of the commercial fishery has been intensified to cover the largest length classes, that are scarce in surveys. N age = 42.</t>
  </si>
  <si>
    <t>The combined collections of  data from landings and surveys meet the target properly. The sampling of the commercial fishery has been intensified to cover the largest length classes, that are scarce in surveys</t>
  </si>
  <si>
    <t>Histological procedure.The combined collections of  data from landings and surveys meet the target properly. The sampling of the commercial fishery has been intensified to cover the largest length classes, that are scarce in surveys</t>
  </si>
  <si>
    <t>Attendance of IEO staff not possible due "sick leave"</t>
  </si>
  <si>
    <t>No attendant by budget issues</t>
  </si>
  <si>
    <t>CESAG</t>
  </si>
  <si>
    <t>NAFO Joint Commission-Scientific Council  Catch Estimation Strategy Advisory Group (CESAG)  Meeting (26/04/2018)</t>
  </si>
  <si>
    <t>WGBDS</t>
  </si>
  <si>
    <t>NAFO Commission Ad hoc Working Group to Reflect on the Rules Governing Bycatches, Discards and Selectivity (WG-BDS)  in the NAFO Regulatory Area Meeting. 02-03 May 2018</t>
  </si>
  <si>
    <t>STACTIC</t>
  </si>
  <si>
    <t>NAFO Standing Committee on International Control (STACTIC) Intersessional Meeting. 08-10 May 2018</t>
  </si>
  <si>
    <t>NAFO Scientific Council Flemish Cap (NAFO Div. 3M) Cod Stock Benchmark Assessment Meeting. 09–13 April 2018</t>
  </si>
  <si>
    <t>via WebEx.</t>
  </si>
  <si>
    <t>300-400 fish per day (2 samples on valids hauls for 1-2 species) per trip sampled</t>
  </si>
  <si>
    <t>Oversampling: the reason for sampling more than planned is that we can not predict  in advance the lasting of the trips in these fisheries, because they vary depending on the owner decisions. When the trips last more than expected, like in this cases, it causes a higher number of individuals (vs. planned) sampled by the observer on board. See text box 1C North Sea and Eastern Arctic for mor detail.</t>
  </si>
  <si>
    <t xml:space="preserve">5 otoliths per cm per sex per division per month per trip sampled </t>
  </si>
  <si>
    <t>15 per cm per sex per division per month per trip sampled</t>
  </si>
  <si>
    <t>3 otoliths per cm per sex per division per month per trip sampled</t>
  </si>
  <si>
    <t>Oversampling: the reason for sampling more than planned is that we can not predict  in advance the lasting of the trips in these fisheries, because they vary depending on the owner decisions. When the trips last more than expected, like in this cases, it causes a higher number of individuals (vs. planned) sampled by the observer on board. See text box 1C North Atlantic-NAFO and ICES areas XII, XIV</t>
  </si>
  <si>
    <t>3 otoliths per 0.5 cm per sex per division per month per trip sampled</t>
  </si>
  <si>
    <t>15 per 0.5 cm per sex per division per month per trip sampled</t>
  </si>
  <si>
    <t xml:space="preserve">PLATUXA 3L: 3 otoliths per cm per sex. 
When the ocurrence is low, sampling is intensified. </t>
  </si>
  <si>
    <t>PLATUXA 3L:  1 representative sampling per haul (when there is ocurrence)</t>
  </si>
  <si>
    <t>PLATUXA 3L: 50 ind per cm per sex
Female gonads collected: 4 per cm (range &gt;=25cm)
When ocurrence is low, sampling is intensified</t>
  </si>
  <si>
    <t>PLATUXA 3L: 1 representative sampling per haul (when there is ocurrence)</t>
  </si>
  <si>
    <t>PLATUXA 3L: 50 ind per cm per sex
When the ocurrence is low, sampling is intensified</t>
  </si>
  <si>
    <t xml:space="preserve">FCGS: 10 otoliths per cm per sex.  
When the ocurrence is low, sampling is intensified. </t>
  </si>
  <si>
    <t>FCGS: all individuals in the catch are sampled. Exception is made when the capture is very abundant and then a subsample containing, as reference at least 200 individuals, is measured.</t>
  </si>
  <si>
    <t>15 per sex per 1cm per division per month per trip sampled. Female gonads collected: 4 per cm (range&gt;=25 cm)</t>
  </si>
  <si>
    <t>FCGS: 25 ind per cm per sex
Female gonads collected: 4 per cm (range &gt;= 25 cm)
When ocurrence is low, sampling is intensified</t>
  </si>
  <si>
    <t>FCGS: 25 ind per cm per sex. 
When ocurrence is low, sampling is intensified</t>
  </si>
  <si>
    <t xml:space="preserve">PLATUXA 3NO: 3 otoliths per cm per sex. 
When the ocurrence is low, sampling is intensified. </t>
  </si>
  <si>
    <t>PLATUXA 3NO: all individuals in the catch are sampled. Exception is made when the capture is very abundant and then a subsample containing, as reference at least 200 individuals, is measured.</t>
  </si>
  <si>
    <t>PLATUXA 3NO: 20 ind per cm per sex
Female gonads collected: 4 per cm (range &gt;=25cm)
When ocurrence is low, sampling is intensified</t>
  </si>
  <si>
    <t>PLATUXA 3NO: 20 ind per cm per sex. 
When ocurrence is low, sampling is intensified</t>
  </si>
  <si>
    <t>PLATUXA 3L: 50 ind per cm per sex</t>
  </si>
  <si>
    <t xml:space="preserve">PLATUXA 3NO: 3 otoliths per cm per sex.  
PLATUXA 3L: 3 otoliths per cm per sex.  
When the ocurrence is low, sampling is intensified.  </t>
  </si>
  <si>
    <t>PLATUXA 3NO: all individuals in the catch are sampled. Exception is made when the capture is very abundant and then a subsample containing, as reference at least 200 individuals, is measured.
PLATUXA 3L: 1 representative sampling per haul (when there is ocurrence)</t>
  </si>
  <si>
    <t>PLATUXA 3NO: 20 ind per cm per sex
PLATUXA 3L: 50 ind per cm per sex. 
When ocurrence is low, sampling is intensified</t>
  </si>
  <si>
    <t xml:space="preserve">FCGS: 30 otoliths per cm per sex. 
When the ocurrence is low, sampling is intensified. </t>
  </si>
  <si>
    <t>FCGS: 25 ind per cm per sex 
When ocurrence is low, sampling is intensified</t>
  </si>
  <si>
    <t>Oversampling: the reason for sampling more than planned is that we can not predict  in advance the lasting of the trips in these fisheries, because they vary depending on the owner decisions. When the trips last more than expected, like in this cases, it causes a higher number of individuals (vs. planned) sampled by the observer on board. See text box 1C North Atlantic-NAFO and ICES areas XII, XIV.</t>
  </si>
  <si>
    <t xml:space="preserve">FCGS: 10 otoliths per 0.5 cm per sex.  
PLATUXA 3L: 3 otoliths per cm per sex. 
When the ocurrence is low, sampling is intensified. </t>
  </si>
  <si>
    <t>FCGS; PLATUXA 3NO: all individuals in the catch are sampled. Exception is made when the capture is very abundant and then a subsample containing, as reference at least 200 individuals, is measured.
PLATUXA 3L: 1 representative sampling per haul (when there is ocurrence)</t>
  </si>
  <si>
    <t xml:space="preserve">15 per 0.5 cm per sex per SA3 per month per trip sampled. </t>
  </si>
  <si>
    <t>FCGS: 25 ind per 0.5 cm per sex. 
PLATUXA 3NO: 20 ind per 0.5 cm per sex 
PLATUXA 3L: 50 ind per 0.5 cm per sex.  Female gonads collected: 2 per 0.5 cm (range &gt;= 20 cm)
When ocurrence is low, sampling is intensified</t>
  </si>
  <si>
    <t>15 per 0.5 cm per sex per SA3 per month per trip sampled</t>
  </si>
  <si>
    <t>FCGS: 25 ind per sex per 0.5 cm
PLATUXA 3NO: 20 ind per sex per 0.5 cm
PLATUXA 3L: 50 ind per sex per 0.5 cm
When ocurrence is low, sampling is intensified</t>
  </si>
  <si>
    <t xml:space="preserve">FCGS: 10 otoliths per cm per sex  
PLATUXA 3NO: 3 otoliths per cm per sex  
PLATUXA 3L: 3 otoliths per cm per sex  
When the ocurrence is low, sampling is intensified  </t>
  </si>
  <si>
    <t>15 per cm per sex per division per month per trip sampled. Female gonads collected: 1 per cm per division(range: 30-39cm and &gt;=61cm); 2 per cm per division (range: 40-60 cm)</t>
  </si>
  <si>
    <t xml:space="preserve">FCGS: 25 ind per cm per sex. Female gonads collected: 2 per cm (range &gt;= 30 cm) 
PLATUXA 3NO: 20 ind per cm per sex. Female gonads collected. 2 per cm(range&gt;=30 cm) 
PLATUXA 3L:  50 ind per cm per sex. Female gonads collected: 2 per cm (range &gt;= 30 cm) 
When ocurrence is low, sampling is intensified </t>
  </si>
  <si>
    <t xml:space="preserve">FCGS: 25 ind per cm per sex 
PLATUXA 3NO: 20 ind per cm per sex 
PLATUXA 3L: 50 ind per cm per sex 
When ocurrence is low, sampling is intensified </t>
  </si>
  <si>
    <t xml:space="preserve">PLATUXA 3NO: all individuals in the catch are sampled. Exception is made when the capture is very abundant and then a subsample containing, as reference at least 200 individuals, is measured. 
PLATUXA 3L: 1 representative sampling per haul (when there is ocurrence) </t>
  </si>
  <si>
    <t>FCGS: 20 otoliths per cm per sex by species (3 different Sebastes species).  
When the ocurrence is low, sampling is intensified</t>
  </si>
  <si>
    <t>FCGS: all individuals in the catch are sampled by species level. Exception is made when the capture is abundant and then a subsample containing, as reference at least 200 individuals, is measured.</t>
  </si>
  <si>
    <t>FCGS: 25 ind per cm per sex (by species level)
Female gonads collected: 10 per cm (range &gt;= 10 cm)
When ocurrence is low, sampling is intensified</t>
  </si>
  <si>
    <t>FCGS: 25 ind per cm per sex (by species level)
When ocurrence is low, sampling is intensified</t>
  </si>
  <si>
    <t>FCGS: 25 ind per cm per sex 
PLATUXA 3NO: 20 ind per cm per sex 
PLATUXA 3L: 50 ind per cm per sex
When ocurrence is low, sampling is intensified</t>
  </si>
  <si>
    <t>Undersampling: the number of sampled individuals is less than planned. No enough hauls targeted to this species and carried out on board to achieve planned sampling. See text box 1C North Atlantic-NAFO and ICES areas XII, XIV.</t>
  </si>
  <si>
    <t>Undersampling: the number of sampled individuals is less than planned due to the short lasting of two of the three observed trips. See text box 1C North Atlantic-NAFO and ICES areas XII, XIV</t>
  </si>
  <si>
    <t>Undersampling: very low effort in 2018 for the metier: OTM_DEF_100-129_0_0. Only 8 fishing days for sampling. See text box 1C North Atlantic-NAFO and ICES areas XII, XIV.</t>
  </si>
  <si>
    <t>15 ind/2cm/ICES Division (7hj and 8c) or survey</t>
  </si>
  <si>
    <t>To describe the blue whiting reproduction strategy of the southern stock unit and calculate the reproductive warhead, gonadal samples were collected during the scientific surveys: "Sardine, Anchovy, Horse Mackerel" (PELACUS) in Div. 8c; and The "Blue Whiting" in Div. 7hj.</t>
  </si>
  <si>
    <t>Only 4 individuals of Pagellus bogaraveo were caugth in the two surveys carried out in the Gulf of Cádiz.</t>
  </si>
  <si>
    <t>The volume of landings for 2018 was so low that did not reach the minimum amount required for getting samples. The geographical limitation of the fishing area and the dramatic decline of the stock in the area was a real problem for the fleetfishing this species as its main objetive. This situation made impossible to obtain biological samples to be worked with in laboratory in 2018.</t>
  </si>
  <si>
    <t>Only 4 individuals of Pagellus bogaraveo were caugth in the two surveys carried out in the Gulf of Cádiz. Only their length was obtained.</t>
  </si>
  <si>
    <t>Observed 55% of the total annual purse seiners trips</t>
  </si>
  <si>
    <t>Bycatch on longliners. Sampling depending on availability.</t>
  </si>
  <si>
    <t>Random sampling by longline set. At least 10% of the individuals of the selected set</t>
  </si>
  <si>
    <t>Depending on availability</t>
  </si>
  <si>
    <t>Observed on board 5,7% of the total annual purse seiners trips</t>
  </si>
  <si>
    <t>Maximum 50 specimens per sample in 1 cm intervals, for PS and BB Dakar or a representative sampling of discards on board</t>
  </si>
  <si>
    <t>Bycatch. Depending on availability</t>
  </si>
  <si>
    <t xml:space="preserve">Multi-specific stratifyed (PS &amp; BB Dakar) depending on the metier. 6 fishing areas and 2 types of associations (log or free schools) per quarter. On board a representative sampling of the discards is selected </t>
  </si>
  <si>
    <t>Multi-specific stratifyed (PS &amp; BB Dakar) or concurrent (BB_Canarias) depending on the metier. 6 fishing areas and 2 types of associations (log or free schools) per quarter.</t>
  </si>
  <si>
    <t>200-500 specimens per sample in 0,5 cm intervals, depending on the weight (+10 Kg or -10 kg) for PS and BB Dakar. Bycatch on longliners, sampling depending on availability.</t>
  </si>
  <si>
    <t>200-500 specimens per sample in 0,5 cm intervals, depending on the weight (+10 Kg or -10 kg)  for PS and BB Dakar or a representative sampling of discards on board. Bycatch on longliners, sampling depending on availability.</t>
  </si>
  <si>
    <t>Concurrent sampling for BB Canarias</t>
  </si>
  <si>
    <t xml:space="preserve">Random sampling by longline set. </t>
  </si>
  <si>
    <t>Representative of discards on board for purse seiners</t>
  </si>
  <si>
    <t>Observed on board 5,3% of the total annual purse seiners trips</t>
  </si>
  <si>
    <t>Maximum 50 specimens per sample in 1 cm intervals plus representative of discards on board of purse seiners</t>
  </si>
  <si>
    <t xml:space="preserve">Purse seiners: multi-specific stratifyed. 10 fishing areas and 2 types of associations (log or free schools) per quarter. </t>
  </si>
  <si>
    <t>Purse seiners: 200-500 specimens per sample in 0,5 cm intervals, depending on the weight (+10 Kg or -10 kg)</t>
  </si>
  <si>
    <t xml:space="preserve">Purse seiners: 200-500 specimens per sample in 0,5 cm intervals, depending on the weight (+10 Kg or -10 kg). </t>
  </si>
  <si>
    <t>Observed 71% of the total annual purse seiners trips</t>
  </si>
  <si>
    <t>Bycatch in longliners. Sampling depending on availability.</t>
  </si>
  <si>
    <t>Representative of discards on board</t>
  </si>
  <si>
    <t>Diodon eydouxii</t>
  </si>
  <si>
    <t>Taractes rubescens</t>
  </si>
  <si>
    <t>Tetrapturus georgii</t>
  </si>
  <si>
    <t>Balistidae</t>
  </si>
  <si>
    <t>Carangoides orthogrammus</t>
  </si>
  <si>
    <t>Coryphaenidae</t>
  </si>
  <si>
    <t>Kyphosus cinerascens</t>
  </si>
  <si>
    <t>Lampris guttatus</t>
  </si>
  <si>
    <t>Tylosurus crocodilus</t>
  </si>
  <si>
    <t>Uraspis secunda</t>
  </si>
  <si>
    <t>Uraspis uraspis</t>
  </si>
  <si>
    <t>Caged</t>
  </si>
  <si>
    <t>Purse seine vessel list with license to fish in the Indian Ocean (sampling at port in Seychelles)</t>
  </si>
  <si>
    <t>Purse seiners in tropical Atlantic ocean targeting on tropical tunas (sampling at port in Abidjàn and Dakar)</t>
  </si>
  <si>
    <t>SCRS/2009/43. https://www.iccat.int/en/iccatmanual.html (Chapter 4. Annex 2); www.iotc.org/documents/WPDCS/14/35-ROS_Standards</t>
  </si>
  <si>
    <t>SCRS/2009/43. https://www.iccat.int/en/iccatmanual.html (Chapter 4. Annex 2)</t>
  </si>
  <si>
    <t>https://www.iccat.int/es/iccatmanual.html (Anex 1, Part II 2); www.iotc.org/documents/WPDCS/14/35-ROS_Standards</t>
  </si>
  <si>
    <t>http://www.iattc.org/Downloads.htm; Red de cerco - Programa observadores</t>
  </si>
  <si>
    <t>ICCAT database</t>
  </si>
  <si>
    <t>ICCAT, IOTC and IATTC databases</t>
  </si>
  <si>
    <t>ICCAT, IOTC databases</t>
  </si>
  <si>
    <t>IATTC, WCPFC databases</t>
  </si>
  <si>
    <t>The date to have data available depends on the RFMO</t>
  </si>
  <si>
    <t>Two meetings (blue marlin and bigeye). See below</t>
  </si>
  <si>
    <t>Four meetings (small tunas, bluefin, swordfish and sharks). See below</t>
  </si>
  <si>
    <t>See below</t>
  </si>
  <si>
    <t>Blue marlin data preparatory meeting</t>
  </si>
  <si>
    <t>Small tunas species group Intersessional meeting</t>
  </si>
  <si>
    <t>Swordfish species group MSE intersessional meeting</t>
  </si>
  <si>
    <t>Bluefin tuna species group MSE intersessional meeting</t>
  </si>
  <si>
    <t>Bigeye tuna data preparatory meeting</t>
  </si>
  <si>
    <t>Blue marlin stock assessment session</t>
  </si>
  <si>
    <t>Sharks Species Group intersessional meeting</t>
  </si>
  <si>
    <t>Bigeye tuna stock assessment session</t>
  </si>
  <si>
    <t>SWGSM</t>
  </si>
  <si>
    <t>Meeting of the standing working group to enhance dialogue between fisheries scientists and managers</t>
  </si>
  <si>
    <t>Pre-Stock assessment meeting</t>
  </si>
  <si>
    <t>3rd Strategic Plan Tropical Tuna coordination meeting</t>
  </si>
  <si>
    <t>AZTI+IEO</t>
  </si>
  <si>
    <t>8th Meeting of EU scientists participating in RFMOs scientific meetings</t>
  </si>
  <si>
    <t>EU</t>
  </si>
  <si>
    <t>Coordination group for data collection on surface tropical large pelagic fisheries (T3)</t>
  </si>
  <si>
    <t> AZTI-IEO-IRD</t>
  </si>
  <si>
    <t>Coordination group for data collection on borad surface tropical large pelagic fisheries (Observers)</t>
  </si>
  <si>
    <t>Future Status RCG LP</t>
  </si>
  <si>
    <t>The RCG LP should be a RCG independent from RCG Med/BS and ideally should hold its meetings in the second quarter every year in order to avoid periods of heavy workload.</t>
  </si>
  <si>
    <t>1C</t>
  </si>
  <si>
    <t>shark sampling</t>
  </si>
  <si>
    <t>Pending a review of the EU MAP, major shark species subject to assessment in tRFMOs, and that are in Table 1D of the EU MAP, should be subject to appropriate sampling even if they are not included in table 1C. This supposes sampling of Isurus oxyrinchus and Lamna nasus in tuna RFMO areas (Except for the Mediterranean where landing of these shark species is prohibited by Recommendation GFCM/36/2012/3 (species listed in Annex II of the SPA/BD Protocol of the Barcelona Convention)).</t>
  </si>
  <si>
    <t>LL workshop</t>
  </si>
  <si>
    <t>Establish in 2018 a workshop for exploring the possibility to launch a permanent group for temperate tuna (or just for LL) as a complement ofthe existing tropical tuna coordination group.</t>
  </si>
  <si>
    <t>Compatibility of shark sampling with CITES</t>
  </si>
  <si>
    <t>Clarify the compatibiity of shark sampling activities with CITES provision</t>
  </si>
  <si>
    <t xml:space="preserve">LM-RCG LP 2017 </t>
  </si>
  <si>
    <t>Responsible persons for
follow‐up actions:RCG LP and COM</t>
  </si>
  <si>
    <t>Follow‐up actions needed: 
Check if any MS should make any amendment to the NWP.</t>
  </si>
  <si>
    <t>Responsible persons for
follow‐up actions: Scientists, RCG LP and COM</t>
  </si>
  <si>
    <t>Responsible persons for
follow‐up actions: COM and RCG LP</t>
  </si>
  <si>
    <t>Undersampling: the number of sampled individuals is less than planned due to the short lasting of one of the two observed trips while the other observed trip, sampling was focused in the length sampling. See text box 1C North Sea and Eastern Arctic for more detail.</t>
  </si>
  <si>
    <t>PLATUXA 3NO and 3L+FCGS: All in 1-2 kg sample per haul (when there is ocurrence). Aditional samples are taken (frozen on board) for study in laboratory to calculate the length-weight relationship.</t>
  </si>
  <si>
    <t xml:space="preserve">Caged. </t>
  </si>
  <si>
    <t xml:space="preserve">Kyphosus sectatrix </t>
  </si>
  <si>
    <t>Lagodephalus lagocephalus</t>
  </si>
  <si>
    <t>Data is processing. They will be available for ICCAT groups in the end of July</t>
  </si>
  <si>
    <t>Data is processing. They will be available for WCPFC in August</t>
  </si>
  <si>
    <t>Data is processing. They will be available for IATTC in the end of June.</t>
  </si>
  <si>
    <t>Data is processing. They will be available for IOTC in the end of June.</t>
  </si>
  <si>
    <t>Problems with fleet collaboration derived from the implementation of the recovery plan for Mediterranean swordfish</t>
  </si>
  <si>
    <t>The National Observer Program covers the 50% of the total trips, the rest is covered by the IATTC staff.</t>
  </si>
  <si>
    <t>Bigeye fisheries closure on 14th November 2018</t>
  </si>
  <si>
    <t>Variations in the number of active vessels and their landing ports</t>
  </si>
  <si>
    <t>Sampling increased due to the ICCAT requirements for recovery plans</t>
  </si>
  <si>
    <t>FAO/CECAF Working Group
on the Assessment of Demersal Resources –
Subgroup North
Tenerife, Spain, 6–15 June 2017</t>
  </si>
  <si>
    <t>1, 2</t>
  </si>
  <si>
    <t>Biological Data, Fishing Activity Data</t>
  </si>
  <si>
    <t>Recommendation 1 for Black hake (Merluccius polli and Merluccius senegalensis)</t>
  </si>
  <si>
    <t xml:space="preserve">The Working Group recommends providing more detailed information on the sizes discarded and the estimate of the catches discarded so as to incorporate them in the next assessments.
</t>
  </si>
  <si>
    <t xml:space="preserve">Spain (IEO) will continue following this recommendation by conducting length samplings on discarded black hakes and estimating discards of these species through the Programs of Observers on board Spanish commercial fleets (from Spanish black hake trawlers and from other Spanish trawlers). 
</t>
  </si>
  <si>
    <t xml:space="preserve">In 2018, IEO observers collected black hake length and discards information onboard Spanish black hake trawlers in Morocco and Mauritania and Spanish shrimper trawlers in Mauritania. </t>
  </si>
  <si>
    <t>Recommendation 2 for Black hake (Merluccius polli and Merluccius senegalensis)</t>
  </si>
  <si>
    <t xml:space="preserve">
Improve the monitoring of catch, effort and sizes for black hake as a target and bycatch species for all Spanish fleets operating in Mauritania, Senegal and The Gambia.
</t>
  </si>
  <si>
    <t xml:space="preserve">Spain (IEO) will continue following this recommendation by monitoring of catch, effort and sizes for black hake for all Spanish trawlers operating in the subregion through landings samplings at port and and through Programs of Observers on board Spanish commercial fleets (from black hake trawlers). 
</t>
  </si>
  <si>
    <t>Difficulties are found in carrying out scientific observations onboard freezer vessels.</t>
  </si>
  <si>
    <t>In 2018, IEO gathered this  information througth samplings of landings and througth the Program of observers onboard Spanish black hake trawlers in Mauritania.</t>
  </si>
  <si>
    <t>Recommendation 4 for Black hake (Merluccius polli and Merluccius senegalensis)</t>
  </si>
  <si>
    <t xml:space="preserve">Resume the observation programme aboard Spanish vessels in Mauritania, Senegal and The Gambia undertaken on board all fishing vessels and on the fleets which take black hake as bycatch. Coordination between IEO and IMROP, CRODT and FD to
develop the methodology to be used would improve efficiency.
</t>
  </si>
  <si>
    <t xml:space="preserve">Collection and analysis of metadata from Spanish Programs of observers onboard Spanish demersal black hake trawlers in Morocco, Mauritania and Senegal will be made through the SC No.12 (*), coordinated by IEO (2019). This will include a Workshop for standardization of observers’ methodologies, with the participation of coastal States. </t>
  </si>
  <si>
    <t>(*) SC No.12:  Specific Contract No. 12  of the Framework Contract EASME/EMFF/2016/008: Study on improvement for the analysis and exploitation of observers’ reports  in EU fisheries from  NW African waters.</t>
  </si>
  <si>
    <t>No resume of the observation programme on board Spanish demersal vessels was elaborated in 2018. 
Spain (IEO) prepared the project proposal of the SC No12 in 2018, in partnership with other European institutions.</t>
  </si>
  <si>
    <t>Biological Data</t>
  </si>
  <si>
    <t>Recommendation 1 for future research on
Parapenaeus longirostris.</t>
  </si>
  <si>
    <t>Continue and extend the biological sampling programme of catches to the main landing ports and on board the shrimp trawlers.</t>
  </si>
  <si>
    <t xml:space="preserve">Spain (IEO) will continue following this recommendation by conducting biological samplings on P. longirostris through the IEO Program of Observers on board Spanish shrimpers trawlers. 
</t>
  </si>
  <si>
    <t xml:space="preserve">In 2018, IEO observers onboard collected biological information on P. longirostris from Spanish shrimper  trawlers in fishing trips carried out in Mauritania. </t>
  </si>
  <si>
    <t>Recommendation 2 for future research on
Parapenaeus longirostris.</t>
  </si>
  <si>
    <t>Regularly update the biological parameters of this species.</t>
  </si>
  <si>
    <t xml:space="preserve">Spain (IEO) will continue following this recommendation by analysing the biological information on P. longirostris collected by the observers on board Spanish shrimpers trawlers. 
</t>
  </si>
  <si>
    <t xml:space="preserve">Biological parameters of P. longirostris were updated for Mauritania in 2018. </t>
  </si>
  <si>
    <t>Recommendation 1 for future research on Penaeus notialis.</t>
  </si>
  <si>
    <t>Improve knowledge of the biology of this species.</t>
  </si>
  <si>
    <t xml:space="preserve">Spain (IEO) will continue following this recommendation by conducting biological samplings and analysing the biological information on P.notialis through the IEO Program of Observers on board Spanish shrimpers trawlers. 
</t>
  </si>
  <si>
    <t xml:space="preserve">Biological information of P. notialis was updated for Mauritania in 2018, to improve knowledge of the biology of this species. </t>
  </si>
  <si>
    <t>Recommendation 2 for future research on Penaeus notialis.</t>
  </si>
  <si>
    <t>Continue the biological sampling programme for Mauritanian catches.</t>
  </si>
  <si>
    <t xml:space="preserve">Spain (IEO) will continue following this recommendation by conducting biological samplings of P. notialis through the IEO Program of Observers on board Spanish shrimpers trawlers in Mauritania. 
</t>
  </si>
  <si>
    <t xml:space="preserve">In 2018, IEO observers carried out biological samplings of P. notialis onboard Spanish shrimper trawlers in  Mauritania. </t>
  </si>
  <si>
    <t>Fishing Activity Data</t>
  </si>
  <si>
    <t>General Recommendation 1</t>
  </si>
  <si>
    <t>Improve the data collection system and carry
out field surveys so that the species and catch
origin can be better identified.</t>
  </si>
  <si>
    <t xml:space="preserve">IEO is improving the data collection of bycatch (retained and bycatch) species assessed by CECAF. Species and catch origin can be better identified through Programs of observers onboard Spanish demersal fleets. </t>
  </si>
  <si>
    <t xml:space="preserve">The data collection on  both retained catch and bycatch was improved in 2018 by the development of Programs of observers onboard the shrimper fleet in Mauritania and onboard the black hake trawler fleet in Morocco and Mauritania. </t>
  </si>
  <si>
    <t>General Recommendation 3</t>
  </si>
  <si>
    <t xml:space="preserve">1) Specific recommendation 1: Bioecological studies of the main species should be carried out in the countries of the region.
</t>
  </si>
  <si>
    <t xml:space="preserve">1) Spain (IEO) will continue following this recommendation.
</t>
  </si>
  <si>
    <t xml:space="preserve">1) Spain has continued following this recommendation within the DCF: IEO scientists are improving the knowledge of the biology and ecology of main stocks through information collected in 2018 in Mauritania (shrimper trawlers) and Morocco and Mauritania (black hake trawlers). 
</t>
  </si>
  <si>
    <t xml:space="preserve">FAO/CECAF Working Group on the Assessment of Demersal Resources – Subgroup South
Libreville, Gabon, 6–15 September 2017
</t>
  </si>
  <si>
    <t xml:space="preserve">Recommendation 6 for Demersal Fish- Subgroup 1 (Guinea-Bissau, Guinea, Cape Verde, Sierra Leone and Liberia)
</t>
  </si>
  <si>
    <t xml:space="preserve">Intensify sampling for length frequencies and species composition of catches including bycatch in all the main fisheries and present to the next Working Group meeting. </t>
  </si>
  <si>
    <t>Spain (IEO) will follow this recommendation by sampling both length frequencies and species composition of retained catch and bycatch through their Programs of Observers Onboard shrimper and cephalopod-finfish trawlers in Guinea-Bissau.</t>
  </si>
  <si>
    <t>No Programs of observers onboard Spanish trawlers were developed in Guinea-Bissau in 2018, as the last Protocol of the SFPA UE-G. Bissau expired in November 2017.</t>
  </si>
  <si>
    <t xml:space="preserve">Recommendation 1 Cephalopods
</t>
  </si>
  <si>
    <t>To submit retrospective monthly catch and effort data from all the cuttlefish fisheries to the next Working Group meeting.</t>
  </si>
  <si>
    <t xml:space="preserve">Spain (IEO) will follow this recommendation by next Working Group. </t>
  </si>
  <si>
    <t xml:space="preserve">No FAO/CECAF Working Group on the Assessment of Demersal Resources – Subgroup South was carried out in 2018. </t>
  </si>
  <si>
    <t xml:space="preserve">Recommendation 2 Cephalopods
</t>
  </si>
  <si>
    <t xml:space="preserve">To conduct biological studies on cuttlefish throughout the subregion. Specifically, information is needed on monthly mean weight in catches, biometric relationships (length–weight, mantle length–total length), monthly maturity indices and length at first maturity. 
</t>
  </si>
  <si>
    <t xml:space="preserve">Spain (IEO) will continue following this recommendation by conducting biological samplings and analysing the biological information on cuttlefish through the IEO Program of Observers on board cephalopod-finfish trawlers in Guinea-Bissau. 
</t>
  </si>
  <si>
    <t>7ª Reunião do Comité Científico Conjunto entre a República da Guiné-Bissau e a União Europeia. 27-31 de Março 2017. Instituto Espanhol de Oceanografia IEO – Santa Cruz de Tenerife, Espanha</t>
  </si>
  <si>
    <t>Recommendation 5 of "Data Program"</t>
  </si>
  <si>
    <t>The JSC-SFPA EU-Guinea Bissau recommends the implementation of  Scientific Observers on board all industrial fleets operating in Guinea-Bissau waters to ensure the biological information and collcction of catch data.</t>
  </si>
  <si>
    <t>Within the Data Collection Framework, the IEO has implemented Programmes of Observers on board Spanish commercial fleets (Demersal Shrimper trawlers since 2011 and cephalopod-finfish demersal trawlers since 2015) in Guinea-Bissau. Spain will continue following this recommendation through the development of these Programmes.</t>
  </si>
  <si>
    <t>Rapport de la Réunion Scientifique Conjointe annuelle relative a l'Accord de pêche Maroc-EU-2017</t>
  </si>
  <si>
    <t>Category 4: Demersal fishing</t>
  </si>
  <si>
    <t xml:space="preserve">To continue discard studies from the black hake trawl fishery, especially in the freezer fleet, and to develop an observation programme between Morocco and the EU. </t>
  </si>
  <si>
    <t>Spain (IEO) will continue following this recommendation by estimating discards of black hake species trough the Programs of Observers on board Spanish commercial fleets (from black hake trawlers).</t>
  </si>
  <si>
    <t>In 2018, Spain (IEO) collected discards information througth observers onboard Spanish black hake trawlers.</t>
  </si>
  <si>
    <t xml:space="preserve">Category 4: Demersal fishing (pag. 60) </t>
  </si>
  <si>
    <t xml:space="preserve">To continue separating the two black hake species in the catch declarations from the trawlers. </t>
  </si>
  <si>
    <t xml:space="preserve">Spain (IEO) will continue following this recommendation by separating the two black hake species through the samplings of landings and througth the Program of Observers on board Spanish black hake trawlers in Morocco. </t>
  </si>
  <si>
    <t xml:space="preserve">In 2018, IEO observers collected data information by black hake species from the landings and onboard Spanish black hake trawlers. </t>
  </si>
  <si>
    <t>Rapport de la Réunion Scientifique Conjointe annuelle relative a l'Accord de pêche Mauritanie-EU-2017</t>
  </si>
  <si>
    <t>Category 1: Shrimper fishery</t>
  </si>
  <si>
    <t xml:space="preserve">The JSC recommends carrying out a study on discards using available data of IEO observers on Spanish vessels.
The JSC recommends organizing a workshop between IEO and IMROP to define a joint protocol for observers on board EU vessels, as well for the harmonization of data collection and analysis between the two parties.
</t>
  </si>
  <si>
    <t xml:space="preserve">Discard information from Spanish Programs of observers onboard Spanish shrimpers in Mauritania will be made through the SC No.12 (*), coordinated by IEO (2019). This will include a Workshop for standardization of observers’ methodologies, with the participation of Mauritania. </t>
  </si>
  <si>
    <t xml:space="preserve">In 2018, Spain (IEO) has continued collecting information on discards through the Program of observers onboard shrimper vessels in Mauritania. </t>
  </si>
  <si>
    <t>Category 2 and 2bis: Black hake fishery</t>
  </si>
  <si>
    <t>To analyse the cephalopods catches from black hake trawlers.</t>
  </si>
  <si>
    <t>Spain (IEO) will continue following this recommendation by analyzing cephalopods catches through the IEO Program of Observers on board Spanish commercial fleets (from black hake trawlers) and from the landings at fishing ports.</t>
  </si>
  <si>
    <t>In 2018, IEO analysed landings and discards of cephalopods from Morocco to Senegal.</t>
  </si>
  <si>
    <t>Category 3: Demersal fishery (other gears than trawlers and other species than black hakes)</t>
  </si>
  <si>
    <t xml:space="preserve">The JSC recommends monitoring the activity of the Spanish longliner fishery targeting the pomfret (Brama brama), especially strengthening the data collection as well as carrying out scientific observations for analysing length compositions and bycatch. </t>
  </si>
  <si>
    <t>Spain (IEO) will follow this recommendation incluing the samplings of landings for fihsery data collection (catches, efforts and by-catch) and size composition of the target species Brama brama.</t>
  </si>
  <si>
    <t>In 2018, Spain (IEO) collected and analysed the fishery information (C and E) of the Spanish longliner fishery targeting Brama brama in Mauritania between 2014 and 2017.</t>
  </si>
  <si>
    <t>Rapport de la Réunion Scientifique Conjointe annuelle relative a l'Accord de pêche Senegal-EU-2017</t>
  </si>
  <si>
    <t xml:space="preserve">Category: Deep-water Demersal species (pag. 56) </t>
  </si>
  <si>
    <t>Strengthen the scientific observations on board commercial vessels targeting black hakes to provide information on fishing activity, catches, and in particular discards or biological samples. Analyse the size compositions of black hake catches, by species or mixed as Merluccius spp.</t>
  </si>
  <si>
    <t xml:space="preserve">Spain (IEO) will continue following this recommendation through samplings of landings and  througth Programs of Observers on board Spanish black hake trawlers in Senegal.  </t>
  </si>
  <si>
    <t>No IEO scientific observations on board of this fleet were carried out in 2018 (limited fishingactivity). Landigs by species and effort were recorded.</t>
  </si>
  <si>
    <t xml:space="preserve">Report of the FAO Working Group on the Assessment of Small Pelagic Fish off Northwest Africa. Noaudhibou, Mauritania, 22-27 May 2017 </t>
  </si>
  <si>
    <t>Recommendation 3 for future research on
Sardina pilchardus.</t>
  </si>
  <si>
    <t>Continue the length frequency analysis with the purpose of using these in structural models during the intersessional period.</t>
  </si>
  <si>
    <t xml:space="preserve">Spain (IEO) will continue following this recommendation by conducting length samplings on S. pilchardus at market. In the Canary Islands, length sampling is also performed on board.
</t>
  </si>
  <si>
    <t>In 2018, IEO analysed lenght frecuency of S. pilchardus from Morocco, until the end of the SFPA UE-Morocco in July 2018.</t>
  </si>
  <si>
    <t>Recommendation 4 for future research on
Sardina pilchardus.</t>
  </si>
  <si>
    <t>Reconstitute or re-establish the effort series by country and compile the fishing effort series of all fleets operating in the subregion.</t>
  </si>
  <si>
    <t xml:space="preserve">Spain (IEO) will continue following this recommendation by monitoring the effort for S. pilchardus of the Spanish fleets operating in North Morocco and the Canary Islands </t>
  </si>
  <si>
    <t xml:space="preserve">Efforts of S. pilchardus from Morocco (until the end of the SFPA UE-Morocco in July 2018) and the Canaries were recorded for 2018. </t>
  </si>
  <si>
    <t>Recommendation 3 for future research on
Engraulis encrasicolus.</t>
  </si>
  <si>
    <t>Carry out age reading of anchovy by fishery in all zones.</t>
  </si>
  <si>
    <t xml:space="preserve">Not included in the DCF for Spain. </t>
  </si>
  <si>
    <t>Recommendation 1 for future research on
Sardinella spp.</t>
  </si>
  <si>
    <t>Undertake sampling per month and per landing site in the whole sub-region. The minimum sampling rate is one sample (minimum 100 individuals) per 1 000 tonnes of catches.</t>
  </si>
  <si>
    <t xml:space="preserve">Spain (IEO) will continue following this recommendation by sampling Sardinella spp. in the Canaries. </t>
  </si>
  <si>
    <t>Spain (IEO) already achieve this minimum for The Canary Islands.</t>
  </si>
  <si>
    <t>Spain (IEO) achieves this minimum for The Canary Islands.</t>
  </si>
  <si>
    <t>Recommendation 5 for future research on
Sardinella spp.</t>
  </si>
  <si>
    <t>Resume studies on the growth and age reading of round sardinella.</t>
  </si>
  <si>
    <t>Recommendation 2 for future research on
Trachurus spp.</t>
  </si>
  <si>
    <t>Encourage biological studies to improve biological parameters used as input in assessment models.</t>
  </si>
  <si>
    <t xml:space="preserve">Spain (IEO) has estimated growth parameters of Trachurus picturatus for The Canary Islands. </t>
  </si>
  <si>
    <t>Recommendation 3 for future research on
Trachurus spp.</t>
  </si>
  <si>
    <t>Strengthen the identification of the different species of horse mackerel to better separate this species from all the horse mackerel species observed in the northwest African region including the Canary Islands.</t>
  </si>
  <si>
    <t xml:space="preserve">Spain (IEO) already identificated Trachurus landings to species level in Tenerife island. </t>
  </si>
  <si>
    <t>Spain (IEO) don't have sampling network in the other islands for this métier.</t>
  </si>
  <si>
    <t>Spain (IEO) will start market sampling for the métier in Gran Canaria island.</t>
  </si>
  <si>
    <t>Recommendation 3 for future research on
Scomber colias</t>
  </si>
  <si>
    <t>Strengthen and extend biological sampling of mackerel to all fleets operating in the sub-region during all seasons.</t>
  </si>
  <si>
    <t>Spain (IEO) already has seasonal sampling for the Artisanal fleet operating in The Canary Islands.</t>
  </si>
  <si>
    <t>Recommendation 4 for future research on
Scomber colias</t>
  </si>
  <si>
    <t>Strengthen the collection and reading of otoliths in order to establish the age-length keys by fishery and/or by zone and foster exchanges between the countries to improve the reading programme.</t>
  </si>
  <si>
    <t>Spain (IEO) is collecting otoliths since 2016 for this species in the Canaries.</t>
  </si>
  <si>
    <t>Planned for 2019</t>
  </si>
  <si>
    <t>Last SFPA between the EU and Morocco expired on 14th July of 2018.</t>
  </si>
  <si>
    <t>There were no access to the fish because no cooperation was obtained from foreign fleet that land in Las Palmas port.</t>
  </si>
  <si>
    <t>No data provided because this market sampling program has been replaced by the new at-sea program (C6-S) from January 2017.</t>
  </si>
  <si>
    <t>At sea: Min 50 ind/operation</t>
  </si>
  <si>
    <t>At market: Max 100 ind/month from a standard box</t>
  </si>
  <si>
    <t>At market: all until a modal length is reached per sample (max. 44 samples/month). At sea: min. 50 ind/operation</t>
  </si>
  <si>
    <t xml:space="preserve">Possible annual variations in the sampling coverage of IEO samplers network. New species in WP_2017-2019, the planned number of individuals could be better adjusted from 2019 to avoid high deviations </t>
  </si>
  <si>
    <t xml:space="preserve">At market: 50 ind/week for stock-specific sampling. </t>
  </si>
  <si>
    <t xml:space="preserve">At market: 2.5 kg per month </t>
  </si>
  <si>
    <t>At sea: 250-300 individuals per sample (2 samples per week and fishing zone)</t>
  </si>
  <si>
    <t>At sea: 100 individuals per sample (2 samples per week and fishing area)</t>
  </si>
  <si>
    <t>At sea: 100-150  ind./day (OTB_DEF)</t>
  </si>
  <si>
    <t xml:space="preserve">At sea: 10 ind/length class (1 cm) by trip </t>
  </si>
  <si>
    <t>At market:  250-300 individuals per sample (1 samples per week and fishing zone)</t>
  </si>
  <si>
    <t>Most abundant species in catches in 2018</t>
  </si>
  <si>
    <t>No activity in the fleet targeting mixed cephalopods and finfish (OTB_MCF_&gt;=70_0_0)</t>
  </si>
  <si>
    <t>High deviations of &gt;300 % of achivement is related to some annual variations in the sampling coverage of the IEO network and to the underestimation of planned number of PSUs. The planned number of PSUs has been adjusted in NWP 2019 to avoid high deviations in the future.</t>
  </si>
  <si>
    <t>Sampling program at sea launched in 2017 to avoid deviations in sampling frame C6 of previous years . This new C6-S (at sea) replaces C6-M (at market).</t>
  </si>
  <si>
    <t>This species is bycatch in longline and purse seiners. Sampling depending on availability.</t>
  </si>
  <si>
    <t xml:space="preserve">This species is bycatch in purse seiners </t>
  </si>
  <si>
    <t>see text box 1C {ICCAT}</t>
  </si>
  <si>
    <t>see text box 1C {ICCAT} Difficulties to obtain gonads</t>
  </si>
  <si>
    <t>In the Mediterranean census on board and in most of the trips of FPN, BB and handline. Bycatch. Depending on availability</t>
  </si>
  <si>
    <t>see text box 1C {ICCAT} Bycatch in longline. Availability of samles is highly variable</t>
  </si>
  <si>
    <t>In the Mediterranean census on board and in most of the trips of FPN, BB and handline. This species is bycatch in purse seiners</t>
  </si>
  <si>
    <t>This species is bycatch in longlina and purse seiners. Sampling depending on availability.</t>
  </si>
  <si>
    <t>Depending on availability. Is bycatch</t>
  </si>
  <si>
    <t>In the Mediterranean census on board and in most of the trips of FPN, BB and handline</t>
  </si>
  <si>
    <t>Census on board; at market are taken census of the most of trips</t>
  </si>
  <si>
    <t>see text box 1C {ICCAT} BET fisheries closure</t>
  </si>
  <si>
    <t>see text box 1C {ICCAT} The SWO are commecialized whole without eviscerating</t>
  </si>
  <si>
    <t>This species is bycatch in purse seiners</t>
  </si>
  <si>
    <t>see text box 1C {IOTC}</t>
  </si>
  <si>
    <t>Bycatch in longline and purse seiners. Sampling depending on availability.</t>
  </si>
  <si>
    <t>Sampling depending on availability.</t>
  </si>
  <si>
    <t>On purse seiners, the observer on board only measures discarded individuals. Observed on board 5,3% of the total annual purse seiners trips</t>
  </si>
  <si>
    <t>This species is bycatch on longline. On purse seiners, the observer on board only measures discarded individuals. Observed on board 5,3% of the total annual purse seiners trips</t>
  </si>
  <si>
    <t>Observed on board 5,3% of the total annual purse seiners trips.  Most of the individuals are released alive after measurement.</t>
  </si>
  <si>
    <t>No activity of stratum C4 in 2018 (Bottom trawlers targeting cephalopods and finfish in NW Africa). Last protocol of the SFPA between the EU and Guinea-Bissau expired in November 2017 and no fisheries have been conducted since then.</t>
  </si>
  <si>
    <t>Oversampling: see text box 1C (CECAF)</t>
  </si>
  <si>
    <t>Oversampling: see text box 1C (CECAF). Standard box weights aprox. 10kg. The max of 100 individuals/month are sampled for a better coverage of biological cycle</t>
  </si>
  <si>
    <t>Bottom trawlers targeting cephalopods and finfish in NW Africa. Last protocol of the SFPA between the EU and Guinea-Bissau expired in November 2017 and no fisheries have been conducted since then.</t>
  </si>
  <si>
    <t>Joint Scientific Committee UE-Morocco</t>
  </si>
  <si>
    <t>Spanish members of JSCs participate as independent (EU) experts.</t>
  </si>
  <si>
    <t>Joint Scientific Committee UE-Mauritania</t>
  </si>
  <si>
    <t>Joint Scientific Committee UE-Senegal</t>
  </si>
  <si>
    <t>***</t>
  </si>
  <si>
    <t>*** Confidential data (only one vessel in the stratum)</t>
  </si>
  <si>
    <t>This metier belongs to Division 8c, where is sampled. These scarce trips occur in the small area of the Eastern part of Bay of Biscay, which are Spanish waters but belong to 8b Division.</t>
  </si>
  <si>
    <t>New activity, metier identified from 2016.</t>
  </si>
  <si>
    <t>Stratum ID code: L4. ***Confidential data (only one vessel in the stratum)</t>
  </si>
  <si>
    <t>New metier: 1st year with effort and catches. Not planned in the National Work Plan. ***Confidential data (only one vessel in the stratum). If this fishery continues it will be part of the next NWP.</t>
  </si>
  <si>
    <t>New metier: 1st year with effort and catches. Not planned in the National Work Plan. ***Confidential data (only one vessel in the stratum). If this fishery continues it will be part of the next NWP. Covered by Stratum ID code: L3</t>
  </si>
  <si>
    <t>2 PSUs less than plannified, logistic problems but not considered a data problem.</t>
  </si>
  <si>
    <t>The activity has been failing during years, but this year it duplicated the PSUs compared to the reference years. Sampling was adapted to accomodate this fishery changes.</t>
  </si>
  <si>
    <t>Important fail of the fishery  which reduced its activity. This affected the sampling programme.</t>
  </si>
  <si>
    <t>Special sampling procedure, small artisanal fishery. All vessels landing on the day are sampled to obtain one unique length distribution. No information registered on the number of trips nor the vessels.</t>
  </si>
  <si>
    <t>Refusals have been the main problem affecting the planning. See text box 4A-North Atlantic. Fleet covered also under the on-shore program (Stratum ID codes IEO_M_BJ_CN and IEO_M_PR_CN)</t>
  </si>
  <si>
    <t>This stratum was removed from the sampling plan due to systematic problems to go on board: it's a small scale fishery and usually problems of space. This fleet is covered and sampled under the on-shore program (Stratum ID code: IEO_M_BT_CN)</t>
  </si>
  <si>
    <t>Months of fishery closure affected the planning. See text box 4A-North Atlantic</t>
  </si>
  <si>
    <t>by unique vessels we consider unique pair of vessels</t>
  </si>
  <si>
    <t>during semestre1,2 and 3 there was only one vessel which does not let us sample</t>
  </si>
  <si>
    <t>Low catches (less than 10 tons registered)</t>
  </si>
  <si>
    <t>Low catches (less than 30 tons registered)</t>
  </si>
  <si>
    <t>Effort to obtain a normal distribution when enough fishes in the commercial category/species. Market and on-board sampling considered.</t>
  </si>
  <si>
    <t>Planning not based in terms of number of individuals.</t>
  </si>
  <si>
    <t>WKFATHOM 2018-2</t>
  </si>
  <si>
    <t>Inter-benchmark northeast Atlantic mackerel kick-off meeting</t>
  </si>
  <si>
    <t>WGAGFA</t>
  </si>
  <si>
    <t>Working Group on Application of Genetics in Fisheries and Mariculture</t>
  </si>
  <si>
    <t>Workshop on operational_x000D_
EwE models to inform IEAs</t>
  </si>
  <si>
    <t xml:space="preserve">WKEWIEA </t>
  </si>
  <si>
    <t>WGRMES</t>
  </si>
  <si>
    <t>Working Group on Resilience and Marine Ecosystem Services</t>
  </si>
  <si>
    <t>Workshop Protecetd Endangered Species</t>
  </si>
  <si>
    <t>Benchmark Workshop on Anglerfish Stocks in the ICES area</t>
  </si>
  <si>
    <t>Eighth Workshop on the Development of Quantitative Assessment Methodologies based on Life-history traits, exploitation characteristics, and other relevant parameters for stocks in categories 3–6</t>
  </si>
  <si>
    <t>Asistencia a grupo de trabajo en Copenague Eider Andonegi</t>
  </si>
  <si>
    <t>Workshop on Tools for Eel</t>
  </si>
  <si>
    <t>Joint OSPAR/HELCOM/ICES Working Group on Seabirds</t>
  </si>
  <si>
    <t>Working Group on Integrated Morphological and Molecular Taxonomy</t>
  </si>
  <si>
    <t>WKTEEL</t>
  </si>
  <si>
    <t>WGIPEM</t>
  </si>
  <si>
    <t xml:space="preserve">WGFTFB </t>
  </si>
  <si>
    <t>ICES - FAO Working Group on Fishing Technology and Fish Behaviour</t>
  </si>
  <si>
    <t>WKLIFE VIII</t>
  </si>
  <si>
    <t>WKPETS</t>
  </si>
  <si>
    <t>via web</t>
  </si>
  <si>
    <t>SCRDB 2018</t>
  </si>
  <si>
    <t>Steering Committee of the Regional Fisheries Database</t>
  </si>
  <si>
    <t>WKSHARK4</t>
  </si>
  <si>
    <t>Workshop on Length-based Indicators and Reference Points for Elasmobranchs</t>
  </si>
  <si>
    <t>WKAngler 2018</t>
  </si>
  <si>
    <t>WKPELA 2018</t>
  </si>
  <si>
    <t>Benchmark Workshop on Pelagic Stocks</t>
  </si>
  <si>
    <t>WKNPOUT</t>
  </si>
  <si>
    <t>Workshop for management strategy evaluation for Norway Pout</t>
  </si>
  <si>
    <t>WKARHOM3</t>
  </si>
  <si>
    <t>WKAMDEEP2</t>
  </si>
  <si>
    <t>Workshop on Age Estimation Methods of Deep Water Species</t>
  </si>
  <si>
    <t>Workshop on Egg staging, Fecundity and Atresia in Horse mackerel and Mackerel</t>
  </si>
  <si>
    <t>WKNEPS 2018</t>
  </si>
  <si>
    <t>Workshop on Nephrops burrow counting</t>
  </si>
  <si>
    <t>WKMACQI</t>
  </si>
  <si>
    <t xml:space="preserve">Workshop for Mackerel Biological parameter Quality Indicators </t>
  </si>
  <si>
    <t>WGIPS 2018</t>
  </si>
  <si>
    <t>Working Group of International Pelagic Surveys</t>
  </si>
  <si>
    <t>WGNEPS 2018</t>
  </si>
  <si>
    <t>Working Group on Nephrops Surveys</t>
  </si>
  <si>
    <t>WGOOFE 2017</t>
  </si>
  <si>
    <t>Working Group on Operational oceanographic products for fisheries and environment</t>
  </si>
  <si>
    <t>WGMARS 2018</t>
  </si>
  <si>
    <t>Working Group on Maritime Systems</t>
  </si>
  <si>
    <t>MCWG 2018</t>
  </si>
  <si>
    <t>Marine Chemistry Working Group</t>
  </si>
  <si>
    <t>WGBOSV 2018</t>
  </si>
  <si>
    <t>ICES/IOC/IMO Working Group on Ballast and Other Ship Vectors</t>
  </si>
  <si>
    <t>WGITMO 2018</t>
  </si>
  <si>
    <t>Working Group on Introductions and Transfers of Marine Organisms</t>
  </si>
  <si>
    <t>WGZE 2018</t>
  </si>
  <si>
    <t>Working Group on Zooplankton Ecology</t>
  </si>
  <si>
    <t>WGOH 2018</t>
  </si>
  <si>
    <t>Working Group on Oceanic Hydrography</t>
  </si>
  <si>
    <t>WGIMT 2018</t>
  </si>
  <si>
    <t>WGPME 2018</t>
  </si>
  <si>
    <t>Working Group on Phytoplankton and Microbial Ecology</t>
  </si>
  <si>
    <t>WGBEC 2018</t>
  </si>
  <si>
    <t>Working Group on Biological Effects of Contaminants</t>
  </si>
  <si>
    <t>WGBYC 2018</t>
  </si>
  <si>
    <t>Working Group on Bycatch of Protected Species</t>
  </si>
  <si>
    <t>WGMS-2018</t>
  </si>
  <si>
    <t>Working Group on Marine Sediment</t>
  </si>
  <si>
    <t xml:space="preserve">Scientific Committee Meeting of International Whaling commission </t>
  </si>
  <si>
    <t>ES-ELE-FRW-NA-RF</t>
  </si>
  <si>
    <t>Habitat = Transitional W; Fishing gear = sieve</t>
  </si>
  <si>
    <t>ES-ELE-FRW-NA-I</t>
  </si>
  <si>
    <t>Habitat = Transitional W, Fishing gear =NA (FI)</t>
  </si>
  <si>
    <t>The numbers were not defined; but catches and effort had been measured in all the Rivers of Cantabria. In addition to catches and effort, we  have performed 5 sampling to measure recruitment</t>
  </si>
  <si>
    <t>Water body = Deva; Habitat = Transitional W; Fishing gear = sieve</t>
  </si>
  <si>
    <t>The numbers were not defined in the proposal; however, finally alll the Rivers in Cantabria have been sampled covering a total of 34 sampling points.</t>
  </si>
  <si>
    <t>Water body = Deva; Habitat = Transitional W, Fishing gear =NA (FI)</t>
  </si>
  <si>
    <t>ES-ELE-FRW-NA-CF</t>
  </si>
  <si>
    <t xml:space="preserve">The 11 planned samplings have been completed. There was a mistake and these 11 samplings were not included in planned nos but in sampling sites. </t>
  </si>
  <si>
    <t>Habitat = Transitional W, Fishing gear =NA (FI). Yellow and silver eels are samples in the same 11 sites on a yearly basis</t>
  </si>
  <si>
    <t>Throughout 2018, recruitment of fish species at the mouth of the River Guadalquivir (including eel) has been sampled by the Andalusian Institute for Agricultural, Fishing, Food and Ecological Production Research and Training, which reports to the Andalusian Regional Government. These recruitment studies are carried out through the project "Long-term Ecology of the Fishing Reserve at the mouth of the Guadalquivir River: Biodiversity, trophic structure and functioning of the ecosystem and breeding function. Guadalquivir L-Ter".</t>
  </si>
  <si>
    <t xml:space="preserve">Habitat = Transitional W, Fishing gear =NA (FI). </t>
  </si>
  <si>
    <t>In 2018, 22 points were sampled by electric fishing in the Guadiaro river, both for yellow and silver eels, through the SUDOANG project "Promoting concerted and sustainable management of eel in the Sudoe area".</t>
  </si>
  <si>
    <t>the traps that were used in previous year samplings broke down and there was not budget to replace them</t>
  </si>
  <si>
    <t>ES-ELE-FRW-FIX-CF</t>
  </si>
  <si>
    <t>Habitat = Transitional W</t>
  </si>
  <si>
    <t xml:space="preserve">Habitat = Transitional W </t>
  </si>
  <si>
    <t>It was not possible to sample at all points due to too high a flow rate.</t>
  </si>
  <si>
    <t>Habitat = Transitional waters</t>
  </si>
  <si>
    <t>Two  sampling seasons were planned: autumn and spring. In autumn, heavy rains generated large flows in the river and it was impossible to place the fyke ntes. For that reason only half of the samplings have been carried out.</t>
  </si>
  <si>
    <t>As stated in the previous year report, It is considered that 10 points are enough, so samplings will be restricted to 10/year. Those ten samples have been surpassed. In addition, the heavy autumn rains generated very high river flows, which made it impossible to carry out electrical sampling during that season.</t>
  </si>
  <si>
    <t>The number of samples in the table (700) refers to an estimate of the number of individuals that were intended to be sampled annually when the Junta de Andalucía had Collaboration Agreements in place with aquaculture facilities in which a percentage of the individuals were released into the natural environment. During 2018, in the absence of these collaboration agreements, the methodology was modified and 16 samples of eels were taken in the Guadalquivir UGA (10 in the Guadaira river and 6 in the Guadiamar river) in which measurements were taken (length, weight, etc.) of all the eels captured (43 eels).</t>
  </si>
  <si>
    <t>Habitat = Transitional W, weight</t>
  </si>
  <si>
    <t>Habitat = Transitional W, length</t>
  </si>
  <si>
    <t>Lack of budget</t>
  </si>
  <si>
    <t>ES-ELE-FRW-LX-CF</t>
  </si>
  <si>
    <t>Habitat = Transitional W; Size.</t>
  </si>
  <si>
    <t>Habitat = Transitional W; Weight.</t>
  </si>
  <si>
    <t>The two missing stations were from the quality network of the rivers of Gipuzkoa. This network was discontinued in 2018.</t>
  </si>
  <si>
    <t>ES-SAL-FRW-NA-I</t>
  </si>
  <si>
    <t>Fishing gear = NA (FI)</t>
  </si>
  <si>
    <t xml:space="preserve">Fishing gear = NA (FI). </t>
  </si>
  <si>
    <t>ES-SAL-FRW-LX-RF</t>
  </si>
  <si>
    <t>Not sampled this year due to personnel retionalization problems</t>
  </si>
  <si>
    <t>Not possible to sample all due to personnel retionalization problems; thus only 5 of the 11 usual points were sampled"</t>
  </si>
  <si>
    <t>The target values have been reached but the value in column Q could not be estimated because no integer was provided in the column  M.</t>
  </si>
  <si>
    <t>The trap has not been working due to technical problems. In addition, the salmon presence is very low presence and there are dams very close to the sea, so it is not possible to sample salmon there</t>
  </si>
  <si>
    <t>No current or too low population</t>
  </si>
  <si>
    <t>Finally it was considered that abundances were too low and it was no necesary to sample on March</t>
  </si>
  <si>
    <t>Habitat = Transitional W; Fishing gear = NA (FI)</t>
  </si>
  <si>
    <t>Size</t>
  </si>
  <si>
    <t xml:space="preserve">As in 2017, one more sampling site was added to allow monitoring the effects of a dam removal. </t>
  </si>
  <si>
    <t>This year the total authorized catch for the year was reached and 66 salmon were captured. All the cacthes were sampled</t>
  </si>
  <si>
    <t>Data stored, checked and validated during the first 3 months.</t>
  </si>
  <si>
    <t>higly migratory species, eel, salmon.
Atlantic Ocean and Mediterranean Sea.</t>
  </si>
  <si>
    <t>data from recreational fisheries surveys available according to end user needs</t>
  </si>
  <si>
    <t>all data available according to end user needs</t>
  </si>
  <si>
    <t>2 (via skype)</t>
  </si>
  <si>
    <t>WGMIXFISH-ADVICE</t>
  </si>
  <si>
    <t>WGMIXFISH-ADVICE 2018 - Working Group on Mixed Fisheries Advice</t>
  </si>
  <si>
    <t xml:space="preserve">ICES WKMIXFISH-METH </t>
  </si>
  <si>
    <t>ICES WKMIXFISH-METH - Working Group on Mixed Fisheries Advice Methodology</t>
  </si>
  <si>
    <t>SCIWC</t>
  </si>
  <si>
    <t>No attendants by budget issues</t>
  </si>
  <si>
    <t xml:space="preserve">Spain </t>
  </si>
  <si>
    <t>scarcity of bluefin tunas in the area. See text BFT index-Extended comments</t>
  </si>
  <si>
    <t>coverage area was expanded to the North . See Text JUVENA-Extended comments</t>
  </si>
  <si>
    <t>Sampling results probably related to the low catches for this species and area. Planning not based in terms of number of individuals.</t>
  </si>
  <si>
    <t>Sampling results probably related to small catches, official landings from 2018 (only available for Loligo spp.) reflects 90% of the cathces takes places in Division 8c and 9a. In those areas the sampling achievement for Loligo vulgaris was the 206%. Planning not based in terms of number of individuals.</t>
  </si>
  <si>
    <t>Increase in measurements of L.budegassa and decrease of L.piscatorius for the same areas. Unpredictable result from normal sampling activity. Planning not based in terms of number of individuals.</t>
  </si>
  <si>
    <t>Reduction of L.piscatorious and increase of L.budegassa (193% of achievement) for the same areas. Unpredictable result from normal sampling activity. Planning not based in terms of number of individuals.</t>
  </si>
  <si>
    <t>Sampling results related to the low catches for this species and area. The fleet that focus on this species is an artisal fleet whose activity dramatically decrease in 2018 (see Table 4C, LHM_DWS_0_0_0) affecting the sampling (see Table 4A, stratum IEO_M_VR_GC). Planning not based in terms of number of individuals.</t>
  </si>
  <si>
    <t>Accounting for all Sparidae except Pagellus bogaraveo (which is specifically included in other row) These Sparidaes are the result of the concurrent sampling strategy in place. Planning not based in terms of number of individuals.</t>
  </si>
  <si>
    <t>No individuals in surveys carried aout in 8ab</t>
  </si>
  <si>
    <t>Makaira nigricans (or mazara)</t>
  </si>
  <si>
    <t xml:space="preserve"> 'Y' indicates that there was observation effort for bycatch even if it is =0. In 2018 IEO had send data (from 2009 to 2016) to accomplish the Data Call of the Working Group on Bycatch of Protected Species (WGBYC)</t>
  </si>
  <si>
    <t xml:space="preserve"> 'Y' indicates that there was observation effort for bycatch even if it is =0. Partially (fish) stored in international database. Some data stored in a separate module of the national database and not entering to RDB generation. All data are submitted to ICES WGBYC.</t>
  </si>
  <si>
    <t xml:space="preserve"> 'Y' indicates that there was observation effort for bycatch even if it is =0. Data are stored in excel files. Work is in progess to include them in AZTI's Database with the rest of sampling data</t>
  </si>
  <si>
    <t xml:space="preserve"> 'Y' indicates that there was observation effort for bycatch even if it is =0. </t>
  </si>
  <si>
    <t>No bycatch recorded. 'Y' indicates that there was observation effort for bycatch.</t>
  </si>
  <si>
    <t xml:space="preserve">"Fish" in column P includes bony and cartilaginous fishes. ICCAT database.  'Y' indicates that there was observation effort for bycatch even if it is =0. </t>
  </si>
  <si>
    <t xml:space="preserve">"Fish" in column P includes bony and cartilaginous fishes.  'Y' indicates that there was observation effort for bycatch even if it is =0. </t>
  </si>
  <si>
    <t xml:space="preserve">Others: Mollusca (Acanthocardia tuberculata).  'Y' indicates that there was observation effort for bycatch even if it is =0. </t>
  </si>
  <si>
    <t xml:space="preserve">Others: Mollusca (Bolinus brandaris) and Cnidaria (Corallium rubrum).  'Y' indicates that there was observation effort for bycatch even if it is =0. </t>
  </si>
  <si>
    <t xml:space="preserve">Others: Mollusca (Bolinus brandaris).  'Y' indicates that there was observation effort for bycatch even if it is =0. </t>
  </si>
  <si>
    <t xml:space="preserve">Others: Mollusca (Bolinus brandaris), Crustacea: Homarus gammarus.  'Y' indicates that there was observation effort for bycatch even if it is =0. </t>
  </si>
  <si>
    <t>* Data stored at the WGACEGG</t>
  </si>
  <si>
    <t>The Average Number of PSU (268348) during the reference years was wrong in the WP 2016-2019 . The real number would have been 82508.</t>
  </si>
  <si>
    <t>http://www.proyectosap.es/index.php/documentacion-publica</t>
  </si>
  <si>
    <t>http://www.proyectosap.es/index.php/documentacion-publica/category/323-quality-assurance-framework</t>
  </si>
  <si>
    <t>Sampling desing detailed  in Table 4A and 4B. Extra information on fleet coverage and ports detailed under Comments (Table 4B). Modificatiosn from detailed desing in WGCATCH 2014 according to the so called statistical sound sampling principles. An update  of the samplind desing scheduled for 2020.  Link provided (in Spanish) is part of an effort to facilitate the understanding of the desing, objective and sampling methodolgy to the fisheries sector. // Quality checks (columns K-L) implemented in the national data base are being expanded according to the RCGs recommendations and FishPi results using R procedures.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</si>
  <si>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 xml:space="preserve">On going work with R checking scripst have been developed to ensure monitoring of quality data (format control, outliers detection, etc). Please see detailed QAF documents provided through links in column L (QAF Deliverable Data integrity:, quality checkings) and P (QAF Deliverable: Bias, precision and related data validation). </t>
  </si>
  <si>
    <t>Sampling desing detailed  in Table 4A and 4B. Extra information on fleet coverage and ports detailed under Comments (Table 4B). Modificatiosn from detailed desing in WGCATCH 2014 according to the so called statistical sound sampling principles. An update  of the samplind desing scheduled for 2020.  Link provided (in Spanish) is part of an effort to facilitate the understanding of the desing, objective and sampling methodolgy to the fisheries sector. // Quality checks (columns K-L) implemented in the national data base are being expanded according to the RCGs recommendations and FishPi results using R procedures. QAF documentation provided in English follow PGDATA reccomendations. See link to "QAF Deliverable Data Integrity, quality checkings". This QAF documentation is an ongoing work, more documents scheduled. // Processes to evaluate accuracy (columns O-P)  documented through the link to QAF Deliverable. See link to "QAF Deliverable Bias, precision and related data validation".</t>
  </si>
  <si>
    <t>10-&lt;12 m</t>
  </si>
  <si>
    <t>ESPNAODFNVL1012</t>
  </si>
  <si>
    <t>12-&lt;18 m</t>
  </si>
  <si>
    <t>18-&lt;24 m</t>
  </si>
  <si>
    <t>ESPNAODFNVL1824</t>
  </si>
  <si>
    <t>Baltic Sea, North Sea and Eastern Arctic, NAFO, Extended North Western waters (Ices areas V,VI and VII) and Southern Western waters</t>
  </si>
  <si>
    <t>00-&lt;10 m</t>
  </si>
  <si>
    <t>ESPNAODTSVL1218</t>
  </si>
  <si>
    <t>24-&lt;40 m</t>
  </si>
  <si>
    <t>40 m or larger</t>
  </si>
  <si>
    <t>ESPNAOFPOVL1012IC</t>
  </si>
  <si>
    <t>GEO_INDICATOR IC (Canary Island)</t>
  </si>
  <si>
    <t>ESPNAOHOKVL1012</t>
  </si>
  <si>
    <t>ESPNAOHOKVL1012IC</t>
  </si>
  <si>
    <t>ESPNAOHOKVL1218MA</t>
  </si>
  <si>
    <t>GEO_INDICATOR MA (Morocco)</t>
  </si>
  <si>
    <t>ESPNAOHOKVL2440IC</t>
  </si>
  <si>
    <t>ESPNAOHOKVL1824 LLD</t>
  </si>
  <si>
    <t>ESPNAOPGPVL2440</t>
  </si>
  <si>
    <t>ESPNAOPMPVL1012IC</t>
  </si>
  <si>
    <t>ESPNAOPMPVL1218</t>
  </si>
  <si>
    <t>ESPNAOPSVL1012</t>
  </si>
  <si>
    <t>ESPNAOPSVL1218IC</t>
  </si>
  <si>
    <t>6-&lt;12 m</t>
  </si>
  <si>
    <t>ESPMBSDRBVL0612</t>
  </si>
  <si>
    <t>ESPMBSFPOVL1218</t>
  </si>
  <si>
    <t>ESPMBSHOKVL1218</t>
  </si>
  <si>
    <t>ESPMBSHOKVL1218 LLD</t>
  </si>
  <si>
    <t>ESPMBSHOKVL1824 LLD</t>
  </si>
  <si>
    <t>00-&lt;06 m</t>
  </si>
  <si>
    <t>ESPMBSPMPVL1218</t>
  </si>
  <si>
    <t>ESPMBSPSVL2440</t>
  </si>
  <si>
    <t>ESPOFRHOKVL2440</t>
  </si>
  <si>
    <t>ESPOFRHOKVL2440 LLD</t>
  </si>
  <si>
    <t>No vessels &lt; 10 m. in this area</t>
  </si>
  <si>
    <t>Y. https://www.mapa.gob.es/es/estadistica/temas/estadisticas-pesqueras/pesca-maritima/</t>
  </si>
  <si>
    <t>Y. https://www.mapa.gob.es/es/estadistica/temas/estadisticas-pesqueras/acuicultura/</t>
  </si>
  <si>
    <t>The data have been grouped to comply with statistical confidentiality because there are fewer than 3 companies in this segment.</t>
  </si>
  <si>
    <t>Polyculture.All methods.</t>
  </si>
  <si>
    <t>Fish farming techniques.Tanks and raceways.</t>
  </si>
  <si>
    <t>Hatcheries and nurseries.All methods.</t>
  </si>
  <si>
    <t>Fish farming techniques.Cages.</t>
  </si>
  <si>
    <t>Fish farming techniques.Ponds.</t>
  </si>
  <si>
    <t>Fish farming techniques.Recirculation systems.</t>
  </si>
  <si>
    <t>Shellfish farming techniques.On bottom.</t>
  </si>
  <si>
    <t>Shellfish farming techniques.Other.</t>
  </si>
  <si>
    <t>Fish farming techniques.Enclosures and pens.</t>
  </si>
  <si>
    <t>2016 data</t>
  </si>
  <si>
    <t>The information of this variable is not collected</t>
  </si>
  <si>
    <t>Payment for external agency workers (optional)</t>
  </si>
  <si>
    <t>FTE national</t>
  </si>
  <si>
    <t xml:space="preserve">Unpaid labour  </t>
  </si>
  <si>
    <t>Number of hours worked by employees and unpaid workers</t>
  </si>
  <si>
    <t>Weight of raw material per species and origin (optional)</t>
  </si>
  <si>
    <t>Companies 50 - 249</t>
  </si>
  <si>
    <t>Companies &gt; =250</t>
  </si>
  <si>
    <t>N+1 May 20</t>
  </si>
  <si>
    <t>The available data are those corresponding to N-2</t>
  </si>
  <si>
    <t>N+1, Feb 20</t>
  </si>
  <si>
    <t>No agreement in place in 2018</t>
  </si>
  <si>
    <t>N+1, July</t>
  </si>
  <si>
    <t>N+1 September 1st</t>
  </si>
  <si>
    <t>N+1 all data available according to end user needs</t>
  </si>
  <si>
    <t>N+1 all data available according to end user needs (WGBYC and others)</t>
  </si>
  <si>
    <r>
      <t xml:space="preserve">Argentina </t>
    </r>
    <r>
      <rPr>
        <sz val="10"/>
        <rFont val="Arial"/>
        <family val="2"/>
      </rPr>
      <t>spp.</t>
    </r>
  </si>
  <si>
    <r>
      <t xml:space="preserve">Beryx </t>
    </r>
    <r>
      <rPr>
        <sz val="10"/>
        <rFont val="Arial"/>
        <family val="2"/>
      </rPr>
      <t>spp.</t>
    </r>
  </si>
  <si>
    <r>
      <t xml:space="preserve">There is a problem with the identification of </t>
    </r>
    <r>
      <rPr>
        <i/>
        <sz val="10"/>
        <rFont val="Arial"/>
        <family val="2"/>
      </rPr>
      <t xml:space="preserve">Molva dipterygia </t>
    </r>
    <r>
      <rPr>
        <sz val="10"/>
        <rFont val="Arial"/>
        <family val="2"/>
      </rPr>
      <t xml:space="preserve">and </t>
    </r>
    <r>
      <rPr>
        <i/>
        <sz val="10"/>
        <rFont val="Arial"/>
        <family val="2"/>
      </rPr>
      <t>Molva macrophthalma</t>
    </r>
    <r>
      <rPr>
        <sz val="10"/>
        <rFont val="Arial"/>
        <family val="2"/>
      </rPr>
      <t xml:space="preserve">. The most frequent of them in the Spanish fishery is </t>
    </r>
    <r>
      <rPr>
        <i/>
        <sz val="10"/>
        <rFont val="Arial"/>
        <family val="2"/>
      </rPr>
      <t>M. macrophthalma</t>
    </r>
    <r>
      <rPr>
        <sz val="10"/>
        <rFont val="Arial"/>
        <family val="2"/>
      </rPr>
      <t>.</t>
    </r>
  </si>
  <si>
    <r>
      <t xml:space="preserve">Trisopterus </t>
    </r>
    <r>
      <rPr>
        <sz val="10"/>
        <rFont val="Arial"/>
        <family val="2"/>
      </rPr>
      <t>spp.</t>
    </r>
  </si>
  <si>
    <r>
      <t xml:space="preserve">Only </t>
    </r>
    <r>
      <rPr>
        <i/>
        <sz val="10"/>
        <rFont val="Arial"/>
        <family val="2"/>
      </rPr>
      <t>Trisopterus luscus</t>
    </r>
    <r>
      <rPr>
        <sz val="10"/>
        <rFont val="Arial"/>
        <family val="2"/>
      </rPr>
      <t xml:space="preserve">. </t>
    </r>
  </si>
  <si>
    <r>
      <t>Only</t>
    </r>
    <r>
      <rPr>
        <i/>
        <sz val="10"/>
        <rFont val="Arial"/>
        <family val="2"/>
      </rPr>
      <t xml:space="preserve"> Trisopterus luscus</t>
    </r>
    <r>
      <rPr>
        <sz val="10"/>
        <rFont val="Arial"/>
        <family val="2"/>
      </rPr>
      <t>. Sampling depends on occurrrence, so the number can not be planned in advance.</t>
    </r>
  </si>
  <si>
    <r>
      <t xml:space="preserve">Illex </t>
    </r>
    <r>
      <rPr>
        <sz val="10"/>
        <rFont val="Arial"/>
        <family val="2"/>
      </rPr>
      <t>spp.,</t>
    </r>
    <r>
      <rPr>
        <i/>
        <sz val="10"/>
        <rFont val="Arial"/>
        <family val="2"/>
      </rPr>
      <t xml:space="preserve"> Todarodes </t>
    </r>
    <r>
      <rPr>
        <sz val="10"/>
        <rFont val="Arial"/>
        <family val="2"/>
      </rPr>
      <t>spp.</t>
    </r>
  </si>
  <si>
    <r>
      <t xml:space="preserve">Scomber </t>
    </r>
    <r>
      <rPr>
        <sz val="10"/>
        <rFont val="Arial"/>
        <family val="2"/>
      </rPr>
      <t>spp.</t>
    </r>
  </si>
  <si>
    <r>
      <t xml:space="preserve">Pandalus </t>
    </r>
    <r>
      <rPr>
        <sz val="10"/>
        <rFont val="Arial"/>
        <family val="2"/>
      </rPr>
      <t>spp.</t>
    </r>
  </si>
  <si>
    <r>
      <t xml:space="preserve">Raja </t>
    </r>
    <r>
      <rPr>
        <sz val="10"/>
        <rFont val="Arial"/>
        <family val="2"/>
      </rPr>
      <t>spp.</t>
    </r>
  </si>
  <si>
    <r>
      <t xml:space="preserve">Sebastes </t>
    </r>
    <r>
      <rPr>
        <sz val="10"/>
        <rFont val="Arial"/>
        <family val="2"/>
      </rPr>
      <t>spp.</t>
    </r>
    <r>
      <rPr>
        <i/>
        <sz val="10"/>
        <rFont val="Arial"/>
        <family val="2"/>
      </rPr>
      <t xml:space="preserve"> </t>
    </r>
  </si>
  <si>
    <r>
      <t xml:space="preserve">Trachurus </t>
    </r>
    <r>
      <rPr>
        <sz val="10"/>
        <rFont val="Arial"/>
        <family val="2"/>
      </rPr>
      <t>spp.</t>
    </r>
  </si>
  <si>
    <r>
      <rPr>
        <i/>
        <sz val="10"/>
        <rFont val="Arial"/>
        <family val="2"/>
      </rPr>
      <t>T. picturatus</t>
    </r>
    <r>
      <rPr>
        <sz val="10"/>
        <rFont val="Arial"/>
        <family val="2"/>
      </rPr>
      <t xml:space="preserve"> will be the species to sample, as it accounts for more than 99% of the Trachurus genus in the landings of Tenerife Island, where samplings will be carried out.  </t>
    </r>
  </si>
  <si>
    <r>
      <t xml:space="preserve">This species is bycatch in other fisheries, so the number of individuals sampled at national level can not be planned </t>
    </r>
    <r>
      <rPr>
        <i/>
        <sz val="10"/>
        <rFont val="Arial"/>
        <family val="2"/>
      </rPr>
      <t>a priori.</t>
    </r>
  </si>
  <si>
    <r>
      <t xml:space="preserve">Number of individuals not predictable </t>
    </r>
    <r>
      <rPr>
        <i/>
        <sz val="10"/>
        <rFont val="Arial"/>
        <family val="2"/>
      </rPr>
      <t>a priori.</t>
    </r>
    <r>
      <rPr>
        <sz val="10"/>
        <rFont val="Arial"/>
        <family val="2"/>
      </rPr>
      <t xml:space="preserve"> Samples depends on the possibilities of conducting observations onboard and/or their abundance in catches. </t>
    </r>
  </si>
  <si>
    <r>
      <t xml:space="preserve">Sepia </t>
    </r>
    <r>
      <rPr>
        <sz val="10"/>
        <rFont val="Arial"/>
        <family val="2"/>
      </rPr>
      <t>spp.</t>
    </r>
  </si>
  <si>
    <r>
      <t xml:space="preserve">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 License for mixed cephalopods and finfish. Minimum number depends on the target species of the sampled trips, so it cannot be planned in advance</t>
    </r>
  </si>
  <si>
    <r>
      <t xml:space="preserve">Commercial species are only </t>
    </r>
    <r>
      <rPr>
        <i/>
        <sz val="9"/>
        <rFont val="Arial"/>
        <family val="2"/>
      </rPr>
      <t>S. officinalis</t>
    </r>
    <r>
      <rPr>
        <sz val="9"/>
        <rFont val="Arial"/>
        <family val="2"/>
      </rPr>
      <t xml:space="preserve"> and </t>
    </r>
    <r>
      <rPr>
        <i/>
        <sz val="9"/>
        <rFont val="Arial"/>
        <family val="2"/>
      </rPr>
      <t>S. hierredda</t>
    </r>
    <r>
      <rPr>
        <sz val="9"/>
        <rFont val="Arial"/>
        <family val="2"/>
      </rPr>
      <t>. License for mixed cephalopods and finfish. Minimum number depends on the target species of the sampled trips, so it cannot be planned in advance</t>
    </r>
  </si>
  <si>
    <r>
      <t xml:space="preserve">Auxis </t>
    </r>
    <r>
      <rPr>
        <sz val="10"/>
        <rFont val="Arial"/>
        <family val="2"/>
      </rPr>
      <t>spp.</t>
    </r>
  </si>
  <si>
    <r>
      <t xml:space="preserve">Kyphosus </t>
    </r>
    <r>
      <rPr>
        <sz val="10"/>
        <rFont val="Arial"/>
        <family val="2"/>
      </rPr>
      <t>spp</t>
    </r>
  </si>
  <si>
    <r>
      <t xml:space="preserve">Octopus </t>
    </r>
    <r>
      <rPr>
        <sz val="10"/>
        <rFont val="Arial"/>
        <family val="2"/>
      </rPr>
      <t>spp</t>
    </r>
  </si>
  <si>
    <r>
      <t xml:space="preserve">Sphyraena </t>
    </r>
    <r>
      <rPr>
        <sz val="10"/>
        <rFont val="Arial"/>
        <family val="2"/>
      </rPr>
      <t>sp</t>
    </r>
  </si>
  <si>
    <r>
      <t xml:space="preserve">Uraspis </t>
    </r>
    <r>
      <rPr>
        <sz val="10"/>
        <rFont val="Arial"/>
        <family val="2"/>
      </rPr>
      <t>spp</t>
    </r>
  </si>
  <si>
    <r>
      <t xml:space="preserve">Workshop on Age Reading of Horse Mackerel, </t>
    </r>
    <r>
      <rPr>
        <sz val="10"/>
        <rFont val="Arial"/>
        <family val="2"/>
      </rPr>
      <t>Mediterranean Horse Mackerel and Blue Jack Mackerel (Trachurus, T. mediterraneus and T.picturatus)</t>
    </r>
  </si>
  <si>
    <r>
      <t xml:space="preserve">It was concluded the existence of two units  (North and South) in the stock of blue whiting </t>
    </r>
    <r>
      <rPr>
        <i/>
        <sz val="10"/>
        <rFont val="Arial"/>
        <family val="2"/>
      </rPr>
      <t>(Micromesistius poutassou</t>
    </r>
    <r>
      <rPr>
        <sz val="10"/>
        <rFont val="Arial"/>
        <family val="2"/>
      </rPr>
      <t xml:space="preserve">). However, there is no separate  information for each of the units, so independent evaluation is not possible.
An overarching survey between the two groups would be beneficial if it could be coordinated both temporally and geographically in closing the gap in knowledge on blue whiting stock components and distribution.
A proposal for Spain was formulated through WGACEGG and communicated to WGIPS via WGWIDE for review. </t>
    </r>
  </si>
  <si>
    <r>
      <t>MS follow this recommendation by sampling biological variables of</t>
    </r>
    <r>
      <rPr>
        <i/>
        <sz val="10"/>
        <rFont val="Arial"/>
        <family val="2"/>
      </rPr>
      <t xml:space="preserve"> Isurus oxyrinchus</t>
    </r>
  </si>
  <si>
    <t>2018-2019</t>
  </si>
  <si>
    <t>Register vessel</t>
  </si>
  <si>
    <t xml:space="preserve">Annual </t>
  </si>
  <si>
    <t>Mean age of vessels</t>
  </si>
  <si>
    <t>Mean LOA of vessels</t>
  </si>
  <si>
    <t>Total vessels power</t>
  </si>
  <si>
    <t>Total vessels tonnage</t>
  </si>
  <si>
    <t>Value of landing per species</t>
  </si>
  <si>
    <t>Average price per species</t>
  </si>
  <si>
    <t>The planned numbers cell was empty and one electofishing survey has been carried out. In addition,  Eo is a transboundary river between Galicia and Asturias and as the table shows it has a full sampling coverturessince it has 29 extra sampling points in Galicia</t>
  </si>
  <si>
    <t>6 traps have been used</t>
  </si>
  <si>
    <t>Employment by gender</t>
  </si>
  <si>
    <t>No data collection is expected</t>
  </si>
  <si>
    <t>Finally no data collection was carried out</t>
  </si>
  <si>
    <t>Companies  11-49</t>
  </si>
  <si>
    <t>Finally, no data collection was carried out</t>
  </si>
</sst>
</file>

<file path=xl/styles.xml><?xml version="1.0" encoding="utf-8"?>
<styleSheet xmlns="http://schemas.openxmlformats.org/spreadsheetml/2006/main">
  <numFmts count="2">
    <numFmt numFmtId="164" formatCode="0.0%"/>
    <numFmt numFmtId="165" formatCode="0.0"/>
  </numFmts>
  <fonts count="6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b/>
      <sz val="11"/>
      <name val="Arial"/>
      <family val="2"/>
    </font>
    <font>
      <sz val="11"/>
      <color theme="1"/>
      <name val="Calibri"/>
      <family val="2"/>
      <scheme val="minor"/>
    </font>
    <font>
      <b/>
      <sz val="10"/>
      <color theme="1"/>
      <name val="Arial"/>
      <family val="2"/>
    </font>
    <font>
      <sz val="10"/>
      <color theme="1"/>
      <name val="Arial"/>
      <family val="2"/>
    </font>
    <font>
      <sz val="10"/>
      <color rgb="FF7030A0"/>
      <name val="Arial"/>
      <family val="2"/>
    </font>
    <font>
      <sz val="10"/>
      <color rgb="FF000000"/>
      <name val="Arial"/>
      <family val="2"/>
    </font>
    <font>
      <i/>
      <sz val="10"/>
      <name val="Arial"/>
      <family val="2"/>
    </font>
    <font>
      <b/>
      <i/>
      <sz val="10"/>
      <name val="Arial"/>
      <family val="2"/>
    </font>
    <font>
      <u/>
      <sz val="10"/>
      <color theme="10"/>
      <name val="Arial"/>
      <family val="2"/>
    </font>
    <font>
      <sz val="10"/>
      <name val="Calibri"/>
      <family val="2"/>
      <scheme val="minor"/>
    </font>
    <font>
      <sz val="8"/>
      <name val="Cambria"/>
      <family val="2"/>
      <scheme val="major"/>
    </font>
    <font>
      <b/>
      <sz val="10"/>
      <name val="Arial"/>
      <family val="2"/>
      <charset val="161"/>
    </font>
    <font>
      <b/>
      <sz val="12"/>
      <name val="Arial"/>
      <family val="2"/>
    </font>
    <font>
      <strike/>
      <sz val="10"/>
      <name val="Arial"/>
      <family val="2"/>
    </font>
    <font>
      <b/>
      <sz val="8"/>
      <name val="Arial"/>
      <family val="2"/>
    </font>
    <font>
      <b/>
      <sz val="8"/>
      <name val="Cambria"/>
      <family val="2"/>
      <scheme val="major"/>
    </font>
    <font>
      <sz val="11"/>
      <color indexed="8"/>
      <name val="Calibri"/>
      <family val="2"/>
      <scheme val="minor"/>
    </font>
    <font>
      <sz val="11"/>
      <name val="Arial"/>
      <family val="2"/>
    </font>
    <font>
      <b/>
      <sz val="9"/>
      <color indexed="81"/>
      <name val="Tahoma"/>
      <family val="2"/>
    </font>
    <font>
      <sz val="9"/>
      <color indexed="81"/>
      <name val="Tahoma"/>
      <family val="2"/>
    </font>
    <font>
      <sz val="11"/>
      <color theme="1"/>
      <name val="Arial"/>
      <family val="2"/>
    </font>
    <font>
      <sz val="11"/>
      <name val="Calibri"/>
      <family val="2"/>
      <scheme val="minor"/>
    </font>
    <font>
      <i/>
      <sz val="9"/>
      <name val="Arial"/>
      <family val="2"/>
    </font>
    <font>
      <sz val="9"/>
      <name val="Arial"/>
      <family val="2"/>
    </font>
    <font>
      <u/>
      <sz val="8.5"/>
      <name val="Arial"/>
      <family val="2"/>
    </font>
    <font>
      <sz val="10"/>
      <color rgb="FFFF0000"/>
      <name val="Arial"/>
      <family val="2"/>
    </font>
  </fonts>
  <fills count="3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26"/>
      </patternFill>
    </fill>
    <fill>
      <patternFill patternType="solid">
        <fgColor theme="0" tint="-0.14999847407452621"/>
        <bgColor indexed="64"/>
      </patternFill>
    </fill>
    <fill>
      <patternFill patternType="solid">
        <fgColor rgb="FFFFFFCC"/>
        <bgColor indexed="64"/>
      </patternFill>
    </fill>
    <fill>
      <patternFill patternType="solid">
        <fgColor theme="0" tint="-0.14996795556505021"/>
        <bgColor indexed="64"/>
      </patternFill>
    </fill>
    <fill>
      <patternFill patternType="solid">
        <fgColor rgb="FFD8D8D8"/>
        <bgColor indexed="64"/>
      </patternFill>
    </fill>
    <fill>
      <patternFill patternType="solid">
        <fgColor rgb="FFD8D8D8"/>
        <bgColor rgb="FFD8D8D8"/>
      </patternFill>
    </fill>
    <fill>
      <patternFill patternType="solid">
        <fgColor rgb="FFFFFFCC"/>
        <bgColor rgb="FFFFFFCC"/>
      </patternFill>
    </fill>
    <fill>
      <patternFill patternType="solid">
        <fgColor theme="0" tint="-0.14999847407452621"/>
        <bgColor rgb="FFA5A5A5"/>
      </patternFill>
    </fill>
    <fill>
      <patternFill patternType="solid">
        <fgColor rgb="FFFF0000"/>
        <bgColor indexed="64"/>
      </patternFill>
    </fill>
  </fills>
  <borders count="13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bottom style="thin">
        <color indexed="8"/>
      </bottom>
      <diagonal/>
    </border>
    <border>
      <left/>
      <right/>
      <top/>
      <bottom style="thin">
        <color indexed="8"/>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thin">
        <color indexed="8"/>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n">
        <color indexed="64"/>
      </bottom>
      <diagonal/>
    </border>
  </borders>
  <cellStyleXfs count="279">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12" fillId="16"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7" borderId="0" applyNumberFormat="0" applyBorder="0" applyAlignment="0" applyProtection="0"/>
    <xf numFmtId="0" fontId="14" fillId="14" borderId="1" applyNumberFormat="0" applyAlignment="0" applyProtection="0"/>
    <xf numFmtId="0" fontId="15" fillId="14" borderId="2" applyNumberFormat="0" applyAlignment="0" applyProtection="0"/>
    <xf numFmtId="0" fontId="16" fillId="4" borderId="0" applyNumberFormat="0" applyBorder="0" applyAlignment="0" applyProtection="0"/>
    <xf numFmtId="0" fontId="17" fillId="8" borderId="2" applyNumberFormat="0" applyAlignment="0" applyProtection="0"/>
    <xf numFmtId="0" fontId="18" fillId="23" borderId="3" applyNumberFormat="0" applyAlignment="0" applyProtection="0"/>
    <xf numFmtId="0" fontId="19" fillId="0" borderId="4" applyNumberFormat="0" applyFill="0" applyAlignment="0" applyProtection="0"/>
    <xf numFmtId="0" fontId="20" fillId="7" borderId="2" applyNumberFormat="0" applyAlignment="0" applyProtection="0"/>
    <xf numFmtId="0" fontId="21" fillId="0" borderId="0" applyNumberFormat="0" applyFill="0" applyBorder="0" applyAlignment="0" applyProtection="0"/>
    <xf numFmtId="0" fontId="13" fillId="18"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22" fillId="7" borderId="2" applyNumberFormat="0" applyAlignment="0" applyProtection="0"/>
    <xf numFmtId="0" fontId="23" fillId="0" borderId="5" applyNumberFormat="0" applyFill="0" applyAlignment="0" applyProtection="0"/>
    <xf numFmtId="0" fontId="24" fillId="0" borderId="0" applyNumberFormat="0" applyFill="0" applyBorder="0" applyAlignment="0" applyProtection="0"/>
    <xf numFmtId="0" fontId="25" fillId="3" borderId="0" applyNumberFormat="0" applyBorder="0" applyAlignment="0" applyProtection="0"/>
    <xf numFmtId="0" fontId="38" fillId="0" borderId="0"/>
    <xf numFmtId="0" fontId="36" fillId="0" borderId="0"/>
    <xf numFmtId="0" fontId="38" fillId="0" borderId="0"/>
    <xf numFmtId="0" fontId="36" fillId="0" borderId="0"/>
    <xf numFmtId="0" fontId="36" fillId="0" borderId="0"/>
    <xf numFmtId="0" fontId="36" fillId="0" borderId="0"/>
    <xf numFmtId="0" fontId="36" fillId="0" borderId="0"/>
    <xf numFmtId="0" fontId="36" fillId="0" borderId="0"/>
    <xf numFmtId="0" fontId="38" fillId="0" borderId="0"/>
    <xf numFmtId="0" fontId="36" fillId="9" borderId="7" applyNumberFormat="0" applyAlignment="0" applyProtection="0"/>
    <xf numFmtId="0" fontId="36" fillId="9" borderId="7" applyNumberFormat="0" applyAlignment="0" applyProtection="0"/>
    <xf numFmtId="0" fontId="26" fillId="8" borderId="1" applyNumberFormat="0" applyAlignment="0" applyProtection="0"/>
    <xf numFmtId="0" fontId="38" fillId="0" borderId="0"/>
    <xf numFmtId="0" fontId="38" fillId="0" borderId="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8" applyNumberFormat="0" applyFill="0" applyAlignment="0" applyProtection="0"/>
    <xf numFmtId="0" fontId="31" fillId="0" borderId="6" applyNumberFormat="0" applyFill="0" applyAlignment="0" applyProtection="0"/>
    <xf numFmtId="0" fontId="21" fillId="0" borderId="9"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9" fontId="36" fillId="0" borderId="0" applyFont="0" applyFill="0" applyBorder="0" applyAlignment="0" applyProtection="0"/>
    <xf numFmtId="0" fontId="9" fillId="0" borderId="0"/>
    <xf numFmtId="0" fontId="8" fillId="0" borderId="0"/>
    <xf numFmtId="0" fontId="45" fillId="0" borderId="0" applyNumberFormat="0" applyFill="0" applyBorder="0" applyAlignment="0" applyProtection="0"/>
    <xf numFmtId="0" fontId="7" fillId="0" borderId="0"/>
    <xf numFmtId="0" fontId="36" fillId="0" borderId="0"/>
    <xf numFmtId="0" fontId="6" fillId="0" borderId="0"/>
    <xf numFmtId="0" fontId="6" fillId="0" borderId="0"/>
    <xf numFmtId="0" fontId="6" fillId="0" borderId="0"/>
    <xf numFmtId="0" fontId="6" fillId="0" borderId="0"/>
    <xf numFmtId="0" fontId="36" fillId="0" borderId="0"/>
    <xf numFmtId="0" fontId="53" fillId="0" borderId="0"/>
    <xf numFmtId="0" fontId="5" fillId="0" borderId="0"/>
    <xf numFmtId="0" fontId="36" fillId="0" borderId="0"/>
    <xf numFmtId="0" fontId="36" fillId="9" borderId="88" applyNumberFormat="0" applyAlignment="0" applyProtection="0"/>
    <xf numFmtId="0" fontId="26" fillId="8" borderId="85" applyNumberFormat="0" applyAlignment="0" applyProtection="0"/>
    <xf numFmtId="0" fontId="36" fillId="9" borderId="108" applyNumberFormat="0" applyAlignment="0" applyProtection="0"/>
    <xf numFmtId="0" fontId="20" fillId="7" borderId="118" applyNumberFormat="0" applyAlignment="0" applyProtection="0"/>
    <xf numFmtId="0" fontId="11" fillId="8"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22" fillId="7" borderId="86" applyNumberFormat="0" applyAlignment="0" applyProtection="0"/>
    <xf numFmtId="0" fontId="11" fillId="14"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20" fillId="7" borderId="110" applyNumberFormat="0" applyAlignment="0" applyProtection="0"/>
    <xf numFmtId="0" fontId="13"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7" borderId="0" applyNumberFormat="0" applyBorder="0" applyAlignment="0" applyProtection="0"/>
    <xf numFmtId="0" fontId="14" fillId="14" borderId="76" applyNumberFormat="0" applyAlignment="0" applyProtection="0"/>
    <xf numFmtId="0" fontId="15" fillId="14" borderId="77" applyNumberFormat="0" applyAlignment="0" applyProtection="0"/>
    <xf numFmtId="0" fontId="16" fillId="4" borderId="0" applyNumberFormat="0" applyBorder="0" applyAlignment="0" applyProtection="0"/>
    <xf numFmtId="0" fontId="17" fillId="8" borderId="77" applyNumberFormat="0" applyAlignment="0" applyProtection="0"/>
    <xf numFmtId="0" fontId="18" fillId="23" borderId="3" applyNumberFormat="0" applyAlignment="0" applyProtection="0"/>
    <xf numFmtId="0" fontId="19" fillId="0" borderId="4" applyNumberFormat="0" applyFill="0" applyAlignment="0" applyProtection="0"/>
    <xf numFmtId="0" fontId="20" fillId="7" borderId="77" applyNumberFormat="0" applyAlignment="0" applyProtection="0"/>
    <xf numFmtId="0" fontId="21" fillId="0" borderId="0" applyNumberFormat="0" applyFill="0" applyBorder="0" applyAlignment="0" applyProtection="0"/>
    <xf numFmtId="0" fontId="13" fillId="18"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22" fillId="7" borderId="77" applyNumberFormat="0" applyAlignment="0" applyProtection="0"/>
    <xf numFmtId="0" fontId="23" fillId="0" borderId="78" applyNumberFormat="0" applyFill="0" applyAlignment="0" applyProtection="0"/>
    <xf numFmtId="0" fontId="23" fillId="0" borderId="87" applyNumberFormat="0" applyFill="0" applyAlignment="0" applyProtection="0"/>
    <xf numFmtId="0" fontId="25" fillId="3" borderId="0" applyNumberFormat="0" applyBorder="0" applyAlignment="0" applyProtection="0"/>
    <xf numFmtId="0" fontId="5" fillId="0" borderId="0"/>
    <xf numFmtId="0" fontId="5" fillId="0" borderId="0"/>
    <xf numFmtId="0" fontId="5" fillId="0" borderId="0"/>
    <xf numFmtId="0" fontId="36" fillId="9" borderId="79" applyNumberFormat="0" applyAlignment="0" applyProtection="0"/>
    <xf numFmtId="0" fontId="36" fillId="9" borderId="79" applyNumberFormat="0" applyAlignment="0" applyProtection="0"/>
    <xf numFmtId="0" fontId="26" fillId="8" borderId="76" applyNumberFormat="0" applyAlignment="0" applyProtection="0"/>
    <xf numFmtId="0" fontId="5" fillId="0" borderId="0"/>
    <xf numFmtId="0" fontId="5" fillId="0" borderId="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8" applyNumberFormat="0" applyFill="0" applyAlignment="0" applyProtection="0"/>
    <xf numFmtId="0" fontId="31" fillId="0" borderId="6" applyNumberFormat="0" applyFill="0" applyAlignment="0" applyProtection="0"/>
    <xf numFmtId="0" fontId="21" fillId="0" borderId="9" applyNumberFormat="0" applyFill="0" applyAlignment="0" applyProtection="0"/>
    <xf numFmtId="9" fontId="36"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6" fillId="9" borderId="88" applyNumberFormat="0" applyAlignment="0" applyProtection="0"/>
    <xf numFmtId="0" fontId="20" fillId="7" borderId="86" applyNumberFormat="0" applyAlignment="0" applyProtection="0"/>
    <xf numFmtId="0" fontId="14" fillId="14" borderId="81" applyNumberFormat="0" applyAlignment="0" applyProtection="0"/>
    <xf numFmtId="0" fontId="15" fillId="14" borderId="82" applyNumberFormat="0" applyAlignment="0" applyProtection="0"/>
    <xf numFmtId="0" fontId="14" fillId="14" borderId="89" applyNumberFormat="0" applyAlignment="0" applyProtection="0"/>
    <xf numFmtId="0" fontId="17" fillId="8" borderId="82" applyNumberFormat="0" applyAlignment="0" applyProtection="0"/>
    <xf numFmtId="0" fontId="17" fillId="8" borderId="86" applyNumberFormat="0" applyAlignment="0" applyProtection="0"/>
    <xf numFmtId="0" fontId="15" fillId="14" borderId="90" applyNumberFormat="0" applyAlignment="0" applyProtection="0"/>
    <xf numFmtId="0" fontId="20" fillId="7" borderId="82" applyNumberFormat="0" applyAlignment="0" applyProtection="0"/>
    <xf numFmtId="0" fontId="15" fillId="14" borderId="86" applyNumberFormat="0" applyAlignment="0" applyProtection="0"/>
    <xf numFmtId="0" fontId="14" fillId="14" borderId="85" applyNumberFormat="0" applyAlignment="0" applyProtection="0"/>
    <xf numFmtId="0" fontId="17" fillId="8" borderId="90" applyNumberFormat="0" applyAlignment="0" applyProtection="0"/>
    <xf numFmtId="0" fontId="20" fillId="7" borderId="90" applyNumberFormat="0" applyAlignment="0" applyProtection="0"/>
    <xf numFmtId="0" fontId="22" fillId="7" borderId="82" applyNumberFormat="0" applyAlignment="0" applyProtection="0"/>
    <xf numFmtId="0" fontId="23" fillId="0" borderId="83" applyNumberFormat="0" applyFill="0" applyAlignment="0" applyProtection="0"/>
    <xf numFmtId="0" fontId="36" fillId="9" borderId="84" applyNumberFormat="0" applyAlignment="0" applyProtection="0"/>
    <xf numFmtId="0" fontId="36" fillId="9" borderId="84" applyNumberFormat="0" applyAlignment="0" applyProtection="0"/>
    <xf numFmtId="0" fontId="26" fillId="8" borderId="81" applyNumberFormat="0" applyAlignment="0" applyProtection="0"/>
    <xf numFmtId="0" fontId="36" fillId="9" borderId="92" applyNumberFormat="0" applyAlignment="0" applyProtection="0"/>
    <xf numFmtId="0" fontId="26" fillId="8" borderId="89" applyNumberFormat="0" applyAlignment="0" applyProtection="0"/>
    <xf numFmtId="0" fontId="36" fillId="9" borderId="92" applyNumberFormat="0" applyAlignment="0" applyProtection="0"/>
    <xf numFmtId="0" fontId="23" fillId="0" borderId="91" applyNumberFormat="0" applyFill="0" applyAlignment="0" applyProtection="0"/>
    <xf numFmtId="0" fontId="22" fillId="7" borderId="90" applyNumberFormat="0" applyAlignment="0" applyProtection="0"/>
    <xf numFmtId="0" fontId="26" fillId="8" borderId="113" applyNumberFormat="0" applyAlignment="0" applyProtection="0"/>
    <xf numFmtId="0" fontId="36" fillId="9" borderId="124" applyNumberFormat="0" applyAlignment="0" applyProtection="0"/>
    <xf numFmtId="0" fontId="26" fillId="8" borderId="105" applyNumberFormat="0" applyAlignment="0" applyProtection="0"/>
    <xf numFmtId="0" fontId="36" fillId="9" borderId="108" applyNumberFormat="0" applyAlignment="0" applyProtection="0"/>
    <xf numFmtId="0" fontId="26" fillId="8" borderId="97" applyNumberFormat="0" applyAlignment="0" applyProtection="0"/>
    <xf numFmtId="0" fontId="36" fillId="9" borderId="100" applyNumberFormat="0" applyAlignment="0" applyProtection="0"/>
    <xf numFmtId="0" fontId="36" fillId="9" borderId="100" applyNumberFormat="0" applyAlignment="0" applyProtection="0"/>
    <xf numFmtId="0" fontId="36" fillId="9" borderId="116" applyNumberFormat="0" applyAlignment="0" applyProtection="0"/>
    <xf numFmtId="0" fontId="36" fillId="9" borderId="116" applyNumberFormat="0" applyAlignment="0" applyProtection="0"/>
    <xf numFmtId="0" fontId="22" fillId="7" borderId="106" applyNumberFormat="0" applyAlignment="0" applyProtection="0"/>
    <xf numFmtId="0" fontId="14" fillId="14" borderId="117" applyNumberFormat="0" applyAlignment="0" applyProtection="0"/>
    <xf numFmtId="0" fontId="23" fillId="0" borderId="99" applyNumberFormat="0" applyFill="0" applyAlignment="0" applyProtection="0"/>
    <xf numFmtId="0" fontId="22" fillId="7" borderId="98" applyNumberFormat="0" applyAlignment="0" applyProtection="0"/>
    <xf numFmtId="0" fontId="15" fillId="14" borderId="118" applyNumberFormat="0" applyAlignment="0" applyProtection="0"/>
    <xf numFmtId="0" fontId="20" fillId="7" borderId="114" applyNumberFormat="0" applyAlignment="0" applyProtection="0"/>
    <xf numFmtId="0" fontId="20" fillId="7" borderId="106" applyNumberFormat="0" applyAlignment="0" applyProtection="0"/>
    <xf numFmtId="0" fontId="14" fillId="14" borderId="109" applyNumberFormat="0" applyAlignment="0" applyProtection="0"/>
    <xf numFmtId="0" fontId="14" fillId="14" borderId="101" applyNumberFormat="0" applyAlignment="0" applyProtection="0"/>
    <xf numFmtId="0" fontId="15" fillId="14" borderId="102" applyNumberFormat="0" applyAlignment="0" applyProtection="0"/>
    <xf numFmtId="0" fontId="20" fillId="7" borderId="98" applyNumberFormat="0" applyAlignment="0" applyProtection="0"/>
    <xf numFmtId="0" fontId="15" fillId="14" borderId="110" applyNumberFormat="0" applyAlignment="0" applyProtection="0"/>
    <xf numFmtId="0" fontId="14" fillId="14" borderId="93" applyNumberFormat="0" applyAlignment="0" applyProtection="0"/>
    <xf numFmtId="0" fontId="15" fillId="14" borderId="94" applyNumberFormat="0" applyAlignment="0" applyProtection="0"/>
    <xf numFmtId="0" fontId="17" fillId="8" borderId="102" applyNumberFormat="0" applyAlignment="0" applyProtection="0"/>
    <xf numFmtId="0" fontId="17" fillId="8" borderId="94" applyNumberFormat="0" applyAlignment="0" applyProtection="0"/>
    <xf numFmtId="0" fontId="17" fillId="8" borderId="98" applyNumberFormat="0" applyAlignment="0" applyProtection="0"/>
    <xf numFmtId="0" fontId="17" fillId="8" borderId="106" applyNumberFormat="0" applyAlignment="0" applyProtection="0"/>
    <xf numFmtId="0" fontId="20" fillId="7" borderId="94" applyNumberFormat="0" applyAlignment="0" applyProtection="0"/>
    <xf numFmtId="0" fontId="15" fillId="14" borderId="98" applyNumberFormat="0" applyAlignment="0" applyProtection="0"/>
    <xf numFmtId="0" fontId="14" fillId="14" borderId="97" applyNumberFormat="0" applyAlignment="0" applyProtection="0"/>
    <xf numFmtId="0" fontId="17" fillId="8" borderId="118" applyNumberFormat="0" applyAlignment="0" applyProtection="0"/>
    <xf numFmtId="0" fontId="20" fillId="7" borderId="102" applyNumberFormat="0" applyAlignment="0" applyProtection="0"/>
    <xf numFmtId="0" fontId="15" fillId="14" borderId="106" applyNumberFormat="0" applyAlignment="0" applyProtection="0"/>
    <xf numFmtId="0" fontId="14" fillId="14" borderId="105" applyNumberFormat="0" applyAlignment="0" applyProtection="0"/>
    <xf numFmtId="0" fontId="17" fillId="8" borderId="110" applyNumberFormat="0" applyAlignment="0" applyProtection="0"/>
    <xf numFmtId="0" fontId="22" fillId="7" borderId="94" applyNumberFormat="0" applyAlignment="0" applyProtection="0"/>
    <xf numFmtId="0" fontId="23" fillId="0" borderId="95" applyNumberFormat="0" applyFill="0" applyAlignment="0" applyProtection="0"/>
    <xf numFmtId="0" fontId="17" fillId="8" borderId="114" applyNumberFormat="0" applyAlignment="0" applyProtection="0"/>
    <xf numFmtId="0" fontId="17" fillId="8" borderId="122" applyNumberFormat="0" applyAlignment="0" applyProtection="0"/>
    <xf numFmtId="0" fontId="15" fillId="14" borderId="114" applyNumberFormat="0" applyAlignment="0" applyProtection="0"/>
    <xf numFmtId="0" fontId="22" fillId="7" borderId="102" applyNumberFormat="0" applyAlignment="0" applyProtection="0"/>
    <xf numFmtId="0" fontId="14" fillId="14" borderId="113" applyNumberFormat="0" applyAlignment="0" applyProtection="0"/>
    <xf numFmtId="0" fontId="22" fillId="7" borderId="118" applyNumberFormat="0" applyAlignment="0" applyProtection="0"/>
    <xf numFmtId="0" fontId="36" fillId="9" borderId="96" applyNumberFormat="0" applyAlignment="0" applyProtection="0"/>
    <xf numFmtId="0" fontId="36" fillId="9" borderId="96" applyNumberFormat="0" applyAlignment="0" applyProtection="0"/>
    <xf numFmtId="0" fontId="26" fillId="8" borderId="93" applyNumberFormat="0" applyAlignment="0" applyProtection="0"/>
    <xf numFmtId="0" fontId="36" fillId="9" borderId="104" applyNumberFormat="0" applyAlignment="0" applyProtection="0"/>
    <xf numFmtId="0" fontId="26" fillId="8" borderId="101" applyNumberFormat="0" applyAlignment="0" applyProtection="0"/>
    <xf numFmtId="0" fontId="22" fillId="7" borderId="114" applyNumberFormat="0" applyAlignment="0" applyProtection="0"/>
    <xf numFmtId="0" fontId="20" fillId="7" borderId="122" applyNumberFormat="0" applyAlignment="0" applyProtection="0"/>
    <xf numFmtId="0" fontId="36" fillId="9" borderId="104" applyNumberFormat="0" applyAlignment="0" applyProtection="0"/>
    <xf numFmtId="0" fontId="14" fillId="14" borderId="121" applyNumberFormat="0" applyAlignment="0" applyProtection="0"/>
    <xf numFmtId="0" fontId="22" fillId="7" borderId="110" applyNumberFormat="0" applyAlignment="0" applyProtection="0"/>
    <xf numFmtId="0" fontId="36" fillId="9" borderId="112" applyNumberFormat="0" applyAlignment="0" applyProtection="0"/>
    <xf numFmtId="0" fontId="15" fillId="14" borderId="122" applyNumberFormat="0" applyAlignment="0" applyProtection="0"/>
    <xf numFmtId="0" fontId="23" fillId="0" borderId="103" applyNumberFormat="0" applyFill="0" applyAlignment="0" applyProtection="0"/>
    <xf numFmtId="0" fontId="36" fillId="9" borderId="124" applyNumberFormat="0" applyAlignment="0" applyProtection="0"/>
    <xf numFmtId="0" fontId="26" fillId="8" borderId="121" applyNumberFormat="0" applyAlignment="0" applyProtection="0"/>
    <xf numFmtId="0" fontId="23" fillId="0" borderId="115" applyNumberFormat="0" applyFill="0" applyAlignment="0" applyProtection="0"/>
    <xf numFmtId="0" fontId="23" fillId="0" borderId="107" applyNumberFormat="0" applyFill="0" applyAlignment="0" applyProtection="0"/>
    <xf numFmtId="0" fontId="23" fillId="0" borderId="111" applyNumberFormat="0" applyFill="0" applyAlignment="0" applyProtection="0"/>
    <xf numFmtId="0" fontId="36" fillId="9" borderId="112" applyNumberFormat="0" applyAlignment="0" applyProtection="0"/>
    <xf numFmtId="0" fontId="26" fillId="8" borderId="117" applyNumberFormat="0" applyAlignment="0" applyProtection="0"/>
    <xf numFmtId="0" fontId="36" fillId="9" borderId="120" applyNumberFormat="0" applyAlignment="0" applyProtection="0"/>
    <xf numFmtId="0" fontId="26" fillId="8" borderId="109" applyNumberFormat="0" applyAlignment="0" applyProtection="0"/>
    <xf numFmtId="0" fontId="22" fillId="7" borderId="122" applyNumberFormat="0" applyAlignment="0" applyProtection="0"/>
    <xf numFmtId="0" fontId="36" fillId="9" borderId="120" applyNumberFormat="0" applyAlignment="0" applyProtection="0"/>
    <xf numFmtId="0" fontId="23" fillId="0" borderId="119" applyNumberFormat="0" applyFill="0" applyAlignment="0" applyProtection="0"/>
    <xf numFmtId="0" fontId="23" fillId="0" borderId="123" applyNumberFormat="0" applyFill="0" applyAlignment="0" applyProtection="0"/>
    <xf numFmtId="0" fontId="4" fillId="0" borderId="0"/>
    <xf numFmtId="0" fontId="4" fillId="0" borderId="0"/>
    <xf numFmtId="0" fontId="4" fillId="0" borderId="0"/>
    <xf numFmtId="0" fontId="4" fillId="0" borderId="0"/>
    <xf numFmtId="0" fontId="26" fillId="8" borderId="129" applyNumberFormat="0" applyAlignment="0" applyProtection="0"/>
    <xf numFmtId="0" fontId="36" fillId="9" borderId="132" applyNumberFormat="0" applyAlignment="0" applyProtection="0"/>
    <xf numFmtId="0" fontId="36" fillId="9" borderId="132" applyNumberFormat="0" applyAlignment="0" applyProtection="0"/>
    <xf numFmtId="0" fontId="23" fillId="0" borderId="131" applyNumberFormat="0" applyFill="0" applyAlignment="0" applyProtection="0"/>
    <xf numFmtId="0" fontId="22" fillId="7" borderId="130" applyNumberFormat="0" applyAlignment="0" applyProtection="0"/>
    <xf numFmtId="0" fontId="20" fillId="7" borderId="130" applyNumberFormat="0" applyAlignment="0" applyProtection="0"/>
    <xf numFmtId="0" fontId="17" fillId="8" borderId="130" applyNumberFormat="0" applyAlignment="0" applyProtection="0"/>
    <xf numFmtId="0" fontId="15" fillId="14" borderId="130" applyNumberFormat="0" applyAlignment="0" applyProtection="0"/>
    <xf numFmtId="0" fontId="14" fillId="14" borderId="129" applyNumberFormat="0" applyAlignment="0" applyProtection="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3" fillId="0" borderId="0"/>
    <xf numFmtId="0" fontId="2" fillId="0" borderId="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39">
    <xf numFmtId="0" fontId="0" fillId="0" borderId="0" xfId="0"/>
    <xf numFmtId="0" fontId="0" fillId="0" borderId="0" xfId="0" applyFont="1"/>
    <xf numFmtId="0" fontId="0" fillId="0" borderId="0" xfId="0" applyFont="1" applyBorder="1"/>
    <xf numFmtId="0" fontId="0" fillId="0" borderId="10" xfId="0" applyFont="1" applyBorder="1"/>
    <xf numFmtId="49" fontId="34" fillId="26" borderId="12" xfId="62" applyNumberFormat="1" applyFont="1" applyFill="1" applyBorder="1" applyAlignment="1">
      <alignment horizontal="center" vertical="center" wrapText="1" shrinkToFit="1"/>
    </xf>
    <xf numFmtId="49" fontId="34" fillId="26" borderId="12" xfId="60" applyNumberFormat="1" applyFont="1" applyFill="1" applyBorder="1" applyAlignment="1">
      <alignment horizontal="center" vertical="center" wrapText="1"/>
    </xf>
    <xf numFmtId="0" fontId="34" fillId="0" borderId="12" xfId="0" applyFont="1" applyFill="1" applyBorder="1" applyAlignment="1">
      <alignment horizontal="center" vertical="center" wrapText="1"/>
    </xf>
    <xf numFmtId="49" fontId="34" fillId="26" borderId="12" xfId="62" applyNumberFormat="1" applyFont="1" applyFill="1" applyBorder="1" applyAlignment="1">
      <alignment horizontal="center" vertical="top" wrapText="1"/>
    </xf>
    <xf numFmtId="49" fontId="34" fillId="0" borderId="12" xfId="60" applyNumberFormat="1" applyFont="1" applyFill="1" applyBorder="1" applyAlignment="1">
      <alignment horizontal="center" vertical="center" wrapText="1"/>
    </xf>
    <xf numFmtId="0" fontId="34" fillId="0" borderId="12" xfId="0" applyFont="1" applyBorder="1" applyAlignment="1">
      <alignment horizontal="center" vertical="center"/>
    </xf>
    <xf numFmtId="0" fontId="36" fillId="0" borderId="0" xfId="0" applyFont="1"/>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0" fontId="34" fillId="0" borderId="0" xfId="0" applyFont="1"/>
    <xf numFmtId="49" fontId="0" fillId="0" borderId="11" xfId="0" applyNumberFormat="1" applyFont="1" applyFill="1" applyBorder="1" applyAlignment="1">
      <alignment horizontal="center" vertical="center"/>
    </xf>
    <xf numFmtId="0" fontId="40" fillId="0" borderId="0" xfId="57" applyFont="1"/>
    <xf numFmtId="0" fontId="39" fillId="0" borderId="0" xfId="57" applyFont="1"/>
    <xf numFmtId="49" fontId="34" fillId="0" borderId="12" xfId="0" applyNumberFormat="1" applyFont="1" applyFill="1" applyBorder="1" applyAlignment="1">
      <alignment horizontal="center" vertical="center" wrapText="1"/>
    </xf>
    <xf numFmtId="49" fontId="34" fillId="0" borderId="0" xfId="0" applyNumberFormat="1" applyFont="1" applyFill="1" applyBorder="1" applyAlignment="1">
      <alignment vertical="center"/>
    </xf>
    <xf numFmtId="0" fontId="34" fillId="0" borderId="13" xfId="0" applyFont="1" applyFill="1" applyBorder="1" applyAlignment="1">
      <alignment horizontal="center" vertical="center" textRotation="90"/>
    </xf>
    <xf numFmtId="0" fontId="34" fillId="0" borderId="12" xfId="0" applyFont="1" applyFill="1" applyBorder="1" applyAlignment="1">
      <alignment horizontal="center" vertical="center" wrapText="1" shrinkToFit="1"/>
    </xf>
    <xf numFmtId="0" fontId="34" fillId="0" borderId="15" xfId="0" applyFont="1" applyFill="1" applyBorder="1" applyAlignment="1">
      <alignment horizontal="center" vertical="center" wrapText="1"/>
    </xf>
    <xf numFmtId="0" fontId="0" fillId="0" borderId="10" xfId="0" applyFont="1" applyBorder="1" applyAlignment="1">
      <alignment horizontal="center"/>
    </xf>
    <xf numFmtId="0" fontId="36" fillId="0" borderId="0" xfId="0" applyFont="1" applyFill="1" applyBorder="1" applyAlignment="1">
      <alignment horizontal="left" vertical="center"/>
    </xf>
    <xf numFmtId="0" fontId="36" fillId="0" borderId="10" xfId="0" applyFont="1" applyFill="1" applyBorder="1" applyAlignment="1">
      <alignment vertical="center"/>
    </xf>
    <xf numFmtId="49" fontId="34" fillId="0" borderId="0" xfId="0" applyNumberFormat="1" applyFont="1" applyAlignment="1">
      <alignment vertical="top"/>
    </xf>
    <xf numFmtId="49" fontId="34" fillId="0" borderId="0" xfId="59" applyNumberFormat="1" applyFont="1" applyFill="1" applyBorder="1" applyAlignment="1">
      <alignment horizontal="center" vertical="top" wrapText="1"/>
    </xf>
    <xf numFmtId="49" fontId="34" fillId="26" borderId="0" xfId="62" applyNumberFormat="1" applyFont="1" applyFill="1" applyBorder="1" applyAlignment="1">
      <alignment horizontal="center" vertical="top" wrapText="1"/>
    </xf>
    <xf numFmtId="0" fontId="34" fillId="26" borderId="0" xfId="0" applyFont="1" applyFill="1" applyBorder="1" applyAlignment="1">
      <alignment vertical="top" wrapText="1"/>
    </xf>
    <xf numFmtId="0" fontId="34" fillId="0" borderId="0" xfId="0" applyFont="1" applyBorder="1" applyAlignment="1">
      <alignment vertical="top"/>
    </xf>
    <xf numFmtId="0" fontId="34" fillId="0" borderId="14" xfId="0" applyFont="1" applyFill="1" applyBorder="1" applyAlignment="1">
      <alignment horizontal="center" vertical="center"/>
    </xf>
    <xf numFmtId="49" fontId="34" fillId="0" borderId="12" xfId="0" applyNumberFormat="1" applyFont="1" applyFill="1" applyBorder="1" applyAlignment="1">
      <alignment horizontal="center" vertical="center"/>
    </xf>
    <xf numFmtId="0" fontId="34" fillId="0" borderId="12" xfId="0" applyFont="1" applyFill="1" applyBorder="1" applyAlignment="1">
      <alignment horizontal="center" vertical="center"/>
    </xf>
    <xf numFmtId="0" fontId="34" fillId="0" borderId="14" xfId="0" applyFont="1" applyFill="1" applyBorder="1" applyAlignment="1">
      <alignment horizontal="center" vertical="center" wrapText="1"/>
    </xf>
    <xf numFmtId="49" fontId="34" fillId="0" borderId="14" xfId="60" applyNumberFormat="1" applyFont="1" applyFill="1" applyBorder="1" applyAlignment="1">
      <alignment horizontal="center" vertical="center" wrapText="1"/>
    </xf>
    <xf numFmtId="49" fontId="34" fillId="0" borderId="15" xfId="60" applyNumberFormat="1" applyFont="1" applyFill="1" applyBorder="1" applyAlignment="1">
      <alignment horizontal="center" vertical="center" wrapText="1"/>
    </xf>
    <xf numFmtId="49" fontId="34" fillId="26" borderId="14" xfId="62" applyNumberFormat="1" applyFont="1" applyFill="1" applyBorder="1" applyAlignment="1">
      <alignment horizontal="center" vertical="center"/>
    </xf>
    <xf numFmtId="49" fontId="34" fillId="0" borderId="12" xfId="62" applyNumberFormat="1" applyFont="1" applyFill="1" applyBorder="1" applyAlignment="1">
      <alignment horizontal="center" vertical="center" wrapText="1" shrinkToFit="1"/>
    </xf>
    <xf numFmtId="0" fontId="34" fillId="26" borderId="12" xfId="0" applyFont="1" applyFill="1" applyBorder="1" applyAlignment="1">
      <alignment vertical="top" wrapText="1"/>
    </xf>
    <xf numFmtId="0" fontId="34" fillId="0" borderId="15" xfId="0" applyFont="1" applyFill="1" applyBorder="1" applyAlignment="1">
      <alignment vertical="center"/>
    </xf>
    <xf numFmtId="49" fontId="34" fillId="0" borderId="14" xfId="62" applyNumberFormat="1" applyFont="1" applyFill="1" applyBorder="1" applyAlignment="1">
      <alignment horizontal="center" vertical="center" wrapText="1"/>
    </xf>
    <xf numFmtId="0" fontId="34" fillId="0" borderId="12" xfId="0" applyFont="1" applyBorder="1" applyAlignment="1">
      <alignment vertical="center"/>
    </xf>
    <xf numFmtId="49" fontId="34" fillId="0" borderId="12" xfId="62" applyNumberFormat="1" applyFont="1" applyFill="1" applyBorder="1" applyAlignment="1">
      <alignment vertical="center"/>
    </xf>
    <xf numFmtId="49" fontId="34" fillId="0" borderId="12" xfId="59" applyNumberFormat="1" applyFont="1" applyFill="1" applyBorder="1" applyAlignment="1">
      <alignment horizontal="center" vertical="top" wrapText="1"/>
    </xf>
    <xf numFmtId="0" fontId="34" fillId="0" borderId="15" xfId="0" applyFont="1" applyBorder="1" applyAlignment="1">
      <alignment vertical="top"/>
    </xf>
    <xf numFmtId="0" fontId="0" fillId="0" borderId="10" xfId="0" applyFont="1" applyFill="1" applyBorder="1" applyAlignment="1">
      <alignment horizontal="left"/>
    </xf>
    <xf numFmtId="0" fontId="0" fillId="0" borderId="10" xfId="0" applyFont="1" applyFill="1" applyBorder="1" applyAlignment="1">
      <alignment horizontal="center"/>
    </xf>
    <xf numFmtId="0" fontId="34" fillId="26" borderId="12" xfId="0" applyFont="1" applyFill="1" applyBorder="1" applyAlignment="1">
      <alignment horizontal="center" vertical="center" wrapText="1"/>
    </xf>
    <xf numFmtId="0" fontId="34" fillId="26" borderId="15" xfId="0" applyFont="1" applyFill="1" applyBorder="1" applyAlignment="1">
      <alignment vertical="center" wrapText="1"/>
    </xf>
    <xf numFmtId="0" fontId="34" fillId="0" borderId="15" xfId="0" applyFont="1" applyFill="1" applyBorder="1" applyAlignment="1">
      <alignment vertical="center" wrapText="1"/>
    </xf>
    <xf numFmtId="0" fontId="0" fillId="0" borderId="10" xfId="0" applyFont="1" applyBorder="1" applyAlignment="1">
      <alignment horizontal="left"/>
    </xf>
    <xf numFmtId="0" fontId="34" fillId="0" borderId="0" xfId="67" applyFont="1" applyFill="1" applyBorder="1" applyAlignment="1">
      <alignment vertical="center"/>
    </xf>
    <xf numFmtId="0" fontId="34" fillId="0" borderId="17" xfId="0" applyFont="1" applyFill="1" applyBorder="1" applyAlignment="1">
      <alignment horizontal="center" vertical="center" textRotation="90"/>
    </xf>
    <xf numFmtId="0" fontId="34" fillId="0" borderId="18" xfId="0" applyFont="1" applyFill="1" applyBorder="1" applyAlignment="1">
      <alignment horizontal="center" vertical="center" textRotation="90"/>
    </xf>
    <xf numFmtId="49" fontId="34" fillId="0" borderId="0" xfId="60" applyNumberFormat="1" applyFont="1" applyFill="1" applyBorder="1" applyAlignment="1">
      <alignment vertical="center"/>
    </xf>
    <xf numFmtId="0" fontId="0" fillId="0" borderId="11" xfId="0" applyFont="1" applyBorder="1" applyAlignment="1" applyProtection="1">
      <alignment horizontal="center"/>
    </xf>
    <xf numFmtId="0" fontId="40" fillId="0" borderId="10" xfId="57" applyFont="1" applyFill="1" applyBorder="1"/>
    <xf numFmtId="0" fontId="34" fillId="0" borderId="10" xfId="0" applyFont="1" applyBorder="1" applyAlignment="1">
      <alignment wrapText="1"/>
    </xf>
    <xf numFmtId="0" fontId="0" fillId="26" borderId="11" xfId="0" applyFont="1" applyFill="1" applyBorder="1" applyAlignment="1">
      <alignment horizontal="left"/>
    </xf>
    <xf numFmtId="0" fontId="0" fillId="0" borderId="11" xfId="0" applyFont="1" applyFill="1" applyBorder="1" applyAlignment="1" applyProtection="1">
      <alignment horizontal="center"/>
    </xf>
    <xf numFmtId="0" fontId="0" fillId="0" borderId="0" xfId="0" applyFont="1" applyAlignment="1">
      <alignment wrapText="1"/>
    </xf>
    <xf numFmtId="0" fontId="40" fillId="0" borderId="11" xfId="57" applyFont="1" applyFill="1" applyBorder="1"/>
    <xf numFmtId="0" fontId="40" fillId="0" borderId="11" xfId="57" applyFont="1" applyFill="1" applyBorder="1" applyAlignment="1">
      <alignment wrapText="1"/>
    </xf>
    <xf numFmtId="0" fontId="39" fillId="0" borderId="12" xfId="0" applyFont="1" applyFill="1" applyBorder="1" applyAlignment="1">
      <alignment horizontal="center" vertical="center" wrapText="1"/>
    </xf>
    <xf numFmtId="0" fontId="39" fillId="0" borderId="57" xfId="0" applyFont="1" applyFill="1" applyBorder="1" applyAlignment="1">
      <alignment horizontal="center" vertical="center" wrapText="1"/>
    </xf>
    <xf numFmtId="0" fontId="42" fillId="0" borderId="45" xfId="0" applyFont="1" applyBorder="1" applyAlignment="1">
      <alignment horizontal="right"/>
    </xf>
    <xf numFmtId="0" fontId="42" fillId="0" borderId="26" xfId="0" applyFont="1" applyBorder="1" applyAlignment="1">
      <alignment horizontal="left"/>
    </xf>
    <xf numFmtId="0" fontId="43" fillId="0" borderId="0" xfId="0" applyFont="1"/>
    <xf numFmtId="49" fontId="44" fillId="0" borderId="12" xfId="0" applyNumberFormat="1" applyFont="1" applyFill="1" applyBorder="1" applyAlignment="1">
      <alignment horizontal="center" vertical="center"/>
    </xf>
    <xf numFmtId="0" fontId="0" fillId="0" borderId="0" xfId="0" applyNumberFormat="1" applyFont="1"/>
    <xf numFmtId="164" fontId="0" fillId="0" borderId="0" xfId="77" applyNumberFormat="1" applyFont="1"/>
    <xf numFmtId="164" fontId="34" fillId="0" borderId="12" xfId="77" applyNumberFormat="1" applyFont="1" applyFill="1" applyBorder="1" applyAlignment="1">
      <alignment horizontal="center" vertical="center" wrapText="1"/>
    </xf>
    <xf numFmtId="1" fontId="0" fillId="0" borderId="0" xfId="0" applyNumberFormat="1" applyFont="1" applyFill="1" applyBorder="1" applyAlignment="1">
      <alignment horizontal="left" vertical="center"/>
    </xf>
    <xf numFmtId="0" fontId="0" fillId="0" borderId="0" xfId="0" applyFont="1" applyAlignment="1">
      <alignment horizontal="left"/>
    </xf>
    <xf numFmtId="0" fontId="34" fillId="0" borderId="12" xfId="0" applyFont="1" applyFill="1" applyBorder="1" applyAlignment="1">
      <alignment horizontal="left" vertical="center" wrapText="1"/>
    </xf>
    <xf numFmtId="1" fontId="34" fillId="0" borderId="12" xfId="0" applyNumberFormat="1" applyFont="1" applyFill="1" applyBorder="1" applyAlignment="1">
      <alignment horizontal="center" vertical="center" wrapText="1"/>
    </xf>
    <xf numFmtId="0" fontId="34" fillId="0" borderId="26" xfId="0" applyFont="1" applyFill="1" applyBorder="1" applyAlignment="1">
      <alignment horizontal="left" vertical="center"/>
    </xf>
    <xf numFmtId="0" fontId="0" fillId="0" borderId="0" xfId="0" applyFont="1" applyAlignment="1"/>
    <xf numFmtId="0" fontId="34" fillId="0" borderId="14" xfId="0" applyFont="1" applyBorder="1" applyAlignment="1">
      <alignment horizontal="center" vertical="center" wrapText="1"/>
    </xf>
    <xf numFmtId="49" fontId="34" fillId="0" borderId="15"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49" fontId="0" fillId="0" borderId="38" xfId="0" applyNumberFormat="1" applyFont="1" applyFill="1" applyBorder="1" applyAlignment="1">
      <alignment horizontal="left" vertical="center"/>
    </xf>
    <xf numFmtId="1" fontId="0" fillId="0" borderId="0" xfId="0" applyNumberFormat="1" applyFont="1" applyFill="1" applyBorder="1" applyAlignment="1">
      <alignment horizontal="center" vertical="center"/>
    </xf>
    <xf numFmtId="0" fontId="34" fillId="0" borderId="34" xfId="0" applyNumberFormat="1" applyFont="1" applyFill="1" applyBorder="1" applyAlignment="1">
      <alignment horizontal="center" vertical="center"/>
    </xf>
    <xf numFmtId="0" fontId="0" fillId="0" borderId="33" xfId="0" applyNumberFormat="1" applyFont="1" applyBorder="1" applyAlignment="1"/>
    <xf numFmtId="1" fontId="0" fillId="0" borderId="0" xfId="0" applyNumberFormat="1" applyFont="1"/>
    <xf numFmtId="0" fontId="0" fillId="0" borderId="10" xfId="0" applyFont="1" applyFill="1" applyBorder="1" applyAlignment="1">
      <alignment horizontal="left" vertical="center"/>
    </xf>
    <xf numFmtId="49" fontId="0" fillId="0" borderId="29" xfId="0" applyNumberFormat="1" applyFont="1" applyFill="1" applyBorder="1" applyAlignment="1">
      <alignment horizontal="center" vertical="center"/>
    </xf>
    <xf numFmtId="49" fontId="0" fillId="0" borderId="28" xfId="0" applyNumberFormat="1" applyFont="1" applyFill="1" applyBorder="1" applyAlignment="1">
      <alignment horizontal="center" vertical="center"/>
    </xf>
    <xf numFmtId="49" fontId="36" fillId="0" borderId="10" xfId="60" applyNumberFormat="1" applyFont="1" applyFill="1" applyBorder="1" applyAlignment="1">
      <alignment horizontal="center" vertical="center"/>
    </xf>
    <xf numFmtId="0" fontId="36" fillId="0" borderId="0" xfId="0" applyFont="1" applyFill="1" applyBorder="1" applyAlignment="1"/>
    <xf numFmtId="0" fontId="36" fillId="0" borderId="0" xfId="0" applyFont="1" applyAlignment="1"/>
    <xf numFmtId="0" fontId="0" fillId="0" borderId="10" xfId="0" applyFont="1" applyFill="1" applyBorder="1" applyAlignment="1"/>
    <xf numFmtId="0" fontId="0" fillId="0" borderId="10" xfId="0" applyFont="1" applyFill="1" applyBorder="1" applyAlignment="1">
      <alignment vertical="center" wrapText="1"/>
    </xf>
    <xf numFmtId="0" fontId="0" fillId="26" borderId="11" xfId="0" applyFont="1" applyFill="1" applyBorder="1" applyAlignment="1">
      <alignment vertical="center" wrapText="1"/>
    </xf>
    <xf numFmtId="0" fontId="0" fillId="0" borderId="10" xfId="0" applyFont="1" applyBorder="1" applyAlignment="1">
      <alignment vertical="center" wrapText="1"/>
    </xf>
    <xf numFmtId="0" fontId="0" fillId="0" borderId="10" xfId="0" applyFont="1" applyFill="1" applyBorder="1" applyAlignment="1">
      <alignment vertical="center"/>
    </xf>
    <xf numFmtId="0" fontId="0" fillId="0" borderId="48" xfId="0" applyFont="1" applyFill="1" applyBorder="1" applyAlignment="1" applyProtection="1">
      <alignment horizontal="left"/>
    </xf>
    <xf numFmtId="0" fontId="0" fillId="26" borderId="10" xfId="0" applyFont="1" applyFill="1" applyBorder="1" applyAlignment="1">
      <alignment horizontal="center"/>
    </xf>
    <xf numFmtId="0" fontId="47" fillId="0" borderId="0" xfId="0" applyFont="1" applyFill="1" applyBorder="1"/>
    <xf numFmtId="0" fontId="47" fillId="0" borderId="0" xfId="0" applyFont="1" applyBorder="1"/>
    <xf numFmtId="0" fontId="47" fillId="0" borderId="10" xfId="0" applyFont="1" applyBorder="1"/>
    <xf numFmtId="0" fontId="0" fillId="0" borderId="16" xfId="0" applyFont="1" applyFill="1" applyBorder="1" applyAlignment="1"/>
    <xf numFmtId="49" fontId="0" fillId="0" borderId="10" xfId="0" applyNumberFormat="1" applyFont="1" applyFill="1" applyBorder="1" applyAlignment="1">
      <alignment horizontal="left" vertical="center"/>
    </xf>
    <xf numFmtId="0" fontId="0" fillId="0" borderId="0" xfId="57" applyFont="1"/>
    <xf numFmtId="1" fontId="0" fillId="0" borderId="0" xfId="57" applyNumberFormat="1" applyFont="1"/>
    <xf numFmtId="0" fontId="0" fillId="0" borderId="0" xfId="57" applyFont="1" applyFill="1" applyAlignment="1"/>
    <xf numFmtId="0" fontId="0" fillId="0" borderId="0" xfId="57" applyFont="1" applyFill="1"/>
    <xf numFmtId="1" fontId="0" fillId="0" borderId="0" xfId="57" applyNumberFormat="1" applyFont="1" applyFill="1"/>
    <xf numFmtId="0" fontId="34" fillId="0" borderId="0" xfId="57" applyFont="1" applyFill="1" applyBorder="1" applyAlignment="1">
      <alignment horizontal="left"/>
    </xf>
    <xf numFmtId="0" fontId="36" fillId="0" borderId="0" xfId="57" applyFont="1"/>
    <xf numFmtId="0" fontId="36" fillId="0" borderId="0" xfId="57" applyFont="1" applyAlignment="1">
      <alignment horizontal="left"/>
    </xf>
    <xf numFmtId="0" fontId="36" fillId="0" borderId="0" xfId="57" applyFont="1" applyAlignment="1"/>
    <xf numFmtId="0" fontId="36" fillId="0" borderId="0" xfId="57" applyFont="1" applyAlignment="1">
      <alignment wrapText="1"/>
    </xf>
    <xf numFmtId="49" fontId="36" fillId="0" borderId="10" xfId="60" applyNumberFormat="1" applyFont="1" applyFill="1" applyBorder="1" applyAlignment="1">
      <alignment horizontal="left" vertical="center"/>
    </xf>
    <xf numFmtId="49" fontId="36" fillId="0" borderId="0" xfId="59" applyNumberFormat="1" applyFont="1" applyFill="1" applyBorder="1" applyAlignment="1">
      <alignment horizontal="left" vertical="center"/>
    </xf>
    <xf numFmtId="49" fontId="36" fillId="26" borderId="0" xfId="62" applyNumberFormat="1" applyFont="1" applyFill="1" applyBorder="1" applyAlignment="1">
      <alignment horizontal="left" vertical="center" wrapText="1"/>
    </xf>
    <xf numFmtId="0" fontId="0" fillId="0" borderId="0" xfId="0" applyFont="1" applyAlignment="1">
      <alignment horizontal="center" wrapText="1"/>
    </xf>
    <xf numFmtId="1" fontId="0" fillId="0" borderId="10" xfId="0" applyNumberFormat="1" applyFont="1" applyFill="1" applyBorder="1" applyAlignment="1">
      <alignment horizontal="center" vertical="center"/>
    </xf>
    <xf numFmtId="0" fontId="46" fillId="0" borderId="0" xfId="67" applyFont="1"/>
    <xf numFmtId="0" fontId="46" fillId="0" borderId="0" xfId="67" applyFont="1" applyAlignment="1">
      <alignment horizontal="left"/>
    </xf>
    <xf numFmtId="0" fontId="34" fillId="0" borderId="12" xfId="67" applyFont="1" applyFill="1" applyBorder="1" applyAlignment="1">
      <alignment horizontal="center" vertical="center" wrapText="1"/>
    </xf>
    <xf numFmtId="49" fontId="34" fillId="0" borderId="25" xfId="60" applyNumberFormat="1" applyFont="1" applyFill="1" applyBorder="1" applyAlignment="1">
      <alignment horizontal="center" vertical="center" wrapText="1"/>
    </xf>
    <xf numFmtId="49" fontId="34" fillId="0" borderId="35" xfId="60" applyNumberFormat="1" applyFont="1" applyFill="1" applyBorder="1" applyAlignment="1">
      <alignment horizontal="left" vertical="center" wrapText="1"/>
    </xf>
    <xf numFmtId="0" fontId="36" fillId="0" borderId="11" xfId="0" applyFont="1" applyFill="1" applyBorder="1" applyAlignment="1">
      <alignment horizontal="center" vertical="center"/>
    </xf>
    <xf numFmtId="0" fontId="36" fillId="0" borderId="10" xfId="0" applyFont="1" applyFill="1" applyBorder="1" applyAlignment="1">
      <alignment horizontal="center" vertical="center"/>
    </xf>
    <xf numFmtId="0" fontId="36" fillId="0" borderId="10" xfId="78" applyFont="1" applyBorder="1" applyAlignment="1"/>
    <xf numFmtId="0" fontId="36" fillId="0" borderId="0" xfId="0" applyFont="1" applyFill="1"/>
    <xf numFmtId="0" fontId="36" fillId="0" borderId="10" xfId="78" applyFont="1" applyFill="1" applyBorder="1" applyAlignment="1"/>
    <xf numFmtId="0" fontId="36" fillId="0" borderId="10" xfId="0" applyFont="1" applyBorder="1" applyAlignment="1">
      <alignment horizontal="center" vertical="center"/>
    </xf>
    <xf numFmtId="0" fontId="36" fillId="0" borderId="10" xfId="60" applyNumberFormat="1" applyFont="1" applyFill="1" applyBorder="1" applyAlignment="1">
      <alignment horizontal="left"/>
    </xf>
    <xf numFmtId="0" fontId="36" fillId="26" borderId="10" xfId="0" applyFont="1" applyFill="1" applyBorder="1" applyAlignment="1">
      <alignment vertical="center"/>
    </xf>
    <xf numFmtId="49" fontId="43" fillId="0" borderId="10" xfId="0" applyNumberFormat="1" applyFont="1" applyFill="1" applyBorder="1" applyAlignment="1">
      <alignment horizontal="left" vertical="center"/>
    </xf>
    <xf numFmtId="1" fontId="0" fillId="0" borderId="10" xfId="0" applyNumberFormat="1" applyFont="1" applyBorder="1" applyAlignment="1">
      <alignment horizontal="center"/>
    </xf>
    <xf numFmtId="49" fontId="43" fillId="0" borderId="11" xfId="0" applyNumberFormat="1" applyFont="1" applyFill="1" applyBorder="1" applyAlignment="1">
      <alignment horizontal="left" vertical="center"/>
    </xf>
    <xf numFmtId="0" fontId="0" fillId="0" borderId="0" xfId="0" applyFont="1" applyFill="1" applyProtection="1">
      <protection locked="0"/>
    </xf>
    <xf numFmtId="164" fontId="0" fillId="0" borderId="26" xfId="77" applyNumberFormat="1" applyFont="1" applyFill="1" applyBorder="1" applyAlignment="1">
      <alignment horizontal="center" vertical="center"/>
    </xf>
    <xf numFmtId="1" fontId="0" fillId="0" borderId="28" xfId="77" applyNumberFormat="1" applyFont="1" applyFill="1" applyBorder="1" applyAlignment="1">
      <alignment horizontal="center" vertical="center"/>
    </xf>
    <xf numFmtId="164" fontId="0" fillId="0" borderId="27" xfId="77" applyNumberFormat="1" applyFont="1" applyFill="1" applyBorder="1" applyAlignment="1">
      <alignment horizontal="center" vertical="center"/>
    </xf>
    <xf numFmtId="164" fontId="0" fillId="0" borderId="10" xfId="77" applyNumberFormat="1" applyFont="1" applyBorder="1" applyAlignment="1">
      <alignment horizontal="center"/>
    </xf>
    <xf numFmtId="1" fontId="0" fillId="0" borderId="29" xfId="0" applyNumberFormat="1" applyFont="1" applyFill="1" applyBorder="1" applyAlignment="1">
      <alignment horizontal="center" vertical="center" wrapText="1"/>
    </xf>
    <xf numFmtId="10" fontId="0" fillId="0" borderId="10" xfId="0" applyNumberFormat="1" applyFont="1" applyBorder="1" applyAlignment="1">
      <alignment horizontal="center"/>
    </xf>
    <xf numFmtId="164" fontId="0" fillId="0" borderId="58" xfId="77" applyNumberFormat="1" applyFont="1" applyFill="1" applyBorder="1" applyAlignment="1">
      <alignment horizontal="center" vertical="center" wrapText="1"/>
    </xf>
    <xf numFmtId="49" fontId="0" fillId="0" borderId="27" xfId="0" applyNumberFormat="1" applyFont="1" applyFill="1" applyBorder="1" applyAlignment="1">
      <alignment horizontal="center" vertical="center"/>
    </xf>
    <xf numFmtId="164" fontId="0" fillId="0" borderId="58" xfId="77" applyNumberFormat="1" applyFont="1" applyFill="1" applyBorder="1" applyAlignment="1">
      <alignment horizontal="center" vertical="center"/>
    </xf>
    <xf numFmtId="1" fontId="0" fillId="0" borderId="59" xfId="0" applyNumberFormat="1" applyFont="1" applyFill="1" applyBorder="1" applyAlignment="1">
      <alignment horizontal="center" vertical="center" wrapText="1"/>
    </xf>
    <xf numFmtId="0" fontId="0" fillId="0" borderId="10" xfId="0" applyNumberFormat="1" applyFont="1" applyFill="1" applyBorder="1" applyAlignment="1">
      <alignment horizontal="center" vertical="center"/>
    </xf>
    <xf numFmtId="1" fontId="0" fillId="0" borderId="10" xfId="0" applyNumberFormat="1" applyFont="1" applyFill="1" applyBorder="1" applyAlignment="1">
      <alignment horizontal="center" vertical="center" wrapText="1"/>
    </xf>
    <xf numFmtId="164" fontId="0" fillId="0" borderId="20" xfId="77" applyNumberFormat="1" applyFont="1" applyFill="1" applyBorder="1" applyAlignment="1">
      <alignment horizontal="center" vertical="center" wrapText="1"/>
    </xf>
    <xf numFmtId="49" fontId="0" fillId="0" borderId="58" xfId="0" applyNumberFormat="1" applyFont="1" applyFill="1" applyBorder="1" applyAlignment="1">
      <alignment horizontal="center" vertical="center"/>
    </xf>
    <xf numFmtId="1" fontId="0" fillId="0" borderId="55" xfId="0" applyNumberFormat="1" applyFont="1" applyFill="1" applyBorder="1" applyAlignment="1">
      <alignment horizontal="center" vertical="center" wrapText="1"/>
    </xf>
    <xf numFmtId="164" fontId="0" fillId="0" borderId="28" xfId="77" applyNumberFormat="1" applyFont="1" applyFill="1" applyBorder="1" applyAlignment="1">
      <alignment horizontal="center" vertical="center"/>
    </xf>
    <xf numFmtId="164" fontId="0" fillId="0" borderId="10" xfId="77" applyNumberFormat="1" applyFont="1" applyFill="1" applyBorder="1" applyAlignment="1">
      <alignment horizontal="center" vertical="center" wrapText="1"/>
    </xf>
    <xf numFmtId="1" fontId="0" fillId="0" borderId="54" xfId="0" applyNumberFormat="1" applyFont="1" applyFill="1" applyBorder="1" applyAlignment="1">
      <alignment horizontal="center" vertical="center" wrapText="1"/>
    </xf>
    <xf numFmtId="164" fontId="0" fillId="0" borderId="56" xfId="77" applyNumberFormat="1" applyFont="1" applyFill="1" applyBorder="1" applyAlignment="1">
      <alignment horizontal="center" vertical="center" wrapText="1"/>
    </xf>
    <xf numFmtId="9" fontId="0" fillId="0" borderId="11" xfId="77" applyNumberFormat="1" applyFont="1" applyFill="1" applyBorder="1" applyAlignment="1">
      <alignment horizontal="center" vertical="center"/>
    </xf>
    <xf numFmtId="165" fontId="0" fillId="0" borderId="11" xfId="0" applyNumberFormat="1" applyFont="1" applyFill="1" applyBorder="1" applyAlignment="1">
      <alignment horizontal="center" vertical="center"/>
    </xf>
    <xf numFmtId="2" fontId="0" fillId="0" borderId="11" xfId="0"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0" fontId="0" fillId="0" borderId="39" xfId="0" applyFont="1" applyBorder="1" applyAlignment="1"/>
    <xf numFmtId="0" fontId="0" fillId="0" borderId="40" xfId="0" applyFont="1" applyBorder="1" applyAlignment="1"/>
    <xf numFmtId="49" fontId="0" fillId="0" borderId="11" xfId="0" applyNumberFormat="1" applyFont="1" applyFill="1" applyBorder="1" applyAlignment="1">
      <alignment horizontal="left" vertical="center"/>
    </xf>
    <xf numFmtId="0" fontId="0" fillId="0" borderId="10" xfId="0" applyFont="1" applyBorder="1" applyAlignment="1"/>
    <xf numFmtId="0" fontId="0" fillId="0" borderId="45" xfId="0" applyFont="1" applyBorder="1"/>
    <xf numFmtId="0" fontId="43" fillId="0" borderId="11" xfId="0" applyFont="1" applyFill="1" applyBorder="1" applyAlignment="1">
      <alignment vertical="center"/>
    </xf>
    <xf numFmtId="0" fontId="0" fillId="0" borderId="16" xfId="0" applyFont="1" applyBorder="1" applyAlignment="1">
      <alignment horizontal="right"/>
    </xf>
    <xf numFmtId="0" fontId="37" fillId="28" borderId="18" xfId="0" applyNumberFormat="1" applyFont="1" applyFill="1" applyBorder="1" applyAlignment="1">
      <alignment vertical="center"/>
    </xf>
    <xf numFmtId="0" fontId="0" fillId="0" borderId="28" xfId="0" applyNumberFormat="1" applyFont="1" applyFill="1" applyBorder="1" applyAlignment="1">
      <alignment horizontal="center" vertical="center"/>
    </xf>
    <xf numFmtId="0" fontId="0" fillId="0" borderId="28" xfId="0" applyNumberFormat="1" applyFont="1" applyFill="1" applyBorder="1" applyAlignment="1">
      <alignment horizontal="left" vertical="center"/>
    </xf>
    <xf numFmtId="0" fontId="0" fillId="0" borderId="29" xfId="0" applyFont="1" applyBorder="1"/>
    <xf numFmtId="0" fontId="0" fillId="0" borderId="29" xfId="0" applyNumberFormat="1" applyFont="1" applyFill="1" applyBorder="1" applyAlignment="1">
      <alignment horizontal="center" vertical="center"/>
    </xf>
    <xf numFmtId="0" fontId="0" fillId="0" borderId="29" xfId="0" applyNumberFormat="1" applyFont="1" applyFill="1" applyBorder="1" applyAlignment="1">
      <alignment vertical="center"/>
    </xf>
    <xf numFmtId="0" fontId="0" fillId="0" borderId="29" xfId="0" applyNumberFormat="1" applyFont="1" applyFill="1" applyBorder="1" applyAlignment="1">
      <alignment horizontal="left" vertical="center"/>
    </xf>
    <xf numFmtId="0" fontId="0" fillId="28" borderId="10" xfId="0" applyFont="1" applyFill="1" applyBorder="1"/>
    <xf numFmtId="0" fontId="34" fillId="28" borderId="15" xfId="0" applyFont="1" applyFill="1" applyBorder="1" applyAlignment="1">
      <alignment horizontal="center" vertical="center" wrapText="1"/>
    </xf>
    <xf numFmtId="0" fontId="34" fillId="28" borderId="57" xfId="0" applyFont="1" applyFill="1" applyBorder="1" applyAlignment="1">
      <alignment horizontal="center" vertical="center" wrapText="1"/>
    </xf>
    <xf numFmtId="0" fontId="36" fillId="0" borderId="40" xfId="0" applyFont="1" applyFill="1" applyBorder="1" applyAlignment="1"/>
    <xf numFmtId="49" fontId="23" fillId="28" borderId="61" xfId="60" applyNumberFormat="1" applyFont="1" applyFill="1" applyBorder="1" applyAlignment="1">
      <alignment horizontal="center" vertical="center" wrapText="1"/>
    </xf>
    <xf numFmtId="49" fontId="10" fillId="28" borderId="11" xfId="60" applyNumberFormat="1" applyFont="1" applyFill="1" applyBorder="1" applyAlignment="1">
      <alignment horizontal="center" vertical="center" wrapText="1"/>
    </xf>
    <xf numFmtId="49" fontId="10" fillId="28" borderId="10" xfId="60" applyNumberFormat="1" applyFont="1" applyFill="1" applyBorder="1" applyAlignment="1">
      <alignment horizontal="center" vertical="center" wrapText="1"/>
    </xf>
    <xf numFmtId="0" fontId="36" fillId="0" borderId="10" xfId="0" applyFont="1" applyBorder="1"/>
    <xf numFmtId="0" fontId="0" fillId="0" borderId="19" xfId="0" applyBorder="1"/>
    <xf numFmtId="0" fontId="49" fillId="0" borderId="0" xfId="0" applyFont="1" applyFill="1" applyAlignment="1"/>
    <xf numFmtId="0" fontId="49" fillId="0" borderId="0" xfId="0" applyFont="1" applyFill="1" applyBorder="1" applyAlignment="1"/>
    <xf numFmtId="0" fontId="34" fillId="28" borderId="61" xfId="0" applyFont="1" applyFill="1" applyBorder="1" applyAlignment="1">
      <alignment vertical="center" wrapText="1"/>
    </xf>
    <xf numFmtId="49" fontId="34" fillId="28" borderId="61" xfId="60" applyNumberFormat="1" applyFont="1" applyFill="1" applyBorder="1" applyAlignment="1">
      <alignment vertical="center" wrapText="1"/>
    </xf>
    <xf numFmtId="49" fontId="34" fillId="28" borderId="61" xfId="0" applyNumberFormat="1" applyFont="1" applyFill="1" applyBorder="1" applyAlignment="1">
      <alignment horizontal="center" vertical="center" wrapText="1"/>
    </xf>
    <xf numFmtId="49" fontId="34" fillId="28" borderId="64" xfId="0" applyNumberFormat="1" applyFont="1" applyFill="1" applyBorder="1" applyAlignment="1">
      <alignment horizontal="center" vertical="center" wrapText="1"/>
    </xf>
    <xf numFmtId="49" fontId="34" fillId="28" borderId="57" xfId="0" applyNumberFormat="1" applyFont="1" applyFill="1" applyBorder="1" applyAlignment="1">
      <alignment horizontal="center" vertical="center" wrapText="1"/>
    </xf>
    <xf numFmtId="0" fontId="0" fillId="28" borderId="10" xfId="0" applyFont="1" applyFill="1" applyBorder="1" applyAlignment="1">
      <alignment horizontal="center" vertical="center"/>
    </xf>
    <xf numFmtId="0" fontId="34" fillId="28" borderId="14" xfId="0" applyFont="1" applyFill="1" applyBorder="1" applyAlignment="1">
      <alignment horizontal="center" vertical="center" wrapText="1"/>
    </xf>
    <xf numFmtId="49" fontId="34" fillId="28" borderId="12" xfId="0" applyNumberFormat="1" applyFont="1" applyFill="1" applyBorder="1" applyAlignment="1">
      <alignment horizontal="center" vertical="center" wrapText="1"/>
    </xf>
    <xf numFmtId="0" fontId="34" fillId="28" borderId="61" xfId="0" applyFont="1" applyFill="1" applyBorder="1" applyAlignment="1">
      <alignment horizontal="center" vertical="center" wrapText="1"/>
    </xf>
    <xf numFmtId="49" fontId="34" fillId="28" borderId="61" xfId="60" applyNumberFormat="1" applyFont="1" applyFill="1" applyBorder="1" applyAlignment="1">
      <alignment horizontal="center" vertical="center" wrapText="1"/>
    </xf>
    <xf numFmtId="0" fontId="0" fillId="28" borderId="11" xfId="0" applyFont="1" applyFill="1" applyBorder="1"/>
    <xf numFmtId="49" fontId="34" fillId="0" borderId="15" xfId="61" applyNumberFormat="1" applyFont="1" applyFill="1" applyBorder="1" applyAlignment="1">
      <alignment horizontal="center" vertical="center" wrapText="1"/>
    </xf>
    <xf numFmtId="0" fontId="34" fillId="28" borderId="61" xfId="87" applyFont="1" applyFill="1" applyBorder="1" applyAlignment="1">
      <alignment horizontal="center" vertical="center" wrapText="1"/>
    </xf>
    <xf numFmtId="0" fontId="0" fillId="28" borderId="10" xfId="0" applyFont="1" applyFill="1" applyBorder="1" applyAlignment="1">
      <alignment vertical="center" wrapText="1"/>
    </xf>
    <xf numFmtId="0" fontId="0" fillId="28" borderId="10" xfId="0" applyFont="1" applyFill="1" applyBorder="1" applyAlignment="1">
      <alignment horizontal="center"/>
    </xf>
    <xf numFmtId="0" fontId="34" fillId="28" borderId="12" xfId="0" applyFont="1" applyFill="1" applyBorder="1" applyAlignment="1">
      <alignment horizontal="center" vertical="center" wrapText="1"/>
    </xf>
    <xf numFmtId="0" fontId="34" fillId="28" borderId="12" xfId="0" applyFont="1" applyFill="1" applyBorder="1" applyAlignment="1">
      <alignment horizontal="left" vertical="center" wrapText="1"/>
    </xf>
    <xf numFmtId="0" fontId="34" fillId="28" borderId="65" xfId="0" applyFont="1" applyFill="1" applyBorder="1" applyAlignment="1">
      <alignment horizontal="center" vertical="center" wrapText="1"/>
    </xf>
    <xf numFmtId="49" fontId="34" fillId="28" borderId="17" xfId="0" applyNumberFormat="1" applyFont="1" applyFill="1" applyBorder="1" applyAlignment="1">
      <alignment horizontal="center" vertical="center" wrapText="1"/>
    </xf>
    <xf numFmtId="0" fontId="34" fillId="28" borderId="13" xfId="0" applyFont="1" applyFill="1" applyBorder="1" applyAlignment="1">
      <alignment horizontal="center" vertical="center" wrapText="1"/>
    </xf>
    <xf numFmtId="49" fontId="34" fillId="28" borderId="13" xfId="60" applyNumberFormat="1" applyFont="1" applyFill="1" applyBorder="1" applyAlignment="1">
      <alignment horizontal="center" vertical="center" wrapText="1"/>
    </xf>
    <xf numFmtId="49" fontId="34" fillId="28" borderId="13" xfId="0" applyNumberFormat="1" applyFont="1" applyFill="1" applyBorder="1" applyAlignment="1">
      <alignment horizontal="center" vertical="center" wrapText="1"/>
    </xf>
    <xf numFmtId="0" fontId="34" fillId="28" borderId="13" xfId="0" applyFont="1" applyFill="1" applyBorder="1" applyAlignment="1">
      <alignment horizontal="left" vertical="center" wrapText="1"/>
    </xf>
    <xf numFmtId="0" fontId="34" fillId="28" borderId="18" xfId="0" applyFont="1" applyFill="1" applyBorder="1" applyAlignment="1">
      <alignment vertical="center" wrapText="1"/>
    </xf>
    <xf numFmtId="0" fontId="52" fillId="0" borderId="0" xfId="0" applyFont="1" applyBorder="1"/>
    <xf numFmtId="0" fontId="0" fillId="0" borderId="38" xfId="0" applyFont="1" applyBorder="1" applyAlignment="1"/>
    <xf numFmtId="0" fontId="0" fillId="0" borderId="39" xfId="0" applyFont="1" applyBorder="1" applyAlignment="1"/>
    <xf numFmtId="0" fontId="0" fillId="0" borderId="40" xfId="0" applyFont="1" applyBorder="1" applyAlignment="1"/>
    <xf numFmtId="0" fontId="0" fillId="0" borderId="41" xfId="0" applyFont="1" applyBorder="1" applyAlignment="1"/>
    <xf numFmtId="0" fontId="36" fillId="0" borderId="38" xfId="0" applyFont="1" applyBorder="1" applyAlignment="1"/>
    <xf numFmtId="0" fontId="36" fillId="0" borderId="39" xfId="0" applyFont="1" applyBorder="1" applyAlignment="1"/>
    <xf numFmtId="0" fontId="36" fillId="0" borderId="37" xfId="0" applyFont="1" applyBorder="1" applyAlignment="1"/>
    <xf numFmtId="0" fontId="0" fillId="0" borderId="36" xfId="0" applyFont="1" applyBorder="1" applyAlignment="1"/>
    <xf numFmtId="0" fontId="0" fillId="0" borderId="37" xfId="0" applyFont="1" applyBorder="1" applyAlignment="1"/>
    <xf numFmtId="0" fontId="0" fillId="0" borderId="0" xfId="0" applyFont="1" applyBorder="1" applyAlignment="1"/>
    <xf numFmtId="49" fontId="0" fillId="0" borderId="20" xfId="0" applyNumberFormat="1" applyFont="1" applyFill="1" applyBorder="1" applyAlignment="1">
      <alignment horizontal="left" vertical="center"/>
    </xf>
    <xf numFmtId="0" fontId="0" fillId="0" borderId="38" xfId="57" applyFont="1" applyBorder="1" applyAlignment="1"/>
    <xf numFmtId="0" fontId="34" fillId="28" borderId="13" xfId="0" applyFont="1" applyFill="1" applyBorder="1" applyAlignment="1">
      <alignment horizontal="center" vertical="center" wrapText="1" shrinkToFit="1"/>
    </xf>
    <xf numFmtId="49" fontId="34" fillId="30" borderId="61" xfId="60" applyNumberFormat="1" applyFont="1" applyFill="1" applyBorder="1" applyAlignment="1">
      <alignment horizontal="center" vertical="center" wrapText="1"/>
    </xf>
    <xf numFmtId="0" fontId="36" fillId="28" borderId="61" xfId="57" applyFont="1" applyFill="1" applyBorder="1" applyAlignment="1"/>
    <xf numFmtId="0" fontId="43" fillId="0" borderId="0" xfId="0" applyFont="1" applyBorder="1"/>
    <xf numFmtId="1" fontId="0" fillId="0" borderId="0" xfId="0" applyNumberFormat="1" applyFont="1" applyBorder="1"/>
    <xf numFmtId="164" fontId="0" fillId="0" borderId="0" xfId="77" applyNumberFormat="1" applyFont="1" applyBorder="1"/>
    <xf numFmtId="164" fontId="34" fillId="0" borderId="25" xfId="77" applyNumberFormat="1"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35" xfId="0" applyNumberFormat="1" applyFont="1" applyFill="1" applyBorder="1" applyAlignment="1">
      <alignment horizontal="center" vertical="center"/>
    </xf>
    <xf numFmtId="49" fontId="48" fillId="28" borderId="67" xfId="0" applyNumberFormat="1" applyFont="1" applyFill="1" applyBorder="1" applyAlignment="1">
      <alignment horizontal="center" vertical="center" wrapText="1"/>
    </xf>
    <xf numFmtId="0" fontId="37" fillId="28" borderId="17" xfId="0" applyNumberFormat="1" applyFont="1" applyFill="1" applyBorder="1" applyAlignment="1">
      <alignment vertical="center"/>
    </xf>
    <xf numFmtId="0" fontId="0" fillId="0" borderId="47" xfId="0" applyFont="1" applyBorder="1" applyAlignment="1"/>
    <xf numFmtId="0" fontId="0" fillId="0" borderId="0" xfId="0" applyFont="1" applyBorder="1" applyAlignment="1">
      <alignment horizontal="left"/>
    </xf>
    <xf numFmtId="49" fontId="23" fillId="28" borderId="63" xfId="60" applyNumberFormat="1" applyFont="1" applyFill="1" applyBorder="1" applyAlignment="1">
      <alignment horizontal="center" vertical="center" wrapText="1"/>
    </xf>
    <xf numFmtId="0" fontId="34" fillId="28" borderId="41" xfId="0" applyFont="1" applyFill="1" applyBorder="1" applyAlignment="1">
      <alignment horizontal="center" vertical="center" wrapText="1"/>
    </xf>
    <xf numFmtId="0" fontId="36" fillId="0" borderId="10" xfId="0" applyFont="1" applyBorder="1" applyAlignment="1">
      <alignment horizontal="right"/>
    </xf>
    <xf numFmtId="0" fontId="36" fillId="0" borderId="19" xfId="0" applyFont="1" applyBorder="1"/>
    <xf numFmtId="0" fontId="36" fillId="0" borderId="16" xfId="0" applyFont="1" applyBorder="1" applyAlignment="1">
      <alignment horizontal="right"/>
    </xf>
    <xf numFmtId="0" fontId="36" fillId="28" borderId="18" xfId="0" applyFont="1" applyFill="1" applyBorder="1"/>
    <xf numFmtId="0" fontId="34" fillId="28" borderId="33" xfId="0" applyNumberFormat="1" applyFont="1" applyFill="1" applyBorder="1" applyAlignment="1">
      <alignment vertical="center"/>
    </xf>
    <xf numFmtId="49" fontId="34" fillId="0" borderId="14" xfId="61" applyNumberFormat="1" applyFont="1" applyFill="1" applyBorder="1" applyAlignment="1">
      <alignment horizontal="center" vertical="center" wrapText="1"/>
    </xf>
    <xf numFmtId="49" fontId="34" fillId="0" borderId="12" xfId="59" applyNumberFormat="1" applyFont="1" applyFill="1" applyBorder="1" applyAlignment="1">
      <alignment horizontal="center" vertical="center" wrapText="1"/>
    </xf>
    <xf numFmtId="49" fontId="34" fillId="0" borderId="12" xfId="61" applyNumberFormat="1" applyFont="1" applyFill="1" applyBorder="1" applyAlignment="1">
      <alignment horizontal="center" vertical="center" wrapText="1"/>
    </xf>
    <xf numFmtId="49" fontId="34" fillId="26" borderId="12" xfId="62" applyNumberFormat="1" applyFont="1" applyFill="1" applyBorder="1" applyAlignment="1">
      <alignment horizontal="center" vertical="center" wrapText="1"/>
    </xf>
    <xf numFmtId="49" fontId="34" fillId="28" borderId="15" xfId="60" applyNumberFormat="1" applyFont="1" applyFill="1" applyBorder="1" applyAlignment="1">
      <alignment horizontal="center" vertical="center" wrapText="1"/>
    </xf>
    <xf numFmtId="0" fontId="36" fillId="0" borderId="0" xfId="57" applyFont="1" applyBorder="1" applyAlignment="1"/>
    <xf numFmtId="0" fontId="34" fillId="0" borderId="68" xfId="0" applyFont="1" applyFill="1" applyBorder="1" applyAlignment="1">
      <alignment horizontal="center" vertical="center"/>
    </xf>
    <xf numFmtId="0" fontId="34" fillId="0" borderId="69" xfId="0" applyFont="1" applyFill="1" applyBorder="1" applyAlignment="1">
      <alignment horizontal="center" vertical="center"/>
    </xf>
    <xf numFmtId="49" fontId="34" fillId="0" borderId="70" xfId="0" applyNumberFormat="1" applyFont="1" applyFill="1" applyBorder="1" applyAlignment="1">
      <alignment horizontal="center" vertical="center" wrapText="1"/>
    </xf>
    <xf numFmtId="0" fontId="0" fillId="0" borderId="58" xfId="0" applyFont="1" applyBorder="1" applyAlignment="1"/>
    <xf numFmtId="0" fontId="0" fillId="0" borderId="71" xfId="0" applyFont="1" applyBorder="1" applyAlignment="1"/>
    <xf numFmtId="0" fontId="34" fillId="28" borderId="72" xfId="67" applyFont="1" applyFill="1" applyBorder="1" applyAlignment="1">
      <alignment vertical="center" wrapText="1" shrinkToFit="1"/>
    </xf>
    <xf numFmtId="49" fontId="34" fillId="28" borderId="73" xfId="67" applyNumberFormat="1" applyFont="1" applyFill="1" applyBorder="1" applyAlignment="1">
      <alignment vertical="center"/>
    </xf>
    <xf numFmtId="0" fontId="51" fillId="28" borderId="14" xfId="0" applyFont="1" applyFill="1" applyBorder="1" applyAlignment="1">
      <alignment horizontal="center" vertical="center" wrapText="1"/>
    </xf>
    <xf numFmtId="0" fontId="51" fillId="28" borderId="12" xfId="0" applyFont="1" applyFill="1" applyBorder="1" applyAlignment="1">
      <alignment horizontal="center" vertical="center" wrapText="1"/>
    </xf>
    <xf numFmtId="0" fontId="51" fillId="28" borderId="15" xfId="0" applyFont="1" applyFill="1" applyBorder="1" applyAlignment="1">
      <alignment horizontal="center" vertical="center" wrapText="1"/>
    </xf>
    <xf numFmtId="0" fontId="51" fillId="28" borderId="74" xfId="0" applyFont="1" applyFill="1" applyBorder="1" applyAlignment="1">
      <alignment horizontal="center" vertical="center" wrapText="1"/>
    </xf>
    <xf numFmtId="0" fontId="51" fillId="28" borderId="65" xfId="0" applyFont="1" applyFill="1" applyBorder="1" applyAlignment="1">
      <alignment horizontal="center" vertical="center" wrapText="1"/>
    </xf>
    <xf numFmtId="1" fontId="0" fillId="0" borderId="0" xfId="57" applyNumberFormat="1" applyFont="1" applyFill="1" applyAlignment="1">
      <alignment horizontal="center"/>
    </xf>
    <xf numFmtId="1" fontId="0" fillId="0" borderId="0" xfId="57" applyNumberFormat="1" applyFont="1" applyAlignment="1">
      <alignment horizontal="center"/>
    </xf>
    <xf numFmtId="1" fontId="34" fillId="28" borderId="61" xfId="0" applyNumberFormat="1" applyFont="1" applyFill="1" applyBorder="1" applyAlignment="1">
      <alignment horizontal="center" vertical="center" wrapText="1"/>
    </xf>
    <xf numFmtId="0" fontId="34" fillId="0" borderId="0" xfId="0" applyFont="1" applyFill="1" applyBorder="1" applyAlignment="1">
      <alignment horizontal="center" vertical="center"/>
    </xf>
    <xf numFmtId="0" fontId="0" fillId="0" borderId="40" xfId="0" applyFont="1" applyBorder="1" applyAlignment="1">
      <alignment horizontal="center"/>
    </xf>
    <xf numFmtId="0" fontId="34" fillId="0" borderId="40" xfId="0" applyFont="1" applyFill="1" applyBorder="1" applyAlignment="1">
      <alignment horizontal="center" vertical="center"/>
    </xf>
    <xf numFmtId="0" fontId="0" fillId="0" borderId="16" xfId="0" applyFont="1" applyBorder="1" applyAlignment="1">
      <alignment horizontal="left"/>
    </xf>
    <xf numFmtId="0" fontId="34" fillId="28" borderId="57" xfId="0" applyFont="1" applyFill="1" applyBorder="1" applyAlignment="1">
      <alignment horizontal="left" vertical="center" wrapText="1"/>
    </xf>
    <xf numFmtId="0" fontId="0" fillId="26" borderId="0" xfId="57" applyFont="1" applyFill="1"/>
    <xf numFmtId="49" fontId="34" fillId="28" borderId="61" xfId="60" applyNumberFormat="1" applyFont="1" applyFill="1" applyBorder="1" applyAlignment="1">
      <alignment horizontal="left" vertical="center" wrapText="1"/>
    </xf>
    <xf numFmtId="0" fontId="0" fillId="28" borderId="11" xfId="0" applyFont="1" applyFill="1" applyBorder="1" applyAlignment="1">
      <alignment horizontal="left"/>
    </xf>
    <xf numFmtId="0" fontId="0" fillId="28" borderId="11" xfId="0" applyFont="1" applyFill="1" applyBorder="1" applyAlignment="1" applyProtection="1">
      <alignment horizontal="center"/>
    </xf>
    <xf numFmtId="0" fontId="0" fillId="28" borderId="10" xfId="0" applyFont="1" applyFill="1" applyBorder="1" applyAlignment="1">
      <alignment horizontal="left"/>
    </xf>
    <xf numFmtId="0" fontId="34" fillId="28" borderId="11" xfId="0" applyFont="1" applyFill="1" applyBorder="1" applyAlignment="1">
      <alignment vertical="top" wrapText="1"/>
    </xf>
    <xf numFmtId="0" fontId="0" fillId="28" borderId="11" xfId="0" applyFont="1" applyFill="1" applyBorder="1" applyAlignment="1">
      <alignment horizontal="center"/>
    </xf>
    <xf numFmtId="0" fontId="0" fillId="28" borderId="75" xfId="0" applyFont="1" applyFill="1" applyBorder="1" applyAlignment="1">
      <alignment horizontal="left"/>
    </xf>
    <xf numFmtId="49" fontId="34" fillId="0" borderId="42" xfId="0" applyNumberFormat="1" applyFont="1" applyFill="1" applyBorder="1" applyAlignment="1">
      <alignment horizontal="center" vertical="center" wrapText="1"/>
    </xf>
    <xf numFmtId="0" fontId="0" fillId="0" borderId="43" xfId="0" applyFont="1" applyBorder="1" applyAlignment="1">
      <alignment horizontal="center" vertical="center" wrapText="1"/>
    </xf>
    <xf numFmtId="0" fontId="0" fillId="0" borderId="44" xfId="0" applyFont="1" applyBorder="1" applyAlignment="1">
      <alignment horizontal="center" vertical="center" wrapText="1"/>
    </xf>
    <xf numFmtId="49" fontId="34" fillId="0" borderId="26" xfId="0" applyNumberFormat="1" applyFont="1" applyFill="1" applyBorder="1" applyAlignment="1">
      <alignment horizontal="center" vertical="center" wrapText="1"/>
    </xf>
    <xf numFmtId="0" fontId="0" fillId="0" borderId="13" xfId="0" applyFont="1" applyBorder="1" applyAlignment="1">
      <alignment horizontal="center" vertical="center"/>
    </xf>
    <xf numFmtId="0" fontId="34" fillId="0" borderId="60" xfId="0" applyFont="1" applyFill="1" applyBorder="1" applyAlignment="1">
      <alignment horizontal="center" vertical="center" wrapText="1"/>
    </xf>
    <xf numFmtId="0" fontId="0" fillId="0" borderId="25" xfId="0" applyFont="1" applyBorder="1" applyAlignment="1">
      <alignment horizontal="center" vertical="center"/>
    </xf>
    <xf numFmtId="0" fontId="34" fillId="0" borderId="26" xfId="0" applyFont="1" applyFill="1" applyBorder="1" applyAlignment="1">
      <alignment horizontal="center" vertical="center" wrapText="1"/>
    </xf>
    <xf numFmtId="49" fontId="34" fillId="0" borderId="60" xfId="0" applyNumberFormat="1" applyFont="1" applyFill="1" applyBorder="1" applyAlignment="1">
      <alignment horizontal="center" vertical="center" wrapText="1"/>
    </xf>
    <xf numFmtId="0" fontId="0" fillId="0" borderId="25" xfId="0" applyFont="1" applyBorder="1" applyAlignment="1">
      <alignment horizontal="center" vertical="center" wrapText="1"/>
    </xf>
    <xf numFmtId="49" fontId="34" fillId="0" borderId="45" xfId="0" applyNumberFormat="1" applyFont="1" applyFill="1" applyBorder="1" applyAlignment="1">
      <alignment horizontal="center" vertical="center" wrapText="1"/>
    </xf>
    <xf numFmtId="0" fontId="0" fillId="0" borderId="46" xfId="0" applyFont="1" applyBorder="1" applyAlignment="1">
      <alignment horizontal="center" vertical="center" wrapText="1"/>
    </xf>
    <xf numFmtId="0" fontId="34"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34" fillId="0" borderId="3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31" xfId="0" applyFont="1" applyFill="1" applyBorder="1" applyAlignment="1">
      <alignment horizontal="center" vertical="center" wrapText="1"/>
    </xf>
    <xf numFmtId="49" fontId="34" fillId="0" borderId="19" xfId="0" applyNumberFormat="1" applyFont="1" applyFill="1" applyBorder="1" applyAlignment="1">
      <alignment horizontal="center" vertical="center" wrapText="1"/>
    </xf>
    <xf numFmtId="49" fontId="34" fillId="0" borderId="16" xfId="0" applyNumberFormat="1" applyFont="1" applyFill="1" applyBorder="1" applyAlignment="1">
      <alignment horizontal="center" vertical="center" wrapText="1"/>
    </xf>
    <xf numFmtId="0" fontId="34" fillId="0" borderId="16" xfId="0" applyFont="1" applyFill="1" applyBorder="1" applyAlignment="1">
      <alignment horizontal="center" vertical="center" wrapText="1"/>
    </xf>
    <xf numFmtId="0" fontId="46" fillId="0" borderId="51" xfId="0" applyFont="1" applyFill="1" applyBorder="1" applyAlignment="1">
      <alignment vertical="center"/>
    </xf>
    <xf numFmtId="0" fontId="0" fillId="28" borderId="11" xfId="0" applyFill="1" applyBorder="1" applyAlignment="1">
      <alignment vertical="center"/>
    </xf>
    <xf numFmtId="0" fontId="0" fillId="0" borderId="19" xfId="0" applyBorder="1" applyAlignment="1"/>
    <xf numFmtId="0" fontId="0" fillId="0" borderId="0" xfId="0" applyAlignment="1">
      <alignment wrapText="1"/>
    </xf>
    <xf numFmtId="0" fontId="0" fillId="0" borderId="0" xfId="0" applyAlignment="1"/>
    <xf numFmtId="49" fontId="34" fillId="0" borderId="0" xfId="0" applyNumberFormat="1" applyFont="1" applyFill="1" applyBorder="1" applyAlignment="1">
      <alignment vertical="center"/>
    </xf>
    <xf numFmtId="49" fontId="36" fillId="0" borderId="0" xfId="0" applyNumberFormat="1" applyFont="1" applyFill="1" applyBorder="1" applyAlignment="1">
      <alignment horizontal="center" vertical="center"/>
    </xf>
    <xf numFmtId="49" fontId="36" fillId="0" borderId="0" xfId="60" applyNumberFormat="1" applyFont="1" applyFill="1" applyBorder="1" applyAlignment="1">
      <alignment vertical="center"/>
    </xf>
    <xf numFmtId="49" fontId="36" fillId="0" borderId="0" xfId="60" applyNumberFormat="1" applyFont="1" applyFill="1" applyBorder="1" applyAlignment="1">
      <alignment horizontal="center" vertical="center"/>
    </xf>
    <xf numFmtId="0" fontId="36" fillId="0" borderId="0" xfId="0" applyFont="1" applyBorder="1" applyAlignment="1">
      <alignment horizontal="center"/>
    </xf>
    <xf numFmtId="0" fontId="36" fillId="0" borderId="0" xfId="0" applyFont="1" applyBorder="1" applyAlignment="1">
      <alignment horizontal="left"/>
    </xf>
    <xf numFmtId="49" fontId="34" fillId="0" borderId="0" xfId="60" applyNumberFormat="1" applyFont="1" applyFill="1" applyBorder="1" applyAlignment="1">
      <alignment horizontal="center" vertical="center" wrapText="1"/>
    </xf>
    <xf numFmtId="0" fontId="0" fillId="0" borderId="10" xfId="60" applyNumberFormat="1" applyFont="1" applyFill="1" applyBorder="1" applyAlignment="1">
      <alignment horizontal="left"/>
    </xf>
    <xf numFmtId="1" fontId="0" fillId="29" borderId="10" xfId="0" applyNumberFormat="1" applyFont="1" applyFill="1" applyBorder="1" applyAlignment="1">
      <alignment horizontal="center" vertical="center" wrapText="1"/>
    </xf>
    <xf numFmtId="0" fontId="0" fillId="28" borderId="10" xfId="0" applyFont="1" applyFill="1" applyBorder="1" applyAlignment="1">
      <alignment horizontal="left" vertical="center"/>
    </xf>
    <xf numFmtId="0" fontId="0" fillId="0" borderId="20" xfId="0" applyFont="1" applyFill="1" applyBorder="1" applyAlignment="1">
      <alignment horizontal="center" vertical="center"/>
    </xf>
    <xf numFmtId="0" fontId="0" fillId="0" borderId="26" xfId="0" applyFont="1" applyBorder="1" applyAlignment="1">
      <alignment horizontal="left"/>
    </xf>
    <xf numFmtId="0" fontId="0" fillId="0" borderId="13" xfId="0" applyFont="1" applyBorder="1" applyAlignment="1">
      <alignment horizontal="left"/>
    </xf>
    <xf numFmtId="0" fontId="0" fillId="0" borderId="18" xfId="0" applyFont="1" applyBorder="1" applyAlignment="1">
      <alignment horizontal="left"/>
    </xf>
    <xf numFmtId="0" fontId="43" fillId="0" borderId="45" xfId="0" applyFont="1" applyFill="1" applyBorder="1" applyAlignment="1">
      <alignment vertical="center"/>
    </xf>
    <xf numFmtId="0" fontId="0" fillId="0" borderId="45" xfId="0" applyFont="1" applyFill="1" applyBorder="1" applyAlignment="1">
      <alignment horizontal="left" vertical="center"/>
    </xf>
    <xf numFmtId="0" fontId="0" fillId="0" borderId="45" xfId="0" applyFont="1" applyFill="1" applyBorder="1" applyAlignment="1">
      <alignment horizontal="center" vertical="center"/>
    </xf>
    <xf numFmtId="49" fontId="0" fillId="0" borderId="30" xfId="0" applyNumberFormat="1" applyFont="1" applyFill="1" applyBorder="1" applyAlignment="1">
      <alignment horizontal="center" vertical="center"/>
    </xf>
    <xf numFmtId="0" fontId="0" fillId="0" borderId="30" xfId="0" applyNumberFormat="1" applyFont="1" applyFill="1" applyBorder="1" applyAlignment="1">
      <alignment horizontal="left" vertical="center"/>
    </xf>
    <xf numFmtId="0" fontId="43" fillId="0" borderId="29" xfId="0" applyFont="1" applyFill="1" applyBorder="1" applyAlignment="1">
      <alignment vertical="center"/>
    </xf>
    <xf numFmtId="0" fontId="0" fillId="0" borderId="29" xfId="0" applyFont="1" applyFill="1" applyBorder="1" applyAlignment="1">
      <alignment horizontal="left" vertical="center"/>
    </xf>
    <xf numFmtId="0" fontId="0" fillId="0" borderId="29" xfId="0" applyFont="1" applyFill="1" applyBorder="1" applyAlignment="1">
      <alignment horizontal="center" vertical="center"/>
    </xf>
    <xf numFmtId="49" fontId="0" fillId="0" borderId="32" xfId="0" applyNumberFormat="1" applyFont="1" applyFill="1" applyBorder="1" applyAlignment="1">
      <alignment horizontal="center" vertical="center"/>
    </xf>
    <xf numFmtId="0" fontId="0" fillId="0" borderId="29" xfId="0" applyFont="1" applyBorder="1" applyAlignment="1">
      <alignment horizontal="left" vertical="center"/>
    </xf>
    <xf numFmtId="49" fontId="43" fillId="0" borderId="29" xfId="0" applyNumberFormat="1" applyFont="1" applyFill="1" applyBorder="1" applyAlignment="1">
      <alignment horizontal="left" vertical="center"/>
    </xf>
    <xf numFmtId="49" fontId="0" fillId="0" borderId="29" xfId="0" applyNumberFormat="1" applyFont="1" applyFill="1" applyBorder="1" applyAlignment="1">
      <alignment horizontal="left" vertical="center"/>
    </xf>
    <xf numFmtId="49" fontId="0" fillId="0" borderId="32" xfId="0" applyNumberFormat="1" applyFont="1" applyFill="1" applyBorder="1" applyAlignment="1">
      <alignment horizontal="left" vertical="center"/>
    </xf>
    <xf numFmtId="0" fontId="0" fillId="0" borderId="32" xfId="0" applyNumberFormat="1" applyFont="1" applyFill="1" applyBorder="1" applyAlignment="1">
      <alignment horizontal="left" vertical="center"/>
    </xf>
    <xf numFmtId="0" fontId="54" fillId="0" borderId="19" xfId="0" applyNumberFormat="1" applyFont="1" applyFill="1" applyBorder="1" applyAlignment="1">
      <alignment vertical="center"/>
    </xf>
    <xf numFmtId="0" fontId="54" fillId="0" borderId="16" xfId="0" applyNumberFormat="1" applyFont="1" applyFill="1" applyBorder="1" applyAlignment="1">
      <alignment vertical="center"/>
    </xf>
    <xf numFmtId="0" fontId="34" fillId="28" borderId="17" xfId="0" applyFont="1" applyFill="1" applyBorder="1" applyAlignment="1">
      <alignment horizontal="left" vertical="center"/>
    </xf>
    <xf numFmtId="0" fontId="0" fillId="0" borderId="19" xfId="0" applyFont="1" applyFill="1" applyBorder="1" applyAlignment="1">
      <alignment horizontal="left" vertical="center"/>
    </xf>
    <xf numFmtId="0" fontId="0" fillId="0" borderId="44" xfId="0" applyFont="1" applyFill="1" applyBorder="1" applyAlignment="1">
      <alignment horizontal="center" vertical="center"/>
    </xf>
    <xf numFmtId="0" fontId="0" fillId="0" borderId="19" xfId="0" applyFont="1" applyBorder="1" applyAlignment="1">
      <alignment horizontal="left"/>
    </xf>
    <xf numFmtId="0" fontId="34" fillId="28" borderId="18" xfId="0" applyFont="1" applyFill="1" applyBorder="1" applyAlignment="1">
      <alignment horizontal="left"/>
    </xf>
    <xf numFmtId="0" fontId="34" fillId="28" borderId="18" xfId="0" applyFont="1" applyFill="1" applyBorder="1" applyAlignment="1"/>
    <xf numFmtId="0" fontId="34" fillId="28" borderId="22" xfId="0" applyFont="1" applyFill="1" applyBorder="1" applyAlignment="1">
      <alignment horizontal="left" vertical="center"/>
    </xf>
    <xf numFmtId="0" fontId="34" fillId="28" borderId="21" xfId="0" applyFont="1" applyFill="1" applyBorder="1"/>
    <xf numFmtId="49" fontId="36" fillId="0" borderId="11" xfId="60" applyNumberFormat="1" applyFont="1" applyFill="1" applyBorder="1" applyAlignment="1">
      <alignment horizontal="left" vertical="center"/>
    </xf>
    <xf numFmtId="0" fontId="0" fillId="0" borderId="19" xfId="0" applyFont="1" applyBorder="1"/>
    <xf numFmtId="49" fontId="0" fillId="28" borderId="10" xfId="0" applyNumberFormat="1" applyFont="1" applyFill="1" applyBorder="1" applyAlignment="1">
      <alignment horizontal="left" vertical="center"/>
    </xf>
    <xf numFmtId="0" fontId="34" fillId="28" borderId="18" xfId="0" applyFont="1" applyFill="1" applyBorder="1"/>
    <xf numFmtId="0" fontId="36" fillId="0" borderId="49" xfId="0" applyFont="1" applyFill="1" applyBorder="1" applyAlignment="1">
      <alignment horizontal="left" vertical="center"/>
    </xf>
    <xf numFmtId="0" fontId="0" fillId="28" borderId="10" xfId="0" applyFont="1" applyFill="1" applyBorder="1" applyAlignment="1">
      <alignment vertical="center"/>
    </xf>
    <xf numFmtId="49" fontId="36" fillId="0" borderId="80" xfId="62" applyNumberFormat="1" applyFont="1" applyFill="1" applyBorder="1" applyAlignment="1">
      <alignment vertical="center"/>
    </xf>
    <xf numFmtId="2" fontId="0" fillId="29" borderId="75" xfId="62" applyNumberFormat="1" applyFont="1" applyFill="1" applyBorder="1" applyAlignment="1">
      <alignment horizontal="center" vertical="center"/>
    </xf>
    <xf numFmtId="0" fontId="36" fillId="28" borderId="75" xfId="62" applyNumberFormat="1" applyFont="1" applyFill="1" applyBorder="1" applyAlignment="1">
      <alignment horizontal="center" vertical="center"/>
    </xf>
    <xf numFmtId="1" fontId="36" fillId="28" borderId="75" xfId="62" applyNumberFormat="1" applyFont="1" applyFill="1" applyBorder="1" applyAlignment="1">
      <alignment horizontal="center" vertical="center"/>
    </xf>
    <xf numFmtId="0" fontId="36" fillId="28" borderId="75" xfId="62" applyNumberFormat="1" applyFont="1" applyFill="1" applyBorder="1" applyAlignment="1">
      <alignment horizontal="left" vertical="center"/>
    </xf>
    <xf numFmtId="10" fontId="36" fillId="29" borderId="75" xfId="62" applyNumberFormat="1" applyFont="1" applyFill="1" applyBorder="1" applyAlignment="1">
      <alignment horizontal="center" vertical="center"/>
    </xf>
    <xf numFmtId="2" fontId="36" fillId="29" borderId="75" xfId="62" applyNumberFormat="1" applyFont="1" applyFill="1" applyBorder="1" applyAlignment="1">
      <alignment horizontal="center" vertical="center"/>
    </xf>
    <xf numFmtId="0" fontId="0" fillId="28" borderId="75" xfId="62" applyNumberFormat="1" applyFont="1" applyFill="1" applyBorder="1" applyAlignment="1">
      <alignment horizontal="center" vertical="center"/>
    </xf>
    <xf numFmtId="10" fontId="0" fillId="29" borderId="75" xfId="62" applyNumberFormat="1" applyFont="1" applyFill="1" applyBorder="1" applyAlignment="1">
      <alignment horizontal="center" vertical="center"/>
    </xf>
    <xf numFmtId="0" fontId="40" fillId="28" borderId="51" xfId="0" applyFont="1" applyFill="1" applyBorder="1" applyAlignment="1">
      <alignment horizontal="center"/>
    </xf>
    <xf numFmtId="0" fontId="40" fillId="28" borderId="51" xfId="0" applyFont="1" applyFill="1" applyBorder="1"/>
    <xf numFmtId="0" fontId="40" fillId="28" borderId="51" xfId="0" applyFont="1" applyFill="1" applyBorder="1" applyAlignment="1"/>
    <xf numFmtId="0" fontId="45" fillId="28" borderId="51" xfId="80" applyFill="1" applyBorder="1"/>
    <xf numFmtId="0" fontId="47" fillId="0" borderId="51" xfId="0" applyFont="1" applyBorder="1"/>
    <xf numFmtId="0" fontId="0" fillId="28" borderId="75" xfId="0" applyFont="1" applyFill="1" applyBorder="1" applyAlignment="1" applyProtection="1">
      <alignment horizontal="center"/>
    </xf>
    <xf numFmtId="0" fontId="40" fillId="28" borderId="75" xfId="0" applyFont="1" applyFill="1" applyBorder="1"/>
    <xf numFmtId="0" fontId="40" fillId="28" borderId="75" xfId="0" applyFont="1" applyFill="1" applyBorder="1" applyAlignment="1"/>
    <xf numFmtId="0" fontId="36" fillId="28" borderId="51" xfId="0" applyFont="1" applyFill="1" applyBorder="1"/>
    <xf numFmtId="0" fontId="0" fillId="0" borderId="0" xfId="0" applyFill="1"/>
    <xf numFmtId="0" fontId="34" fillId="28" borderId="20" xfId="0" applyFont="1" applyFill="1" applyBorder="1"/>
    <xf numFmtId="0" fontId="34" fillId="28" borderId="20" xfId="0" applyFont="1" applyFill="1" applyBorder="1" applyAlignment="1">
      <alignment horizontal="left" vertical="center"/>
    </xf>
    <xf numFmtId="0" fontId="0" fillId="28" borderId="51" xfId="0" applyFont="1" applyFill="1" applyBorder="1" applyAlignment="1">
      <alignment vertical="center"/>
    </xf>
    <xf numFmtId="0" fontId="36" fillId="28" borderId="0" xfId="57" applyFont="1" applyFill="1" applyAlignment="1">
      <alignment horizontal="left"/>
    </xf>
    <xf numFmtId="0" fontId="36" fillId="0" borderId="27" xfId="57" applyFont="1" applyBorder="1"/>
    <xf numFmtId="0" fontId="36" fillId="0" borderId="11" xfId="0" applyFont="1" applyFill="1" applyBorder="1" applyAlignment="1">
      <alignment horizontal="left"/>
    </xf>
    <xf numFmtId="0" fontId="36" fillId="0" borderId="11" xfId="0" applyFont="1" applyBorder="1" applyAlignment="1" applyProtection="1">
      <alignment horizontal="left"/>
    </xf>
    <xf numFmtId="1" fontId="34" fillId="28" borderId="22" xfId="0" applyNumberFormat="1" applyFont="1" applyFill="1" applyBorder="1" applyAlignment="1">
      <alignment horizontal="center" vertical="center"/>
    </xf>
    <xf numFmtId="1" fontId="0" fillId="0" borderId="0" xfId="0" applyNumberFormat="1" applyFont="1" applyAlignment="1">
      <alignment horizontal="center"/>
    </xf>
    <xf numFmtId="1" fontId="0" fillId="0" borderId="19" xfId="0" applyNumberFormat="1" applyFont="1" applyBorder="1" applyAlignment="1">
      <alignment horizontal="center"/>
    </xf>
    <xf numFmtId="0" fontId="0" fillId="0" borderId="40" xfId="0" applyFont="1" applyFill="1" applyBorder="1" applyAlignment="1"/>
    <xf numFmtId="1" fontId="0" fillId="0" borderId="40" xfId="0" applyNumberFormat="1" applyFont="1" applyFill="1" applyBorder="1" applyAlignment="1">
      <alignment horizontal="center"/>
    </xf>
    <xf numFmtId="1" fontId="0" fillId="28" borderId="10" xfId="0" applyNumberFormat="1" applyFont="1" applyFill="1" applyBorder="1" applyAlignment="1">
      <alignment horizontal="center"/>
    </xf>
    <xf numFmtId="0" fontId="0" fillId="28" borderId="10" xfId="57" applyFont="1" applyFill="1" applyBorder="1" applyAlignment="1">
      <alignment horizontal="left" vertical="center"/>
    </xf>
    <xf numFmtId="0" fontId="0" fillId="28" borderId="11" xfId="0" applyFont="1" applyFill="1" applyBorder="1" applyAlignment="1">
      <alignment horizontal="left" vertical="center"/>
    </xf>
    <xf numFmtId="0" fontId="0" fillId="28" borderId="75" xfId="0" applyFont="1" applyFill="1" applyBorder="1"/>
    <xf numFmtId="0" fontId="0" fillId="26" borderId="10" xfId="0" applyFont="1" applyFill="1" applyBorder="1" applyAlignment="1">
      <alignment horizontal="left"/>
    </xf>
    <xf numFmtId="49" fontId="0" fillId="0" borderId="80" xfId="62" applyNumberFormat="1" applyFont="1" applyFill="1" applyBorder="1" applyAlignment="1">
      <alignment horizontal="center" vertical="center"/>
    </xf>
    <xf numFmtId="49" fontId="0" fillId="0" borderId="80" xfId="62" applyNumberFormat="1" applyFont="1" applyFill="1" applyBorder="1" applyAlignment="1">
      <alignment vertical="center"/>
    </xf>
    <xf numFmtId="49" fontId="0" fillId="0" borderId="80" xfId="59" applyNumberFormat="1" applyFont="1" applyFill="1" applyBorder="1" applyAlignment="1">
      <alignment vertical="center"/>
    </xf>
    <xf numFmtId="0" fontId="0" fillId="0" borderId="80" xfId="0" applyFont="1" applyFill="1" applyBorder="1" applyAlignment="1"/>
    <xf numFmtId="0" fontId="36" fillId="0" borderId="80" xfId="82" applyFont="1" applyFill="1" applyBorder="1" applyAlignment="1">
      <alignment horizontal="center" vertical="center"/>
    </xf>
    <xf numFmtId="0" fontId="36" fillId="25" borderId="80" xfId="82" applyFont="1" applyFill="1" applyBorder="1" applyAlignment="1">
      <alignment horizontal="center" vertical="center"/>
    </xf>
    <xf numFmtId="0" fontId="36" fillId="28" borderId="80" xfId="82" applyFont="1" applyFill="1" applyBorder="1" applyAlignment="1">
      <alignment horizontal="center" vertical="center"/>
    </xf>
    <xf numFmtId="49" fontId="36" fillId="0" borderId="80" xfId="59" applyNumberFormat="1" applyFont="1" applyFill="1" applyBorder="1" applyAlignment="1">
      <alignment horizontal="left" vertical="center"/>
    </xf>
    <xf numFmtId="49" fontId="36" fillId="0" borderId="80" xfId="59" applyNumberFormat="1" applyFont="1" applyFill="1" applyBorder="1" applyAlignment="1">
      <alignment horizontal="center" vertical="center"/>
    </xf>
    <xf numFmtId="49" fontId="36" fillId="0" borderId="80" xfId="60" applyNumberFormat="1" applyFont="1" applyFill="1" applyBorder="1" applyAlignment="1">
      <alignment horizontal="center" vertical="center"/>
    </xf>
    <xf numFmtId="0" fontId="36" fillId="0" borderId="80" xfId="0" applyFont="1" applyFill="1" applyBorder="1" applyAlignment="1"/>
    <xf numFmtId="49" fontId="36" fillId="28" borderId="80" xfId="60" applyNumberFormat="1" applyFont="1" applyFill="1" applyBorder="1" applyAlignment="1">
      <alignment vertical="center"/>
    </xf>
    <xf numFmtId="49" fontId="36" fillId="28" borderId="80" xfId="60" applyNumberFormat="1" applyFont="1" applyFill="1" applyBorder="1" applyAlignment="1">
      <alignment vertical="center" wrapText="1"/>
    </xf>
    <xf numFmtId="49" fontId="36" fillId="28" borderId="75" xfId="60" applyNumberFormat="1" applyFont="1" applyFill="1" applyBorder="1" applyAlignment="1">
      <alignment vertical="center"/>
    </xf>
    <xf numFmtId="49" fontId="36" fillId="28" borderId="75" xfId="60" applyNumberFormat="1" applyFont="1" applyFill="1" applyBorder="1" applyAlignment="1">
      <alignment vertical="center" wrapText="1"/>
    </xf>
    <xf numFmtId="0" fontId="37" fillId="0" borderId="39" xfId="0" applyFont="1" applyFill="1" applyBorder="1" applyAlignment="1">
      <alignment wrapText="1"/>
    </xf>
    <xf numFmtId="0" fontId="37" fillId="0" borderId="40" xfId="0" applyFont="1" applyFill="1" applyBorder="1" applyAlignment="1">
      <alignment wrapText="1"/>
    </xf>
    <xf numFmtId="0" fontId="40" fillId="0" borderId="80" xfId="0" applyFont="1" applyFill="1" applyBorder="1" applyAlignment="1"/>
    <xf numFmtId="49" fontId="0" fillId="0" borderId="125" xfId="0" applyNumberFormat="1" applyFont="1" applyFill="1" applyBorder="1" applyAlignment="1">
      <alignment horizontal="center" vertical="center"/>
    </xf>
    <xf numFmtId="0" fontId="0" fillId="0" borderId="125" xfId="0" applyFont="1" applyFill="1" applyBorder="1" applyAlignment="1">
      <alignment horizontal="left" vertical="center"/>
    </xf>
    <xf numFmtId="49" fontId="0" fillId="0" borderId="80" xfId="0" applyNumberFormat="1" applyFont="1" applyFill="1" applyBorder="1" applyAlignment="1">
      <alignment horizontal="center" vertical="center"/>
    </xf>
    <xf numFmtId="49" fontId="0" fillId="0" borderId="75" xfId="0" applyNumberFormat="1" applyFont="1" applyFill="1" applyBorder="1" applyAlignment="1">
      <alignment horizontal="center" vertical="center"/>
    </xf>
    <xf numFmtId="49" fontId="0" fillId="0" borderId="80" xfId="0" applyNumberFormat="1" applyFont="1" applyFill="1" applyBorder="1" applyAlignment="1">
      <alignment horizontal="left" vertical="center"/>
    </xf>
    <xf numFmtId="49" fontId="43" fillId="0" borderId="75" xfId="0" applyNumberFormat="1" applyFont="1" applyFill="1" applyBorder="1" applyAlignment="1">
      <alignment horizontal="left" vertical="center"/>
    </xf>
    <xf numFmtId="0" fontId="0" fillId="0" borderId="75" xfId="0" applyFont="1" applyFill="1" applyBorder="1" applyAlignment="1">
      <alignment horizontal="left" vertical="center"/>
    </xf>
    <xf numFmtId="49" fontId="0" fillId="0" borderId="75" xfId="0" applyNumberFormat="1" applyFont="1" applyFill="1" applyBorder="1" applyAlignment="1">
      <alignment horizontal="left" vertical="center"/>
    </xf>
    <xf numFmtId="0" fontId="0" fillId="0" borderId="80" xfId="0" applyNumberFormat="1" applyFont="1" applyFill="1" applyBorder="1" applyAlignment="1">
      <alignment vertical="center"/>
    </xf>
    <xf numFmtId="0" fontId="0" fillId="0" borderId="80" xfId="0" applyFont="1" applyFill="1" applyBorder="1" applyAlignment="1">
      <alignment horizontal="left" vertical="center"/>
    </xf>
    <xf numFmtId="0" fontId="0" fillId="0" borderId="80" xfId="0" applyFont="1" applyBorder="1" applyAlignment="1">
      <alignment horizontal="center"/>
    </xf>
    <xf numFmtId="0" fontId="0" fillId="0" borderId="80" xfId="0" applyFont="1" applyBorder="1" applyAlignment="1"/>
    <xf numFmtId="0" fontId="36" fillId="0" borderId="11" xfId="0" applyFont="1" applyFill="1" applyBorder="1" applyAlignment="1"/>
    <xf numFmtId="49" fontId="36" fillId="0" borderId="80" xfId="60" applyNumberFormat="1" applyFont="1" applyFill="1" applyBorder="1" applyAlignment="1">
      <alignment horizontal="left" vertical="center"/>
    </xf>
    <xf numFmtId="0" fontId="36" fillId="28" borderId="80" xfId="0" applyFont="1" applyFill="1" applyBorder="1" applyAlignment="1"/>
    <xf numFmtId="0" fontId="36" fillId="28" borderId="80" xfId="0" applyFont="1" applyFill="1" applyBorder="1" applyAlignment="1">
      <alignment vertical="center"/>
    </xf>
    <xf numFmtId="0" fontId="36" fillId="0" borderId="80" xfId="0" applyFont="1" applyFill="1" applyBorder="1" applyAlignment="1">
      <alignment horizontal="left"/>
    </xf>
    <xf numFmtId="49" fontId="34" fillId="26" borderId="65" xfId="62" applyNumberFormat="1" applyFont="1" applyFill="1" applyBorder="1" applyAlignment="1">
      <alignment horizontal="center" vertical="top" wrapText="1"/>
    </xf>
    <xf numFmtId="49" fontId="34" fillId="26" borderId="74" xfId="62" applyNumberFormat="1" applyFont="1" applyFill="1" applyBorder="1" applyAlignment="1">
      <alignment horizontal="center" vertical="top" wrapText="1"/>
    </xf>
    <xf numFmtId="0" fontId="36" fillId="0" borderId="80" xfId="57" applyFont="1" applyFill="1" applyBorder="1" applyAlignment="1">
      <alignment horizontal="left" vertical="center"/>
    </xf>
    <xf numFmtId="49" fontId="36" fillId="0" borderId="80" xfId="0" applyNumberFormat="1" applyFont="1" applyFill="1" applyBorder="1" applyAlignment="1">
      <alignment horizontal="left" vertical="center"/>
    </xf>
    <xf numFmtId="1" fontId="36" fillId="0" borderId="80" xfId="57" applyNumberFormat="1" applyFont="1" applyFill="1" applyBorder="1" applyAlignment="1">
      <alignment horizontal="left" vertical="center"/>
    </xf>
    <xf numFmtId="0" fontId="0" fillId="0" borderId="80" xfId="57" applyFont="1" applyFill="1" applyBorder="1" applyAlignment="1">
      <alignment horizontal="left" vertical="center"/>
    </xf>
    <xf numFmtId="0" fontId="36" fillId="28" borderId="80" xfId="57" applyFont="1" applyFill="1" applyBorder="1" applyAlignment="1">
      <alignment horizontal="left" vertical="center"/>
    </xf>
    <xf numFmtId="1" fontId="0" fillId="0" borderId="80" xfId="57" applyNumberFormat="1" applyFont="1" applyFill="1" applyBorder="1" applyAlignment="1">
      <alignment horizontal="left" vertical="center"/>
    </xf>
    <xf numFmtId="0" fontId="0" fillId="0" borderId="26" xfId="0" applyFont="1" applyBorder="1" applyAlignment="1">
      <alignment horizontal="right"/>
    </xf>
    <xf numFmtId="1" fontId="0" fillId="0" borderId="0" xfId="0" applyNumberFormat="1" applyFont="1" applyFill="1"/>
    <xf numFmtId="0" fontId="36" fillId="0" borderId="0" xfId="78" applyFont="1"/>
    <xf numFmtId="0" fontId="0" fillId="28" borderId="80" xfId="0" applyFont="1" applyFill="1" applyBorder="1"/>
    <xf numFmtId="0" fontId="0" fillId="28" borderId="80" xfId="0" applyFont="1" applyFill="1" applyBorder="1" applyAlignment="1">
      <alignment horizontal="center"/>
    </xf>
    <xf numFmtId="49" fontId="36" fillId="0" borderId="80" xfId="0" applyNumberFormat="1" applyFont="1" applyFill="1" applyBorder="1" applyAlignment="1">
      <alignment horizontal="center" vertical="center"/>
    </xf>
    <xf numFmtId="0" fontId="36" fillId="0" borderId="80" xfId="0" applyFont="1" applyFill="1" applyBorder="1" applyAlignment="1">
      <alignment horizontal="left" vertical="center"/>
    </xf>
    <xf numFmtId="49" fontId="36" fillId="0" borderId="80" xfId="60" applyNumberFormat="1" applyFont="1" applyFill="1" applyBorder="1" applyAlignment="1">
      <alignment vertical="center"/>
    </xf>
    <xf numFmtId="0" fontId="36" fillId="0" borderId="80" xfId="0" applyFont="1" applyFill="1" applyBorder="1" applyAlignment="1">
      <alignment horizontal="right"/>
    </xf>
    <xf numFmtId="49" fontId="10" fillId="0" borderId="80" xfId="0" applyNumberFormat="1" applyFont="1" applyFill="1" applyBorder="1" applyAlignment="1">
      <alignment horizontal="center" vertical="center"/>
    </xf>
    <xf numFmtId="0" fontId="10" fillId="0" borderId="80" xfId="0" applyFont="1" applyFill="1" applyBorder="1" applyAlignment="1">
      <alignment horizontal="left" vertical="center"/>
    </xf>
    <xf numFmtId="49" fontId="0" fillId="0" borderId="80" xfId="60" applyNumberFormat="1" applyFont="1" applyFill="1" applyBorder="1" applyAlignment="1">
      <alignment horizontal="left" vertical="center"/>
    </xf>
    <xf numFmtId="0" fontId="0" fillId="0" borderId="80" xfId="0" applyFont="1" applyFill="1" applyBorder="1" applyAlignment="1">
      <alignment horizontal="left"/>
    </xf>
    <xf numFmtId="0" fontId="0" fillId="0" borderId="80" xfId="0" applyFill="1" applyBorder="1" applyAlignment="1">
      <alignment horizontal="right"/>
    </xf>
    <xf numFmtId="0" fontId="0" fillId="0" borderId="80" xfId="0" applyFont="1" applyFill="1" applyBorder="1" applyAlignment="1">
      <alignment vertical="center"/>
    </xf>
    <xf numFmtId="0" fontId="43" fillId="0" borderId="80" xfId="0" applyFont="1" applyFill="1" applyBorder="1" applyAlignment="1">
      <alignment horizontal="left" vertical="center"/>
    </xf>
    <xf numFmtId="0" fontId="0" fillId="0" borderId="80" xfId="0" applyFont="1" applyBorder="1" applyAlignment="1">
      <alignment horizontal="left"/>
    </xf>
    <xf numFmtId="1" fontId="36" fillId="0" borderId="80" xfId="0" applyNumberFormat="1" applyFont="1" applyFill="1" applyBorder="1" applyAlignment="1"/>
    <xf numFmtId="1" fontId="36" fillId="29" borderId="75" xfId="77" applyNumberFormat="1" applyFont="1" applyFill="1" applyBorder="1" applyAlignment="1">
      <alignment horizontal="center"/>
    </xf>
    <xf numFmtId="1" fontId="0" fillId="29" borderId="75" xfId="77" applyNumberFormat="1" applyFont="1" applyFill="1" applyBorder="1" applyAlignment="1">
      <alignment horizontal="center"/>
    </xf>
    <xf numFmtId="0" fontId="0" fillId="28" borderId="80" xfId="0" applyFont="1" applyFill="1" applyBorder="1" applyAlignment="1">
      <alignment horizontal="center" vertical="center" wrapText="1"/>
    </xf>
    <xf numFmtId="0" fontId="36" fillId="0" borderId="11" xfId="0" applyFont="1" applyFill="1" applyBorder="1" applyAlignment="1" applyProtection="1">
      <alignment horizontal="center"/>
    </xf>
    <xf numFmtId="0" fontId="36" fillId="0" borderId="0" xfId="0" applyFont="1" applyFill="1" applyAlignment="1"/>
    <xf numFmtId="49" fontId="36" fillId="0" borderId="11" xfId="62" applyNumberFormat="1" applyFont="1" applyFill="1" applyBorder="1" applyAlignment="1">
      <alignment horizontal="center" vertical="center"/>
    </xf>
    <xf numFmtId="0" fontId="36" fillId="0" borderId="11" xfId="82" applyFont="1" applyFill="1" applyBorder="1" applyAlignment="1">
      <alignment horizontal="center" vertical="center"/>
    </xf>
    <xf numFmtId="0" fontId="36" fillId="28" borderId="80" xfId="62" applyNumberFormat="1" applyFont="1" applyFill="1" applyBorder="1" applyAlignment="1">
      <alignment horizontal="center" vertical="center"/>
    </xf>
    <xf numFmtId="49" fontId="10" fillId="28" borderId="10" xfId="60" applyNumberFormat="1" applyFont="1" applyFill="1" applyBorder="1" applyAlignment="1">
      <alignment horizontal="center" vertical="center"/>
    </xf>
    <xf numFmtId="49" fontId="0" fillId="28" borderId="11" xfId="60" applyNumberFormat="1" applyFont="1" applyFill="1" applyBorder="1" applyAlignment="1">
      <alignment horizontal="center" vertical="center"/>
    </xf>
    <xf numFmtId="49" fontId="36" fillId="28" borderId="11" xfId="60" applyNumberFormat="1" applyFont="1" applyFill="1" applyBorder="1" applyAlignment="1">
      <alignment horizontal="center" vertical="center"/>
    </xf>
    <xf numFmtId="49" fontId="0" fillId="28" borderId="10" xfId="60" applyNumberFormat="1" applyFont="1" applyFill="1" applyBorder="1" applyAlignment="1">
      <alignment horizontal="center" vertical="center"/>
    </xf>
    <xf numFmtId="49" fontId="36" fillId="28" borderId="10" xfId="60" applyNumberFormat="1" applyFont="1" applyFill="1" applyBorder="1" applyAlignment="1">
      <alignment horizontal="left" vertical="center"/>
    </xf>
    <xf numFmtId="49" fontId="10" fillId="28" borderId="10" xfId="60" applyNumberFormat="1" applyFont="1" applyFill="1" applyBorder="1" applyAlignment="1">
      <alignment horizontal="left" vertical="center"/>
    </xf>
    <xf numFmtId="9" fontId="36" fillId="0" borderId="80" xfId="59" applyNumberFormat="1" applyFont="1" applyFill="1" applyBorder="1" applyAlignment="1">
      <alignment horizontal="center" vertical="center"/>
    </xf>
    <xf numFmtId="2" fontId="36" fillId="28" borderId="75" xfId="62" applyNumberFormat="1" applyFont="1" applyFill="1" applyBorder="1" applyAlignment="1">
      <alignment horizontal="center" vertical="center"/>
    </xf>
    <xf numFmtId="1" fontId="0" fillId="28" borderId="75" xfId="62" applyNumberFormat="1" applyFont="1" applyFill="1" applyBorder="1" applyAlignment="1">
      <alignment horizontal="center" vertical="center"/>
    </xf>
    <xf numFmtId="49" fontId="36" fillId="26" borderId="75" xfId="62" applyNumberFormat="1" applyFont="1" applyFill="1" applyBorder="1" applyAlignment="1">
      <alignment horizontal="left" vertical="center"/>
    </xf>
    <xf numFmtId="0" fontId="0" fillId="0" borderId="75" xfId="0" applyFont="1" applyFill="1" applyBorder="1" applyAlignment="1" applyProtection="1">
      <alignment horizontal="center" vertical="center"/>
    </xf>
    <xf numFmtId="0" fontId="0" fillId="27" borderId="75" xfId="62" applyNumberFormat="1" applyFont="1" applyFill="1" applyBorder="1" applyAlignment="1">
      <alignment horizontal="center" vertical="center"/>
    </xf>
    <xf numFmtId="49" fontId="0" fillId="0" borderId="52" xfId="59" applyNumberFormat="1" applyFont="1" applyFill="1" applyBorder="1" applyAlignment="1">
      <alignment horizontal="center" vertical="center"/>
    </xf>
    <xf numFmtId="0" fontId="0" fillId="28" borderId="80" xfId="0" applyFont="1" applyFill="1" applyBorder="1" applyAlignment="1">
      <alignment vertical="center" wrapText="1"/>
    </xf>
    <xf numFmtId="0" fontId="0" fillId="28" borderId="80" xfId="0" applyFont="1" applyFill="1" applyBorder="1" applyAlignment="1">
      <alignment vertical="center"/>
    </xf>
    <xf numFmtId="0" fontId="36" fillId="0" borderId="38" xfId="57" applyFont="1" applyBorder="1" applyAlignment="1"/>
    <xf numFmtId="0" fontId="36" fillId="0" borderId="126" xfId="0" applyFont="1" applyBorder="1" applyAlignment="1"/>
    <xf numFmtId="0" fontId="36" fillId="0" borderId="39" xfId="0" applyFont="1" applyBorder="1" applyAlignment="1"/>
    <xf numFmtId="0" fontId="36" fillId="0" borderId="41" xfId="0" applyFont="1" applyBorder="1" applyAlignment="1"/>
    <xf numFmtId="0" fontId="0" fillId="28" borderId="10" xfId="0" applyFont="1" applyFill="1" applyBorder="1" applyAlignment="1">
      <alignment horizontal="center" vertical="center" wrapText="1"/>
    </xf>
    <xf numFmtId="0" fontId="0" fillId="0" borderId="75" xfId="0" applyFont="1" applyBorder="1" applyAlignment="1" applyProtection="1">
      <alignment horizontal="left"/>
    </xf>
    <xf numFmtId="1" fontId="0" fillId="0" borderId="49" xfId="0" applyNumberFormat="1" applyFont="1" applyFill="1" applyBorder="1" applyAlignment="1">
      <alignment horizontal="left" vertical="center"/>
    </xf>
    <xf numFmtId="0" fontId="0" fillId="0" borderId="75" xfId="0" applyFont="1" applyFill="1" applyBorder="1" applyAlignment="1">
      <alignment horizontal="center" vertical="center"/>
    </xf>
    <xf numFmtId="1" fontId="0" fillId="0" borderId="49" xfId="0" applyNumberFormat="1" applyFont="1" applyFill="1" applyBorder="1" applyAlignment="1">
      <alignment horizontal="center" vertical="center"/>
    </xf>
    <xf numFmtId="0" fontId="0" fillId="28" borderId="11" xfId="0" applyFont="1" applyFill="1" applyBorder="1" applyAlignment="1">
      <alignment horizontal="center" vertical="center"/>
    </xf>
    <xf numFmtId="0" fontId="0" fillId="28" borderId="0" xfId="0" applyFont="1" applyFill="1" applyAlignment="1">
      <alignment horizontal="center" vertical="center"/>
    </xf>
    <xf numFmtId="0" fontId="0" fillId="29" borderId="11" xfId="0" applyFont="1" applyFill="1" applyBorder="1" applyAlignment="1">
      <alignment horizontal="center" vertical="center"/>
    </xf>
    <xf numFmtId="0" fontId="0" fillId="29" borderId="10" xfId="0" applyFont="1" applyFill="1" applyBorder="1" applyAlignment="1">
      <alignment horizontal="center" vertical="center"/>
    </xf>
    <xf numFmtId="0" fontId="0" fillId="0" borderId="49" xfId="0" applyNumberFormat="1" applyFont="1" applyFill="1" applyBorder="1" applyAlignment="1">
      <alignment horizontal="center" vertical="center"/>
    </xf>
    <xf numFmtId="1" fontId="0" fillId="0" borderId="80" xfId="0" applyNumberFormat="1" applyFont="1" applyFill="1" applyBorder="1" applyAlignment="1">
      <alignment horizontal="center" vertical="center"/>
    </xf>
    <xf numFmtId="0" fontId="0" fillId="28" borderId="10" xfId="0" applyFont="1" applyFill="1" applyBorder="1" applyAlignment="1"/>
    <xf numFmtId="0" fontId="0" fillId="0" borderId="75" xfId="0" applyFont="1" applyFill="1" applyBorder="1" applyAlignment="1" applyProtection="1">
      <alignment horizontal="left"/>
    </xf>
    <xf numFmtId="49" fontId="0" fillId="0" borderId="49" xfId="0" applyNumberFormat="1" applyFont="1" applyFill="1" applyBorder="1" applyAlignment="1">
      <alignment horizontal="left" vertical="center"/>
    </xf>
    <xf numFmtId="1" fontId="0" fillId="0" borderId="50" xfId="0" applyNumberFormat="1" applyFont="1" applyFill="1" applyBorder="1" applyAlignment="1">
      <alignment horizontal="center" vertical="center"/>
    </xf>
    <xf numFmtId="49" fontId="0" fillId="0" borderId="51" xfId="0" applyNumberFormat="1" applyFont="1" applyFill="1" applyBorder="1" applyAlignment="1">
      <alignment horizontal="left" vertical="center"/>
    </xf>
    <xf numFmtId="0" fontId="0" fillId="0" borderId="52" xfId="0" applyNumberFormat="1" applyFont="1" applyFill="1" applyBorder="1" applyAlignment="1">
      <alignment horizontal="center" vertical="center"/>
    </xf>
    <xf numFmtId="0" fontId="0" fillId="0" borderId="11" xfId="0" applyFont="1" applyBorder="1" applyAlignment="1" applyProtection="1">
      <alignment horizontal="left"/>
    </xf>
    <xf numFmtId="0" fontId="0" fillId="0" borderId="11" xfId="0" applyFont="1" applyFill="1" applyBorder="1" applyAlignment="1">
      <alignment horizontal="center" vertical="center"/>
    </xf>
    <xf numFmtId="49" fontId="0" fillId="0" borderId="53" xfId="0" applyNumberFormat="1" applyFont="1" applyFill="1" applyBorder="1" applyAlignment="1">
      <alignment horizontal="left" vertical="center"/>
    </xf>
    <xf numFmtId="0" fontId="0" fillId="0" borderId="11" xfId="0" applyFont="1" applyFill="1" applyBorder="1" applyAlignment="1" applyProtection="1">
      <alignment horizontal="left"/>
    </xf>
    <xf numFmtId="0" fontId="43" fillId="0" borderId="75" xfId="0" applyFont="1" applyFill="1" applyBorder="1" applyAlignment="1">
      <alignment horizontal="left" vertical="center"/>
    </xf>
    <xf numFmtId="0" fontId="0" fillId="28" borderId="60" xfId="0" applyFont="1" applyFill="1" applyBorder="1" applyAlignment="1">
      <alignment horizontal="center" vertical="center" wrapText="1"/>
    </xf>
    <xf numFmtId="0" fontId="0" fillId="28" borderId="26" xfId="0" applyFont="1" applyFill="1" applyBorder="1" applyAlignment="1">
      <alignment horizontal="center" vertical="center"/>
    </xf>
    <xf numFmtId="0" fontId="0" fillId="28" borderId="26" xfId="0" applyFont="1" applyFill="1" applyBorder="1" applyAlignment="1">
      <alignment horizontal="left" vertical="center"/>
    </xf>
    <xf numFmtId="0" fontId="0" fillId="28" borderId="60" xfId="0" applyFont="1" applyFill="1" applyBorder="1" applyAlignment="1">
      <alignment horizontal="left" vertical="center"/>
    </xf>
    <xf numFmtId="0" fontId="0" fillId="0" borderId="80" xfId="0" applyFont="1" applyBorder="1" applyAlignment="1">
      <alignment horizontal="center" vertical="center"/>
    </xf>
    <xf numFmtId="0" fontId="43" fillId="0" borderId="80" xfId="0" applyFont="1" applyFill="1" applyBorder="1" applyAlignment="1">
      <alignment horizontal="left"/>
    </xf>
    <xf numFmtId="0" fontId="43" fillId="0" borderId="80" xfId="79" applyNumberFormat="1" applyFont="1" applyFill="1" applyBorder="1" applyAlignment="1">
      <alignment horizontal="left" vertical="center"/>
    </xf>
    <xf numFmtId="0" fontId="0" fillId="0" borderId="80" xfId="0" applyNumberFormat="1" applyFont="1" applyBorder="1" applyAlignment="1">
      <alignment horizontal="center" vertical="center"/>
    </xf>
    <xf numFmtId="0" fontId="0" fillId="0" borderId="80" xfId="79" applyNumberFormat="1" applyFont="1" applyFill="1" applyBorder="1" applyAlignment="1">
      <alignment horizontal="center" vertical="center"/>
    </xf>
    <xf numFmtId="0" fontId="0" fillId="34" borderId="127" xfId="0" applyFont="1" applyFill="1" applyBorder="1" applyAlignment="1">
      <alignment horizontal="center" vertical="center"/>
    </xf>
    <xf numFmtId="0" fontId="0" fillId="34" borderId="127" xfId="0" applyFont="1" applyFill="1" applyBorder="1" applyAlignment="1">
      <alignment horizontal="left" vertical="center"/>
    </xf>
    <xf numFmtId="0" fontId="0" fillId="0" borderId="20" xfId="0" applyFont="1" applyBorder="1" applyAlignment="1">
      <alignment horizontal="center"/>
    </xf>
    <xf numFmtId="1" fontId="0" fillId="29" borderId="75" xfId="0" applyNumberFormat="1" applyFont="1" applyFill="1" applyBorder="1" applyAlignment="1">
      <alignment horizontal="center" vertical="center" wrapText="1"/>
    </xf>
    <xf numFmtId="0" fontId="0" fillId="28" borderId="80" xfId="0" applyFont="1" applyFill="1" applyBorder="1" applyAlignment="1">
      <alignment horizontal="left"/>
    </xf>
    <xf numFmtId="0" fontId="43" fillId="0" borderId="80" xfId="0" applyFont="1" applyBorder="1" applyAlignment="1">
      <alignment horizontal="left"/>
    </xf>
    <xf numFmtId="49" fontId="43" fillId="0" borderId="80" xfId="0" applyNumberFormat="1" applyFont="1" applyFill="1" applyBorder="1" applyAlignment="1">
      <alignment horizontal="left" vertical="center"/>
    </xf>
    <xf numFmtId="0" fontId="0" fillId="35" borderId="10" xfId="0" applyFont="1" applyFill="1" applyBorder="1" applyAlignment="1">
      <alignment horizontal="left"/>
    </xf>
    <xf numFmtId="0" fontId="0" fillId="28" borderId="0" xfId="0" applyFont="1" applyFill="1"/>
    <xf numFmtId="1" fontId="0" fillId="0" borderId="80" xfId="0" applyNumberFormat="1" applyFont="1" applyBorder="1" applyAlignment="1">
      <alignment horizontal="center" vertical="center"/>
    </xf>
    <xf numFmtId="1" fontId="0" fillId="28" borderId="10" xfId="0" applyNumberFormat="1" applyFont="1" applyFill="1" applyBorder="1" applyAlignment="1">
      <alignment vertical="center"/>
    </xf>
    <xf numFmtId="0" fontId="0" fillId="0" borderId="80" xfId="0" applyFont="1" applyBorder="1" applyAlignment="1">
      <alignment horizontal="left" vertical="center"/>
    </xf>
    <xf numFmtId="0" fontId="0" fillId="0" borderId="10" xfId="0" applyFont="1" applyBorder="1" applyAlignment="1">
      <alignment horizontal="left" vertical="center"/>
    </xf>
    <xf numFmtId="0" fontId="0" fillId="0" borderId="80" xfId="0" applyFont="1" applyFill="1" applyBorder="1" applyAlignment="1">
      <alignment horizontal="center" vertical="center"/>
    </xf>
    <xf numFmtId="49" fontId="0" fillId="0" borderId="80" xfId="0" applyNumberFormat="1" applyFont="1" applyFill="1" applyBorder="1" applyAlignment="1">
      <alignment horizontal="center" vertical="center"/>
    </xf>
    <xf numFmtId="49" fontId="0" fillId="0" borderId="75" xfId="0" applyNumberFormat="1" applyFont="1" applyFill="1" applyBorder="1" applyAlignment="1">
      <alignment horizontal="center" vertical="center"/>
    </xf>
    <xf numFmtId="0" fontId="0" fillId="0" borderId="80" xfId="0" applyFont="1" applyFill="1" applyBorder="1" applyAlignment="1">
      <alignment horizontal="center"/>
    </xf>
    <xf numFmtId="49" fontId="0" fillId="0" borderId="49" xfId="0" applyNumberFormat="1" applyFont="1" applyFill="1" applyBorder="1" applyAlignment="1">
      <alignment horizontal="center" vertical="center"/>
    </xf>
    <xf numFmtId="0" fontId="36" fillId="0" borderId="75" xfId="0" applyFont="1" applyBorder="1" applyAlignment="1" applyProtection="1">
      <alignment horizontal="center"/>
    </xf>
    <xf numFmtId="0" fontId="0" fillId="0" borderId="75" xfId="0" applyFont="1" applyBorder="1" applyAlignment="1" applyProtection="1">
      <alignment horizontal="center"/>
    </xf>
    <xf numFmtId="0" fontId="34" fillId="0" borderId="75" xfId="0" applyFont="1" applyFill="1" applyBorder="1" applyAlignment="1">
      <alignment vertical="top" wrapText="1"/>
    </xf>
    <xf numFmtId="0" fontId="34" fillId="0" borderId="38" xfId="0" applyFont="1" applyBorder="1" applyAlignment="1"/>
    <xf numFmtId="0" fontId="36" fillId="0" borderId="36" xfId="0" applyFont="1" applyBorder="1" applyAlignment="1"/>
    <xf numFmtId="0" fontId="36" fillId="26" borderId="75" xfId="62" applyNumberFormat="1" applyFont="1" applyFill="1" applyBorder="1" applyAlignment="1">
      <alignment horizontal="center" vertical="center"/>
    </xf>
    <xf numFmtId="0" fontId="0" fillId="0" borderId="75" xfId="0" applyFont="1" applyFill="1" applyBorder="1" applyAlignment="1" applyProtection="1">
      <alignment horizontal="center"/>
    </xf>
    <xf numFmtId="49" fontId="36" fillId="0" borderId="75" xfId="62" applyNumberFormat="1" applyFont="1" applyFill="1" applyBorder="1" applyAlignment="1">
      <alignment vertical="center"/>
    </xf>
    <xf numFmtId="2" fontId="36" fillId="26" borderId="75" xfId="62" applyNumberFormat="1" applyFont="1" applyFill="1" applyBorder="1" applyAlignment="1">
      <alignment horizontal="center" vertical="center"/>
    </xf>
    <xf numFmtId="0" fontId="0" fillId="0" borderId="0" xfId="0" applyFont="1"/>
    <xf numFmtId="0" fontId="0" fillId="0" borderId="0" xfId="0" applyFont="1" applyBorder="1"/>
    <xf numFmtId="0" fontId="0" fillId="0" borderId="0" xfId="0" applyFont="1" applyFill="1" applyBorder="1"/>
    <xf numFmtId="0" fontId="0" fillId="0" borderId="51" xfId="0" applyFont="1" applyFill="1" applyBorder="1" applyAlignment="1">
      <alignment horizontal="center" vertical="center"/>
    </xf>
    <xf numFmtId="49" fontId="0" fillId="0" borderId="51" xfId="0" applyNumberFormat="1" applyFont="1" applyFill="1" applyBorder="1" applyAlignment="1">
      <alignment horizontal="center" vertical="center"/>
    </xf>
    <xf numFmtId="0" fontId="0" fillId="0" borderId="51" xfId="0" applyNumberFormat="1" applyFont="1" applyFill="1" applyBorder="1" applyAlignment="1">
      <alignment horizontal="center" vertical="center"/>
    </xf>
    <xf numFmtId="0" fontId="0" fillId="0" borderId="0" xfId="0" applyFont="1" applyFill="1"/>
    <xf numFmtId="49" fontId="34" fillId="0" borderId="0" xfId="0" applyNumberFormat="1" applyFont="1" applyFill="1" applyBorder="1" applyAlignment="1">
      <alignment horizontal="center" vertical="center"/>
    </xf>
    <xf numFmtId="0" fontId="34" fillId="0" borderId="0" xfId="0" applyFont="1"/>
    <xf numFmtId="49" fontId="0" fillId="0" borderId="11" xfId="0" applyNumberFormat="1" applyFont="1" applyFill="1" applyBorder="1" applyAlignment="1">
      <alignment horizontal="center" vertical="center"/>
    </xf>
    <xf numFmtId="49" fontId="34" fillId="0" borderId="0" xfId="0" applyNumberFormat="1" applyFont="1" applyFill="1" applyBorder="1" applyAlignment="1">
      <alignment vertical="center"/>
    </xf>
    <xf numFmtId="0" fontId="34" fillId="0" borderId="0" xfId="0" applyFont="1" applyBorder="1" applyAlignment="1">
      <alignment vertical="center"/>
    </xf>
    <xf numFmtId="0" fontId="0" fillId="0" borderId="0" xfId="0" applyFont="1" applyBorder="1" applyAlignment="1">
      <alignment horizontal="center"/>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36" fillId="0" borderId="0" xfId="0" applyFont="1"/>
    <xf numFmtId="0" fontId="36" fillId="0" borderId="0" xfId="0" applyFont="1" applyBorder="1" applyAlignment="1"/>
    <xf numFmtId="0" fontId="36" fillId="0" borderId="11" xfId="0" applyFont="1" applyBorder="1" applyAlignment="1" applyProtection="1">
      <alignment horizontal="center"/>
    </xf>
    <xf numFmtId="49" fontId="34" fillId="0" borderId="0" xfId="58" applyNumberFormat="1" applyFont="1" applyFill="1" applyBorder="1" applyAlignment="1">
      <alignment vertical="center"/>
    </xf>
    <xf numFmtId="0" fontId="0" fillId="0" borderId="11" xfId="0" applyFont="1" applyBorder="1" applyAlignment="1" applyProtection="1">
      <alignment horizontal="center"/>
    </xf>
    <xf numFmtId="49" fontId="34" fillId="0" borderId="0" xfId="62" applyNumberFormat="1" applyFont="1" applyFill="1" applyBorder="1" applyAlignment="1">
      <alignment vertical="center"/>
    </xf>
    <xf numFmtId="49" fontId="34" fillId="0" borderId="0" xfId="61" applyNumberFormat="1" applyFont="1" applyFill="1" applyBorder="1" applyAlignment="1">
      <alignment vertical="center"/>
    </xf>
    <xf numFmtId="0" fontId="36" fillId="0" borderId="0" xfId="0" applyFont="1" applyBorder="1"/>
    <xf numFmtId="0" fontId="34" fillId="0" borderId="0" xfId="0" applyFont="1" applyFill="1" applyBorder="1" applyAlignment="1">
      <alignment horizontal="left" vertical="center"/>
    </xf>
    <xf numFmtId="0" fontId="0" fillId="0" borderId="11" xfId="0" applyFont="1" applyBorder="1" applyAlignment="1">
      <alignment horizontal="left"/>
    </xf>
    <xf numFmtId="0" fontId="0" fillId="26" borderId="11" xfId="0" applyFont="1" applyFill="1" applyBorder="1" applyAlignment="1">
      <alignment horizontal="center"/>
    </xf>
    <xf numFmtId="0" fontId="0" fillId="0" borderId="11" xfId="0" applyFont="1" applyBorder="1" applyAlignment="1">
      <alignment horizontal="center"/>
    </xf>
    <xf numFmtId="0" fontId="0" fillId="0" borderId="11" xfId="0" applyFont="1" applyFill="1" applyBorder="1" applyAlignment="1">
      <alignment horizontal="center"/>
    </xf>
    <xf numFmtId="0" fontId="34" fillId="0" borderId="11" xfId="0" applyFont="1" applyFill="1" applyBorder="1" applyAlignment="1">
      <alignment vertical="top" wrapText="1"/>
    </xf>
    <xf numFmtId="0" fontId="0" fillId="0" borderId="0" xfId="0" applyFont="1" applyAlignment="1">
      <alignment horizontal="center"/>
    </xf>
    <xf numFmtId="0" fontId="36" fillId="0" borderId="0" xfId="0" applyFont="1" applyFill="1" applyBorder="1"/>
    <xf numFmtId="0" fontId="0" fillId="0" borderId="0" xfId="0" applyFont="1" applyAlignment="1"/>
    <xf numFmtId="0" fontId="0" fillId="0" borderId="0" xfId="0" applyFont="1" applyBorder="1" applyAlignment="1"/>
    <xf numFmtId="0" fontId="0" fillId="0" borderId="0" xfId="0" applyFont="1" applyFill="1" applyAlignment="1">
      <alignment horizontal="left"/>
    </xf>
    <xf numFmtId="0" fontId="36" fillId="0" borderId="0" xfId="0" applyFont="1" applyFill="1"/>
    <xf numFmtId="0" fontId="36" fillId="0" borderId="0" xfId="0" applyFont="1" applyFill="1" applyBorder="1" applyAlignment="1"/>
    <xf numFmtId="0" fontId="36" fillId="0" borderId="40" xfId="0" applyFont="1" applyBorder="1" applyAlignment="1"/>
    <xf numFmtId="0" fontId="34" fillId="0" borderId="17" xfId="0" applyFont="1" applyFill="1" applyBorder="1" applyAlignment="1">
      <alignment horizontal="left" vertical="center"/>
    </xf>
    <xf numFmtId="0" fontId="49" fillId="0" borderId="40" xfId="0" applyFont="1" applyBorder="1" applyAlignment="1"/>
    <xf numFmtId="0" fontId="0" fillId="0" borderId="37" xfId="0" applyFont="1" applyBorder="1" applyAlignment="1"/>
    <xf numFmtId="0" fontId="0" fillId="0" borderId="16" xfId="0" applyFont="1" applyBorder="1" applyAlignment="1">
      <alignment horizontal="right"/>
    </xf>
    <xf numFmtId="0" fontId="0" fillId="0" borderId="40" xfId="0" applyFont="1" applyBorder="1" applyAlignment="1"/>
    <xf numFmtId="0" fontId="0" fillId="0" borderId="39" xfId="0" applyFont="1" applyBorder="1" applyAlignment="1"/>
    <xf numFmtId="0" fontId="34" fillId="0" borderId="0" xfId="0" applyFont="1" applyFill="1" applyBorder="1" applyAlignment="1">
      <alignment horizontal="center" vertical="center" wrapText="1"/>
    </xf>
    <xf numFmtId="49" fontId="34" fillId="0" borderId="14" xfId="0" applyNumberFormat="1" applyFont="1" applyFill="1" applyBorder="1" applyAlignment="1">
      <alignment horizontal="center" vertical="center"/>
    </xf>
    <xf numFmtId="49" fontId="34" fillId="0" borderId="12" xfId="0" applyNumberFormat="1" applyFont="1" applyFill="1" applyBorder="1" applyAlignment="1">
      <alignment horizontal="center" vertical="center" wrapText="1"/>
    </xf>
    <xf numFmtId="0" fontId="34" fillId="0" borderId="12" xfId="0" applyFont="1" applyFill="1" applyBorder="1" applyAlignment="1">
      <alignment horizontal="center" vertical="center" wrapText="1"/>
    </xf>
    <xf numFmtId="0" fontId="50" fillId="0" borderId="0" xfId="0" applyFont="1" applyFill="1" applyAlignment="1">
      <alignment horizontal="left"/>
    </xf>
    <xf numFmtId="49" fontId="0" fillId="0" borderId="48" xfId="62" applyNumberFormat="1" applyFont="1" applyFill="1" applyBorder="1" applyAlignment="1">
      <alignment vertical="center"/>
    </xf>
    <xf numFmtId="49" fontId="0" fillId="0" borderId="48" xfId="59" applyNumberFormat="1" applyFont="1" applyFill="1" applyBorder="1" applyAlignment="1">
      <alignment vertical="center"/>
    </xf>
    <xf numFmtId="0" fontId="0" fillId="0" borderId="11" xfId="0" applyFont="1" applyFill="1" applyBorder="1" applyAlignment="1" applyProtection="1">
      <alignment horizontal="center"/>
    </xf>
    <xf numFmtId="49" fontId="36" fillId="0" borderId="11" xfId="62" applyNumberFormat="1" applyFont="1" applyFill="1" applyBorder="1" applyAlignment="1">
      <alignment vertical="center"/>
    </xf>
    <xf numFmtId="0" fontId="34" fillId="0" borderId="19" xfId="0" applyFont="1" applyFill="1" applyBorder="1" applyAlignment="1">
      <alignment horizontal="left" vertical="center"/>
    </xf>
    <xf numFmtId="0" fontId="0" fillId="0" borderId="10" xfId="0" applyFont="1" applyFill="1" applyBorder="1" applyAlignment="1">
      <alignment horizontal="center" vertical="center"/>
    </xf>
    <xf numFmtId="0" fontId="0" fillId="0" borderId="58" xfId="0" applyFont="1" applyFill="1" applyBorder="1" applyAlignment="1"/>
    <xf numFmtId="0" fontId="43" fillId="0" borderId="10" xfId="0" applyFont="1" applyFill="1" applyBorder="1" applyAlignment="1">
      <alignment horizontal="left"/>
    </xf>
    <xf numFmtId="1" fontId="0" fillId="29" borderId="80" xfId="0" applyNumberFormat="1" applyFont="1" applyFill="1" applyBorder="1" applyAlignment="1">
      <alignment horizontal="center" vertical="center" wrapText="1"/>
    </xf>
    <xf numFmtId="0" fontId="43" fillId="0" borderId="10" xfId="0" applyFont="1" applyFill="1" applyBorder="1" applyAlignment="1">
      <alignment horizontal="left" vertical="center"/>
    </xf>
    <xf numFmtId="0" fontId="0" fillId="28" borderId="80" xfId="0" applyFont="1" applyFill="1" applyBorder="1" applyAlignment="1">
      <alignment horizontal="left" vertical="center"/>
    </xf>
    <xf numFmtId="0" fontId="0" fillId="0" borderId="10" xfId="0" applyFont="1" applyBorder="1" applyAlignment="1">
      <alignment horizontal="center" vertical="center"/>
    </xf>
    <xf numFmtId="0" fontId="0" fillId="0" borderId="10" xfId="0" applyNumberFormat="1" applyFont="1" applyFill="1" applyBorder="1" applyAlignment="1">
      <alignment vertical="center"/>
    </xf>
    <xf numFmtId="0" fontId="0" fillId="29" borderId="10" xfId="0" applyFont="1" applyFill="1" applyBorder="1" applyAlignment="1">
      <alignment horizontal="center" vertical="center" wrapText="1"/>
    </xf>
    <xf numFmtId="0" fontId="43" fillId="28" borderId="10" xfId="0" applyFont="1" applyFill="1" applyBorder="1" applyAlignment="1">
      <alignment horizontal="left" vertical="center"/>
    </xf>
    <xf numFmtId="49" fontId="0" fillId="28" borderId="10" xfId="0" applyNumberFormat="1" applyFont="1" applyFill="1" applyBorder="1" applyAlignment="1">
      <alignment horizontal="center" vertical="center"/>
    </xf>
    <xf numFmtId="0" fontId="0" fillId="28" borderId="80" xfId="0" applyFont="1" applyFill="1" applyBorder="1" applyAlignment="1">
      <alignment horizontal="center" vertical="center"/>
    </xf>
    <xf numFmtId="0" fontId="43" fillId="28" borderId="80" xfId="0" applyFont="1" applyFill="1" applyBorder="1" applyAlignment="1">
      <alignment horizontal="left" vertical="center"/>
    </xf>
    <xf numFmtId="1" fontId="0" fillId="29" borderId="80" xfId="0" applyNumberFormat="1" applyFont="1" applyFill="1" applyBorder="1" applyAlignment="1">
      <alignment horizontal="center" vertical="center"/>
    </xf>
    <xf numFmtId="1" fontId="0" fillId="0" borderId="0" xfId="0" applyNumberFormat="1" applyFont="1" applyAlignment="1"/>
    <xf numFmtId="0" fontId="0" fillId="0" borderId="0" xfId="0" applyFont="1" applyFill="1" applyAlignment="1"/>
    <xf numFmtId="49" fontId="36" fillId="0" borderId="11" xfId="60" applyNumberFormat="1" applyFont="1" applyFill="1" applyBorder="1" applyAlignment="1">
      <alignment horizontal="center" vertical="center"/>
    </xf>
    <xf numFmtId="0" fontId="36" fillId="25" borderId="10" xfId="0" applyFont="1" applyFill="1" applyBorder="1" applyAlignment="1">
      <alignment horizontal="left" vertical="center" shrinkToFit="1"/>
    </xf>
    <xf numFmtId="0" fontId="36" fillId="28" borderId="27" xfId="0" applyFont="1" applyFill="1" applyBorder="1" applyAlignment="1"/>
    <xf numFmtId="0" fontId="36" fillId="28" borderId="11" xfId="0" applyFont="1" applyFill="1" applyBorder="1" applyAlignment="1"/>
    <xf numFmtId="0" fontId="36" fillId="28" borderId="10" xfId="0" applyFont="1" applyFill="1" applyBorder="1" applyAlignment="1"/>
    <xf numFmtId="0" fontId="36" fillId="28" borderId="28" xfId="0" applyFont="1" applyFill="1" applyBorder="1" applyAlignment="1"/>
    <xf numFmtId="0" fontId="36" fillId="0" borderId="10" xfId="0" applyFont="1" applyFill="1" applyBorder="1" applyAlignment="1">
      <alignment horizontal="left"/>
    </xf>
    <xf numFmtId="0" fontId="36" fillId="28" borderId="58" xfId="0" applyFont="1" applyFill="1" applyBorder="1" applyAlignment="1"/>
    <xf numFmtId="0" fontId="36" fillId="28" borderId="29" xfId="0" applyFont="1" applyFill="1" applyBorder="1" applyAlignment="1"/>
    <xf numFmtId="0" fontId="36" fillId="25" borderId="10" xfId="0" applyFont="1" applyFill="1" applyBorder="1" applyAlignment="1">
      <alignment horizontal="left" shrinkToFit="1"/>
    </xf>
    <xf numFmtId="49" fontId="36" fillId="0" borderId="10" xfId="0" applyNumberFormat="1" applyFont="1" applyFill="1" applyBorder="1" applyAlignment="1">
      <alignment horizontal="left" vertical="center"/>
    </xf>
    <xf numFmtId="0" fontId="36" fillId="0" borderId="11" xfId="57" applyFont="1" applyFill="1" applyBorder="1" applyAlignment="1">
      <alignment horizontal="left" vertical="center"/>
    </xf>
    <xf numFmtId="0" fontId="36" fillId="28" borderId="80" xfId="0" applyFont="1" applyFill="1" applyBorder="1"/>
    <xf numFmtId="0" fontId="36" fillId="28" borderId="29" xfId="0" applyFont="1" applyFill="1" applyBorder="1"/>
    <xf numFmtId="0" fontId="36" fillId="0" borderId="10" xfId="0" applyFont="1" applyFill="1" applyBorder="1" applyAlignment="1"/>
    <xf numFmtId="0" fontId="36" fillId="28" borderId="29" xfId="247" applyFont="1" applyFill="1" applyBorder="1"/>
    <xf numFmtId="49" fontId="36" fillId="28" borderId="10" xfId="60" applyNumberFormat="1" applyFont="1" applyFill="1" applyBorder="1" applyAlignment="1">
      <alignment horizontal="center" vertical="center"/>
    </xf>
    <xf numFmtId="49" fontId="36" fillId="28" borderId="10" xfId="0" applyNumberFormat="1" applyFont="1" applyFill="1" applyBorder="1" applyAlignment="1">
      <alignment horizontal="left" vertical="center"/>
    </xf>
    <xf numFmtId="0" fontId="36" fillId="28" borderId="11" xfId="57" applyFont="1" applyFill="1" applyBorder="1" applyAlignment="1">
      <alignment horizontal="left" vertical="center"/>
    </xf>
    <xf numFmtId="0" fontId="36" fillId="28" borderId="10" xfId="57" applyFont="1" applyFill="1" applyBorder="1" applyAlignment="1">
      <alignment horizontal="center" vertical="center" wrapText="1"/>
    </xf>
    <xf numFmtId="49" fontId="36" fillId="28" borderId="10" xfId="60" applyNumberFormat="1" applyFont="1" applyFill="1" applyBorder="1" applyAlignment="1">
      <alignment horizontal="center" vertical="center" wrapText="1"/>
    </xf>
    <xf numFmtId="0" fontId="36" fillId="28" borderId="10" xfId="57" applyFont="1" applyFill="1" applyBorder="1" applyAlignment="1">
      <alignment vertical="center" wrapText="1"/>
    </xf>
    <xf numFmtId="49" fontId="36" fillId="28" borderId="10" xfId="0" applyNumberFormat="1" applyFont="1" applyFill="1" applyBorder="1" applyAlignment="1">
      <alignment vertical="center" wrapText="1"/>
    </xf>
    <xf numFmtId="0" fontId="34" fillId="28" borderId="10" xfId="57" applyFont="1" applyFill="1" applyBorder="1" applyAlignment="1">
      <alignment vertical="center" wrapText="1"/>
    </xf>
    <xf numFmtId="0" fontId="36" fillId="28" borderId="10" xfId="0" applyFont="1" applyFill="1" applyBorder="1" applyAlignment="1">
      <alignment horizontal="left"/>
    </xf>
    <xf numFmtId="0" fontId="58" fillId="28" borderId="10" xfId="78" applyFont="1" applyFill="1" applyBorder="1" applyAlignment="1">
      <alignment vertical="center"/>
    </xf>
    <xf numFmtId="0" fontId="36" fillId="28" borderId="0" xfId="0" applyFont="1" applyFill="1"/>
    <xf numFmtId="0" fontId="0" fillId="28" borderId="11" xfId="0" applyNumberFormat="1" applyFont="1" applyFill="1" applyBorder="1" applyAlignment="1">
      <alignment vertical="center"/>
    </xf>
    <xf numFmtId="49" fontId="0" fillId="28" borderId="11" xfId="0" applyNumberFormat="1" applyFont="1" applyFill="1" applyBorder="1" applyAlignment="1">
      <alignment horizontal="center" vertical="center"/>
    </xf>
    <xf numFmtId="0" fontId="0" fillId="28" borderId="11" xfId="0" applyNumberFormat="1" applyFont="1" applyFill="1" applyBorder="1" applyAlignment="1">
      <alignment vertical="center" wrapText="1"/>
    </xf>
    <xf numFmtId="49" fontId="0" fillId="28" borderId="10" xfId="0" applyNumberFormat="1" applyFont="1" applyFill="1" applyBorder="1" applyAlignment="1">
      <alignment horizontal="center" vertical="center" wrapText="1"/>
    </xf>
    <xf numFmtId="49" fontId="0" fillId="28" borderId="11" xfId="0" applyNumberFormat="1" applyFont="1" applyFill="1" applyBorder="1" applyAlignment="1">
      <alignment horizontal="center" vertical="center" wrapText="1"/>
    </xf>
    <xf numFmtId="0" fontId="0" fillId="32" borderId="127" xfId="0" applyFont="1" applyFill="1" applyBorder="1" applyAlignment="1">
      <alignment horizontal="center" vertical="center"/>
    </xf>
    <xf numFmtId="0" fontId="0" fillId="33" borderId="127" xfId="0" applyFont="1" applyFill="1" applyBorder="1" applyAlignment="1">
      <alignment horizontal="center" vertical="center"/>
    </xf>
    <xf numFmtId="0" fontId="0" fillId="32" borderId="127" xfId="0" applyFont="1" applyFill="1" applyBorder="1"/>
    <xf numFmtId="49" fontId="0" fillId="28" borderId="80" xfId="0" applyNumberFormat="1" applyFont="1" applyFill="1" applyBorder="1" applyAlignment="1">
      <alignment horizontal="left" vertical="center"/>
    </xf>
    <xf numFmtId="0" fontId="0" fillId="0" borderId="80" xfId="0" applyFont="1" applyBorder="1" applyAlignment="1" applyProtection="1">
      <alignment horizontal="center"/>
    </xf>
    <xf numFmtId="0" fontId="0" fillId="28" borderId="80" xfId="0" applyFont="1" applyFill="1" applyBorder="1" applyAlignment="1"/>
    <xf numFmtId="0" fontId="0" fillId="28" borderId="11" xfId="0" applyNumberFormat="1" applyFont="1" applyFill="1" applyBorder="1" applyAlignment="1">
      <alignment horizontal="left" vertical="center"/>
    </xf>
    <xf numFmtId="0" fontId="0" fillId="28" borderId="11" xfId="0" applyNumberFormat="1" applyFont="1" applyFill="1" applyBorder="1" applyAlignment="1">
      <alignment horizontal="left" vertical="center" wrapText="1"/>
    </xf>
    <xf numFmtId="0" fontId="0" fillId="28" borderId="127" xfId="0" applyFont="1" applyFill="1" applyBorder="1" applyAlignment="1">
      <alignment horizontal="center" vertical="center"/>
    </xf>
    <xf numFmtId="49" fontId="0" fillId="28" borderId="128" xfId="0" applyNumberFormat="1" applyFont="1" applyFill="1" applyBorder="1" applyAlignment="1">
      <alignment horizontal="left" vertical="center"/>
    </xf>
    <xf numFmtId="49" fontId="0" fillId="28" borderId="128" xfId="0" applyNumberFormat="1" applyFont="1" applyFill="1" applyBorder="1" applyAlignment="1">
      <alignment horizontal="center" vertical="center"/>
    </xf>
    <xf numFmtId="49" fontId="0" fillId="32" borderId="127" xfId="0" applyNumberFormat="1" applyFont="1" applyFill="1" applyBorder="1" applyAlignment="1">
      <alignment horizontal="center" vertical="center" wrapText="1"/>
    </xf>
    <xf numFmtId="0" fontId="0" fillId="0" borderId="0" xfId="0" applyFont="1" applyAlignment="1">
      <alignment horizontal="center" vertical="center"/>
    </xf>
    <xf numFmtId="0" fontId="0" fillId="32" borderId="128" xfId="0" applyFont="1" applyFill="1" applyBorder="1" applyAlignment="1">
      <alignment horizontal="center" vertical="center" wrapText="1"/>
    </xf>
    <xf numFmtId="0" fontId="36" fillId="0" borderId="0" xfId="0" applyFont="1" applyFill="1" applyBorder="1" applyAlignment="1">
      <alignment wrapText="1"/>
    </xf>
    <xf numFmtId="0" fontId="36" fillId="0" borderId="40" xfId="0" applyFont="1" applyFill="1" applyBorder="1" applyAlignment="1">
      <alignment wrapText="1"/>
    </xf>
    <xf numFmtId="0" fontId="36" fillId="0" borderId="19" xfId="0" applyFont="1" applyFill="1" applyBorder="1"/>
    <xf numFmtId="0" fontId="36" fillId="0" borderId="75" xfId="0" applyFont="1" applyFill="1" applyBorder="1" applyAlignment="1" applyProtection="1">
      <alignment horizontal="center"/>
    </xf>
    <xf numFmtId="1" fontId="0" fillId="0" borderId="80" xfId="62" applyNumberFormat="1" applyFont="1" applyFill="1" applyBorder="1" applyAlignment="1">
      <alignment horizontal="center" vertical="center"/>
    </xf>
    <xf numFmtId="0" fontId="0" fillId="0" borderId="80" xfId="62" applyNumberFormat="1" applyFont="1" applyFill="1" applyBorder="1" applyAlignment="1">
      <alignment horizontal="center" vertical="center"/>
    </xf>
    <xf numFmtId="0" fontId="0" fillId="27" borderId="75" xfId="62" applyNumberFormat="1" applyFont="1" applyFill="1" applyBorder="1" applyAlignment="1">
      <alignment horizontal="left" vertical="center"/>
    </xf>
    <xf numFmtId="0" fontId="36" fillId="0" borderId="26" xfId="57" applyFont="1" applyBorder="1" applyAlignment="1"/>
    <xf numFmtId="0" fontId="36" fillId="25" borderId="80" xfId="0" applyFont="1" applyFill="1" applyBorder="1" applyAlignment="1">
      <alignment horizontal="left" vertical="center" shrinkToFit="1"/>
    </xf>
    <xf numFmtId="0" fontId="36" fillId="0" borderId="80" xfId="0" applyFont="1" applyBorder="1" applyAlignment="1">
      <alignment horizontal="left"/>
    </xf>
    <xf numFmtId="0" fontId="36" fillId="28" borderId="11" xfId="78" applyFont="1" applyFill="1" applyBorder="1" applyAlignment="1">
      <alignment horizontal="center"/>
    </xf>
    <xf numFmtId="1" fontId="36" fillId="29" borderId="11" xfId="78" applyNumberFormat="1" applyFont="1" applyFill="1" applyBorder="1" applyAlignment="1">
      <alignment horizontal="center"/>
    </xf>
    <xf numFmtId="0" fontId="36" fillId="28" borderId="11" xfId="78" applyFont="1" applyFill="1" applyBorder="1"/>
    <xf numFmtId="0" fontId="36" fillId="28" borderId="10" xfId="78" applyFont="1" applyFill="1" applyBorder="1" applyAlignment="1">
      <alignment horizontal="center"/>
    </xf>
    <xf numFmtId="0" fontId="36" fillId="28" borderId="10" xfId="78" applyFont="1" applyFill="1" applyBorder="1"/>
    <xf numFmtId="0" fontId="36" fillId="0" borderId="80" xfId="0" applyFont="1" applyFill="1" applyBorder="1" applyAlignment="1">
      <alignment horizontal="left" shrinkToFit="1"/>
    </xf>
    <xf numFmtId="0" fontId="36" fillId="25" borderId="80" xfId="0" applyFont="1" applyFill="1" applyBorder="1" applyAlignment="1">
      <alignment horizontal="left" shrinkToFit="1"/>
    </xf>
    <xf numFmtId="0" fontId="36" fillId="28" borderId="80" xfId="78" applyFont="1" applyFill="1" applyBorder="1" applyAlignment="1">
      <alignment horizontal="center"/>
    </xf>
    <xf numFmtId="1" fontId="36" fillId="29" borderId="75" xfId="78" applyNumberFormat="1" applyFont="1" applyFill="1" applyBorder="1" applyAlignment="1">
      <alignment horizontal="center"/>
    </xf>
    <xf numFmtId="0" fontId="36" fillId="28" borderId="58" xfId="78" applyFont="1" applyFill="1" applyBorder="1" applyAlignment="1">
      <alignment horizontal="center"/>
    </xf>
    <xf numFmtId="0" fontId="36" fillId="28" borderId="80" xfId="78" applyFont="1" applyFill="1" applyBorder="1"/>
    <xf numFmtId="0" fontId="36" fillId="26" borderId="80" xfId="57" applyFont="1" applyFill="1" applyBorder="1" applyAlignment="1">
      <alignment horizontal="left" vertical="center"/>
    </xf>
    <xf numFmtId="0" fontId="36" fillId="0" borderId="48" xfId="0" applyFont="1" applyFill="1" applyBorder="1" applyAlignment="1">
      <alignment horizontal="left" vertical="center" shrinkToFit="1"/>
    </xf>
    <xf numFmtId="0" fontId="36" fillId="28" borderId="80" xfId="78" applyFont="1" applyFill="1" applyBorder="1" applyAlignment="1">
      <alignment horizontal="center" vertical="center"/>
    </xf>
    <xf numFmtId="1" fontId="36" fillId="29" borderId="75" xfId="78" applyNumberFormat="1" applyFont="1" applyFill="1" applyBorder="1" applyAlignment="1">
      <alignment horizontal="center" vertical="center"/>
    </xf>
    <xf numFmtId="0" fontId="36" fillId="28" borderId="80" xfId="0" applyFont="1" applyFill="1" applyBorder="1" applyAlignment="1">
      <alignment horizontal="left" vertical="center"/>
    </xf>
    <xf numFmtId="0" fontId="36" fillId="0" borderId="80" xfId="0" applyFont="1" applyFill="1" applyBorder="1" applyAlignment="1">
      <alignment horizontal="left" vertical="center" shrinkToFit="1"/>
    </xf>
    <xf numFmtId="0" fontId="36" fillId="28" borderId="80" xfId="247" applyFont="1" applyFill="1" applyBorder="1" applyAlignment="1">
      <alignment horizontal="center" vertical="center"/>
    </xf>
    <xf numFmtId="1" fontId="36" fillId="29" borderId="75" xfId="247" applyNumberFormat="1" applyFont="1" applyFill="1" applyBorder="1" applyAlignment="1">
      <alignment horizontal="center" vertical="center"/>
    </xf>
    <xf numFmtId="0" fontId="36" fillId="28" borderId="80" xfId="248" applyFont="1" applyFill="1" applyBorder="1" applyAlignment="1">
      <alignment horizontal="center" vertical="center"/>
    </xf>
    <xf numFmtId="0" fontId="36" fillId="31" borderId="80" xfId="249" applyFont="1" applyFill="1" applyBorder="1" applyAlignment="1">
      <alignment horizontal="center" vertical="center"/>
    </xf>
    <xf numFmtId="0" fontId="36" fillId="28" borderId="29" xfId="247" applyFont="1" applyFill="1" applyBorder="1" applyAlignment="1">
      <alignment vertical="center"/>
    </xf>
    <xf numFmtId="0" fontId="36" fillId="28" borderId="80" xfId="250" applyFont="1" applyFill="1" applyBorder="1" applyAlignment="1">
      <alignment horizontal="center" vertical="center"/>
    </xf>
    <xf numFmtId="0" fontId="36" fillId="28" borderId="10" xfId="57" applyFont="1" applyFill="1" applyBorder="1" applyAlignment="1">
      <alignment horizontal="left" vertical="center"/>
    </xf>
    <xf numFmtId="0" fontId="0" fillId="25" borderId="80" xfId="0" applyFont="1" applyFill="1" applyBorder="1" applyAlignment="1">
      <alignment horizontal="left" vertical="center"/>
    </xf>
    <xf numFmtId="1" fontId="0" fillId="0" borderId="80" xfId="0" applyNumberFormat="1" applyFont="1" applyFill="1" applyBorder="1" applyAlignment="1">
      <alignment horizontal="left" vertical="center"/>
    </xf>
    <xf numFmtId="1" fontId="0" fillId="28" borderId="80" xfId="0" applyNumberFormat="1" applyFont="1" applyFill="1" applyBorder="1" applyAlignment="1">
      <alignment horizontal="center"/>
    </xf>
    <xf numFmtId="2" fontId="0" fillId="28" borderId="80" xfId="0" applyNumberFormat="1" applyFont="1" applyFill="1" applyBorder="1" applyAlignment="1">
      <alignment horizontal="center"/>
    </xf>
    <xf numFmtId="0" fontId="0" fillId="28" borderId="80" xfId="0" applyFont="1" applyFill="1" applyBorder="1" applyAlignment="1">
      <alignment vertical="top"/>
    </xf>
    <xf numFmtId="0" fontId="0" fillId="0" borderId="49" xfId="0" applyFont="1" applyFill="1" applyBorder="1" applyAlignment="1">
      <alignment horizontal="left" vertical="center"/>
    </xf>
    <xf numFmtId="0" fontId="0" fillId="28" borderId="80" xfId="57" applyFont="1" applyFill="1" applyBorder="1" applyAlignment="1">
      <alignment horizontal="left" vertical="center"/>
    </xf>
    <xf numFmtId="1" fontId="0" fillId="28" borderId="10" xfId="57" applyNumberFormat="1" applyFont="1" applyFill="1" applyBorder="1" applyAlignment="1">
      <alignment horizontal="left" vertical="center"/>
    </xf>
    <xf numFmtId="0" fontId="0" fillId="28" borderId="0" xfId="57" applyFont="1" applyFill="1"/>
    <xf numFmtId="1" fontId="0" fillId="28" borderId="80" xfId="0" applyNumberFormat="1" applyFont="1" applyFill="1" applyBorder="1" applyAlignment="1">
      <alignment horizontal="left"/>
    </xf>
    <xf numFmtId="0" fontId="61" fillId="28" borderId="80" xfId="80" applyFont="1" applyFill="1" applyBorder="1" applyAlignment="1" applyProtection="1">
      <alignment horizontal="left" vertical="center"/>
    </xf>
    <xf numFmtId="0" fontId="0" fillId="0" borderId="26" xfId="0" applyFont="1" applyBorder="1" applyAlignment="1"/>
    <xf numFmtId="0" fontId="0" fillId="28" borderId="11" xfId="0" applyFont="1" applyFill="1" applyBorder="1" applyAlignment="1">
      <alignment vertical="center"/>
    </xf>
    <xf numFmtId="0" fontId="0" fillId="0" borderId="10" xfId="0" applyFont="1" applyBorder="1" applyAlignment="1">
      <alignment wrapText="1"/>
    </xf>
    <xf numFmtId="49" fontId="0" fillId="28" borderId="80" xfId="0" applyNumberFormat="1" applyFont="1" applyFill="1" applyBorder="1" applyAlignment="1">
      <alignment vertical="center" wrapText="1"/>
    </xf>
    <xf numFmtId="14" fontId="0" fillId="28" borderId="51" xfId="0" applyNumberFormat="1" applyFont="1" applyFill="1" applyBorder="1" applyAlignment="1"/>
    <xf numFmtId="0" fontId="0" fillId="0" borderId="80" xfId="0" applyFont="1" applyBorder="1"/>
    <xf numFmtId="0" fontId="50" fillId="0" borderId="10" xfId="0" applyFont="1" applyBorder="1"/>
    <xf numFmtId="0" fontId="0" fillId="0" borderId="127" xfId="0" applyFont="1" applyBorder="1" applyAlignment="1" applyProtection="1">
      <alignment vertical="center"/>
    </xf>
    <xf numFmtId="0" fontId="0" fillId="28" borderId="80" xfId="0" applyFont="1" applyFill="1" applyBorder="1" applyAlignment="1" applyProtection="1">
      <alignment horizontal="center"/>
    </xf>
    <xf numFmtId="0" fontId="0" fillId="28" borderId="127" xfId="0" applyFont="1" applyFill="1" applyBorder="1" applyAlignment="1" applyProtection="1">
      <alignment vertical="center"/>
    </xf>
    <xf numFmtId="0" fontId="34" fillId="28" borderId="80" xfId="0" applyFont="1" applyFill="1" applyBorder="1" applyAlignment="1">
      <alignment vertical="top" wrapText="1"/>
    </xf>
    <xf numFmtId="0" fontId="0" fillId="28" borderId="75" xfId="0" applyFont="1" applyFill="1" applyBorder="1" applyAlignment="1">
      <alignment horizontal="left" vertical="center" wrapText="1"/>
    </xf>
    <xf numFmtId="0" fontId="0" fillId="28" borderId="80" xfId="0" applyFont="1" applyFill="1" applyBorder="1" applyAlignment="1">
      <alignment horizontal="left" vertical="center" wrapText="1"/>
    </xf>
    <xf numFmtId="0" fontId="0" fillId="28" borderId="75" xfId="0" applyFont="1" applyFill="1" applyBorder="1" applyAlignment="1">
      <alignment vertical="center" wrapText="1"/>
    </xf>
    <xf numFmtId="0" fontId="0" fillId="28" borderId="75" xfId="0" applyNumberFormat="1" applyFont="1" applyFill="1" applyBorder="1" applyAlignment="1">
      <alignment vertical="center" wrapText="1"/>
    </xf>
    <xf numFmtId="0" fontId="0" fillId="28" borderId="80" xfId="0" applyNumberFormat="1" applyFont="1" applyFill="1" applyBorder="1" applyAlignment="1">
      <alignment vertical="center" wrapText="1"/>
    </xf>
    <xf numFmtId="0" fontId="0" fillId="28" borderId="80" xfId="0" applyFont="1" applyFill="1" applyBorder="1" applyAlignment="1">
      <alignment wrapText="1"/>
    </xf>
    <xf numFmtId="0" fontId="0" fillId="28" borderId="0" xfId="0" applyFont="1" applyFill="1" applyAlignment="1">
      <alignment vertical="center" wrapText="1"/>
    </xf>
    <xf numFmtId="0" fontId="0" fillId="0" borderId="0" xfId="0" applyFont="1" applyFill="1" applyAlignment="1">
      <alignment horizontal="left" wrapText="1"/>
    </xf>
    <xf numFmtId="0" fontId="0" fillId="28" borderId="80" xfId="0" applyFont="1" applyFill="1" applyBorder="1" applyAlignment="1">
      <alignment horizontal="left" wrapText="1"/>
    </xf>
    <xf numFmtId="0" fontId="0" fillId="28" borderId="80" xfId="0" applyNumberFormat="1" applyFont="1" applyFill="1" applyBorder="1" applyAlignment="1">
      <alignment horizontal="left" vertical="center" wrapText="1"/>
    </xf>
    <xf numFmtId="0" fontId="0" fillId="28" borderId="80" xfId="0" applyFont="1" applyFill="1" applyBorder="1" applyAlignment="1">
      <alignment vertical="top" wrapText="1"/>
    </xf>
    <xf numFmtId="49" fontId="34" fillId="28" borderId="18" xfId="0" applyNumberFormat="1" applyFont="1" applyFill="1" applyBorder="1" applyAlignment="1">
      <alignment vertical="center"/>
    </xf>
    <xf numFmtId="0" fontId="0" fillId="0" borderId="16" xfId="0" applyFont="1" applyFill="1" applyBorder="1" applyAlignment="1">
      <alignment horizontal="left" vertical="center"/>
    </xf>
    <xf numFmtId="0" fontId="0" fillId="0" borderId="16" xfId="0" applyBorder="1" applyAlignment="1">
      <alignment horizontal="right"/>
    </xf>
    <xf numFmtId="0" fontId="0" fillId="28" borderId="10" xfId="0" applyFill="1" applyBorder="1" applyAlignment="1"/>
    <xf numFmtId="0" fontId="36" fillId="0" borderId="75" xfId="270" applyFont="1" applyFill="1" applyBorder="1" applyAlignment="1" applyProtection="1">
      <alignment horizontal="center"/>
    </xf>
    <xf numFmtId="0" fontId="36" fillId="0" borderId="75" xfId="270" applyFont="1" applyFill="1" applyBorder="1" applyAlignment="1"/>
    <xf numFmtId="0" fontId="36" fillId="28" borderId="80" xfId="270" applyFont="1" applyFill="1" applyBorder="1" applyAlignment="1">
      <alignment vertical="center"/>
    </xf>
    <xf numFmtId="49" fontId="36" fillId="0" borderId="75" xfId="62" applyNumberFormat="1" applyFont="1" applyFill="1" applyBorder="1" applyAlignment="1">
      <alignment horizontal="center" vertical="center"/>
    </xf>
    <xf numFmtId="9" fontId="36" fillId="0" borderId="75" xfId="271" applyFont="1" applyFill="1" applyBorder="1" applyAlignment="1">
      <alignment vertical="center"/>
    </xf>
    <xf numFmtId="0" fontId="36" fillId="0" borderId="75" xfId="82" applyFont="1" applyFill="1" applyBorder="1" applyAlignment="1">
      <alignment horizontal="center" vertical="center"/>
    </xf>
    <xf numFmtId="0" fontId="36" fillId="0" borderId="0" xfId="270" applyFont="1" applyFill="1" applyAlignment="1"/>
    <xf numFmtId="0" fontId="2" fillId="0" borderId="0" xfId="270"/>
    <xf numFmtId="164" fontId="36" fillId="0" borderId="0" xfId="77" applyNumberFormat="1" applyFont="1" applyFill="1" applyAlignment="1"/>
    <xf numFmtId="164" fontId="36" fillId="0" borderId="11" xfId="77" applyNumberFormat="1" applyFont="1" applyFill="1" applyBorder="1" applyAlignment="1">
      <alignment vertical="center"/>
    </xf>
    <xf numFmtId="164" fontId="36" fillId="28" borderId="80" xfId="77" applyNumberFormat="1" applyFont="1" applyFill="1" applyBorder="1" applyAlignment="1">
      <alignment horizontal="center" vertical="center"/>
    </xf>
    <xf numFmtId="9" fontId="36" fillId="0" borderId="11" xfId="77" applyNumberFormat="1" applyFont="1" applyFill="1" applyBorder="1" applyAlignment="1">
      <alignment vertical="center"/>
    </xf>
    <xf numFmtId="9" fontId="36" fillId="29" borderId="75" xfId="62" applyNumberFormat="1" applyFont="1" applyFill="1" applyBorder="1" applyAlignment="1">
      <alignment horizontal="center" vertical="center"/>
    </xf>
    <xf numFmtId="9" fontId="36" fillId="28" borderId="80" xfId="77" applyNumberFormat="1" applyFont="1" applyFill="1" applyBorder="1" applyAlignment="1">
      <alignment horizontal="center" vertical="center"/>
    </xf>
    <xf numFmtId="0" fontId="34" fillId="0" borderId="0" xfId="272" applyFont="1" applyBorder="1" applyAlignment="1"/>
    <xf numFmtId="0" fontId="36" fillId="0" borderId="0" xfId="272" applyFont="1" applyBorder="1" applyAlignment="1">
      <alignment horizontal="center"/>
    </xf>
    <xf numFmtId="0" fontId="36" fillId="0" borderId="0" xfId="272" applyFont="1" applyBorder="1" applyAlignment="1"/>
    <xf numFmtId="0" fontId="36" fillId="0" borderId="0" xfId="273" applyFont="1" applyBorder="1" applyAlignment="1"/>
    <xf numFmtId="0" fontId="36" fillId="0" borderId="0" xfId="273" applyFont="1" applyFill="1" applyBorder="1" applyAlignment="1">
      <alignment horizontal="left"/>
    </xf>
    <xf numFmtId="0" fontId="36" fillId="0" borderId="0" xfId="273" applyFont="1" applyFill="1" applyBorder="1" applyAlignment="1"/>
    <xf numFmtId="0" fontId="36" fillId="0" borderId="37" xfId="272" applyFont="1" applyBorder="1" applyAlignment="1"/>
    <xf numFmtId="0" fontId="36" fillId="0" borderId="125" xfId="0" applyFont="1" applyBorder="1" applyAlignment="1"/>
    <xf numFmtId="0" fontId="36" fillId="0" borderId="133" xfId="0" applyFont="1" applyBorder="1" applyAlignment="1"/>
    <xf numFmtId="0" fontId="34" fillId="0" borderId="80" xfId="272" applyFont="1" applyFill="1" applyBorder="1" applyAlignment="1">
      <alignment horizontal="center" vertical="center" wrapText="1"/>
    </xf>
    <xf numFmtId="0" fontId="34" fillId="0" borderId="80" xfId="272" applyFont="1" applyFill="1" applyBorder="1" applyAlignment="1">
      <alignment vertical="center" wrapText="1"/>
    </xf>
    <xf numFmtId="0" fontId="34" fillId="0" borderId="80" xfId="273" applyFont="1" applyFill="1" applyBorder="1" applyAlignment="1">
      <alignment horizontal="center" vertical="center" wrapText="1"/>
    </xf>
    <xf numFmtId="0" fontId="34" fillId="0" borderId="80" xfId="273" applyFont="1" applyFill="1" applyBorder="1" applyAlignment="1">
      <alignment horizontal="left" vertical="center" wrapText="1"/>
    </xf>
    <xf numFmtId="0" fontId="34" fillId="28" borderId="61" xfId="274" applyFont="1" applyFill="1" applyBorder="1" applyAlignment="1">
      <alignment vertical="center" wrapText="1"/>
    </xf>
    <xf numFmtId="0" fontId="34" fillId="28" borderId="61" xfId="274" applyFont="1" applyFill="1" applyBorder="1" applyAlignment="1">
      <alignment horizontal="center" vertical="center" wrapText="1"/>
    </xf>
    <xf numFmtId="0" fontId="34" fillId="28" borderId="61" xfId="275" applyFont="1" applyFill="1" applyBorder="1" applyAlignment="1">
      <alignment vertical="center" wrapText="1"/>
    </xf>
    <xf numFmtId="0" fontId="36" fillId="0" borderId="80" xfId="272" applyFont="1" applyFill="1" applyBorder="1" applyAlignment="1">
      <alignment horizontal="center"/>
    </xf>
    <xf numFmtId="0" fontId="36" fillId="0" borderId="80" xfId="273" applyFont="1" applyFill="1" applyBorder="1" applyAlignment="1">
      <alignment horizontal="left"/>
    </xf>
    <xf numFmtId="0" fontId="40" fillId="28" borderId="75" xfId="276" applyFont="1" applyFill="1" applyBorder="1" applyAlignment="1">
      <alignment horizontal="center"/>
    </xf>
    <xf numFmtId="0" fontId="36" fillId="28" borderId="75" xfId="276" applyFont="1" applyFill="1" applyBorder="1" applyAlignment="1"/>
    <xf numFmtId="0" fontId="0" fillId="28" borderId="75" xfId="276" applyFont="1" applyFill="1" applyBorder="1" applyAlignment="1"/>
    <xf numFmtId="0" fontId="40" fillId="28" borderId="80" xfId="277" applyFont="1" applyFill="1" applyBorder="1" applyAlignment="1"/>
    <xf numFmtId="0" fontId="36" fillId="0" borderId="80" xfId="276" applyFont="1" applyFill="1" applyBorder="1" applyAlignment="1">
      <alignment horizontal="left"/>
    </xf>
    <xf numFmtId="0" fontId="0" fillId="28" borderId="75" xfId="276" applyFont="1" applyFill="1" applyBorder="1" applyAlignment="1">
      <alignment horizontal="center"/>
    </xf>
    <xf numFmtId="0" fontId="36" fillId="28" borderId="75" xfId="276" applyFont="1" applyFill="1" applyBorder="1" applyAlignment="1">
      <alignment horizontal="center"/>
    </xf>
    <xf numFmtId="0" fontId="40" fillId="28" borderId="80" xfId="277" applyFont="1" applyFill="1" applyBorder="1"/>
    <xf numFmtId="0" fontId="0" fillId="28" borderId="75" xfId="276" applyFont="1" applyFill="1" applyBorder="1"/>
    <xf numFmtId="0" fontId="40" fillId="28" borderId="80" xfId="275" applyFont="1" applyFill="1" applyBorder="1"/>
    <xf numFmtId="0" fontId="57" fillId="28" borderId="80" xfId="277" applyFont="1" applyFill="1" applyBorder="1"/>
    <xf numFmtId="0" fontId="54" fillId="28" borderId="75" xfId="276" applyFont="1" applyFill="1" applyBorder="1"/>
    <xf numFmtId="0" fontId="36" fillId="0" borderId="80" xfId="0" applyFont="1" applyBorder="1"/>
    <xf numFmtId="0" fontId="36" fillId="0" borderId="75" xfId="276" applyFont="1" applyFill="1" applyBorder="1" applyAlignment="1">
      <alignment horizontal="center"/>
    </xf>
    <xf numFmtId="1" fontId="0" fillId="0" borderId="75" xfId="77" applyNumberFormat="1" applyFont="1" applyFill="1" applyBorder="1" applyAlignment="1">
      <alignment horizontal="center"/>
    </xf>
    <xf numFmtId="0" fontId="36" fillId="0" borderId="75" xfId="276" applyFont="1" applyFill="1" applyBorder="1" applyAlignment="1"/>
    <xf numFmtId="0" fontId="0" fillId="0" borderId="75" xfId="276" applyFont="1" applyFill="1" applyBorder="1"/>
    <xf numFmtId="0" fontId="40" fillId="0" borderId="80" xfId="277" applyFont="1" applyFill="1" applyBorder="1"/>
    <xf numFmtId="0" fontId="36" fillId="0" borderId="80" xfId="0" applyFont="1" applyFill="1" applyBorder="1"/>
    <xf numFmtId="0" fontId="0" fillId="0" borderId="0" xfId="0" applyFill="1" applyAlignment="1"/>
    <xf numFmtId="0" fontId="40" fillId="0" borderId="80" xfId="275" applyFont="1" applyFill="1" applyBorder="1"/>
    <xf numFmtId="0" fontId="0" fillId="0" borderId="80" xfId="278" applyFont="1" applyFill="1" applyBorder="1" applyAlignment="1"/>
    <xf numFmtId="0" fontId="36" fillId="28" borderId="80" xfId="276" applyFont="1" applyFill="1" applyBorder="1" applyAlignment="1">
      <alignment horizontal="center"/>
    </xf>
    <xf numFmtId="0" fontId="0" fillId="35" borderId="0" xfId="0" applyFill="1" applyAlignment="1"/>
    <xf numFmtId="0" fontId="40" fillId="28" borderId="0" xfId="275" applyFont="1" applyFill="1" applyBorder="1"/>
    <xf numFmtId="49" fontId="0" fillId="0" borderId="80" xfId="0" applyNumberFormat="1" applyFont="1" applyFill="1" applyBorder="1" applyAlignment="1">
      <alignment horizontal="left"/>
    </xf>
    <xf numFmtId="49" fontId="0" fillId="0" borderId="75" xfId="0" applyNumberFormat="1" applyFont="1" applyFill="1" applyBorder="1" applyAlignment="1">
      <alignment horizontal="left"/>
    </xf>
    <xf numFmtId="1" fontId="36" fillId="0" borderId="75" xfId="77" applyNumberFormat="1" applyFont="1" applyFill="1" applyBorder="1" applyAlignment="1">
      <alignment horizontal="center"/>
    </xf>
    <xf numFmtId="0" fontId="62" fillId="0" borderId="75" xfId="0" applyFont="1" applyBorder="1" applyAlignment="1" applyProtection="1">
      <alignment horizontal="center"/>
    </xf>
    <xf numFmtId="49" fontId="62" fillId="0" borderId="80" xfId="0" applyNumberFormat="1" applyFont="1" applyFill="1" applyBorder="1" applyAlignment="1">
      <alignment vertical="center"/>
    </xf>
    <xf numFmtId="49" fontId="62" fillId="0" borderId="80" xfId="62" applyNumberFormat="1" applyFont="1" applyFill="1" applyBorder="1" applyAlignment="1">
      <alignment horizontal="center" vertical="center"/>
    </xf>
    <xf numFmtId="0" fontId="62" fillId="0" borderId="0" xfId="0" applyFont="1"/>
    <xf numFmtId="0" fontId="62" fillId="0" borderId="80" xfId="0" applyFont="1" applyFill="1" applyBorder="1" applyAlignment="1"/>
    <xf numFmtId="49" fontId="62" fillId="26" borderId="80" xfId="62" applyNumberFormat="1" applyFont="1" applyFill="1" applyBorder="1" applyAlignment="1">
      <alignment vertical="center"/>
    </xf>
    <xf numFmtId="9" fontId="62" fillId="27" borderId="80" xfId="77" applyFont="1" applyFill="1" applyBorder="1" applyAlignment="1">
      <alignment horizontal="right" vertical="center"/>
    </xf>
    <xf numFmtId="0" fontId="62" fillId="0" borderId="80" xfId="0" applyFont="1" applyBorder="1" applyAlignment="1"/>
    <xf numFmtId="0" fontId="62" fillId="28" borderId="80" xfId="0" applyFont="1" applyFill="1" applyBorder="1"/>
    <xf numFmtId="49" fontId="62" fillId="0" borderId="80" xfId="62" applyNumberFormat="1" applyFont="1" applyFill="1" applyBorder="1" applyAlignment="1">
      <alignment vertical="center"/>
    </xf>
    <xf numFmtId="0" fontId="62" fillId="28" borderId="80" xfId="0" applyFont="1" applyFill="1" applyBorder="1" applyAlignment="1">
      <alignment horizontal="center" vertical="center"/>
    </xf>
    <xf numFmtId="0" fontId="62" fillId="29" borderId="80" xfId="0" applyFont="1" applyFill="1" applyBorder="1" applyAlignment="1">
      <alignment horizontal="center" vertical="center"/>
    </xf>
    <xf numFmtId="49" fontId="62" fillId="0" borderId="52" xfId="59" applyNumberFormat="1" applyFont="1" applyFill="1" applyBorder="1" applyAlignment="1">
      <alignment horizontal="center" vertical="center"/>
    </xf>
    <xf numFmtId="0" fontId="62" fillId="0" borderId="75" xfId="0" applyFont="1" applyFill="1" applyBorder="1" applyAlignment="1" applyProtection="1">
      <alignment horizontal="center" vertical="center"/>
    </xf>
    <xf numFmtId="0" fontId="62" fillId="0" borderId="75" xfId="0" applyFont="1" applyFill="1" applyBorder="1" applyAlignment="1">
      <alignment horizontal="left" vertical="center"/>
    </xf>
    <xf numFmtId="49" fontId="62" fillId="0" borderId="80" xfId="59" applyNumberFormat="1" applyFont="1" applyFill="1" applyBorder="1" applyAlignment="1">
      <alignment vertical="center"/>
    </xf>
    <xf numFmtId="0" fontId="62" fillId="0" borderId="80" xfId="0" applyFont="1" applyFill="1" applyBorder="1" applyAlignment="1">
      <alignment vertical="center"/>
    </xf>
    <xf numFmtId="9" fontId="62" fillId="0" borderId="80" xfId="62" applyNumberFormat="1" applyFont="1" applyFill="1" applyBorder="1" applyAlignment="1">
      <alignment horizontal="center" vertical="center"/>
    </xf>
    <xf numFmtId="0" fontId="62" fillId="27" borderId="75" xfId="62" applyNumberFormat="1" applyFont="1" applyFill="1" applyBorder="1" applyAlignment="1">
      <alignment horizontal="left" vertical="center"/>
    </xf>
    <xf numFmtId="0" fontId="62" fillId="28" borderId="75" xfId="62" applyNumberFormat="1" applyFont="1" applyFill="1" applyBorder="1" applyAlignment="1">
      <alignment horizontal="center" vertical="center"/>
    </xf>
    <xf numFmtId="10" fontId="62" fillId="29" borderId="75" xfId="62" applyNumberFormat="1" applyFont="1" applyFill="1" applyBorder="1" applyAlignment="1">
      <alignment horizontal="center" vertical="center"/>
    </xf>
    <xf numFmtId="2" fontId="62" fillId="29" borderId="75" xfId="62" applyNumberFormat="1" applyFont="1" applyFill="1" applyBorder="1" applyAlignment="1">
      <alignment horizontal="center" vertical="center"/>
    </xf>
    <xf numFmtId="1" fontId="0" fillId="28" borderId="80" xfId="62" applyNumberFormat="1" applyFont="1" applyFill="1" applyBorder="1" applyAlignment="1">
      <alignment horizontal="center" vertical="center"/>
    </xf>
    <xf numFmtId="0" fontId="0" fillId="28" borderId="80" xfId="62" applyNumberFormat="1" applyFont="1" applyFill="1" applyBorder="1" applyAlignment="1">
      <alignment horizontal="center" vertical="center"/>
    </xf>
    <xf numFmtId="1" fontId="0" fillId="0" borderId="20" xfId="0" applyNumberFormat="1" applyFont="1" applyFill="1" applyBorder="1" applyAlignment="1">
      <alignment horizontal="center" vertical="center"/>
    </xf>
    <xf numFmtId="1" fontId="0" fillId="0" borderId="11" xfId="0" applyNumberFormat="1" applyFont="1" applyFill="1" applyBorder="1" applyAlignment="1">
      <alignment horizontal="center" vertical="center"/>
    </xf>
    <xf numFmtId="164" fontId="0" fillId="0" borderId="20" xfId="77" applyNumberFormat="1" applyFont="1" applyFill="1" applyBorder="1" applyAlignment="1">
      <alignment horizontal="center" vertical="center"/>
    </xf>
    <xf numFmtId="164" fontId="0" fillId="0" borderId="11" xfId="77" applyNumberFormat="1" applyFont="1" applyFill="1" applyBorder="1" applyAlignment="1">
      <alignment horizontal="center" vertical="center"/>
    </xf>
    <xf numFmtId="10" fontId="0" fillId="0" borderId="20" xfId="0" applyNumberFormat="1" applyFont="1" applyBorder="1" applyAlignment="1">
      <alignment horizontal="center" vertical="center"/>
    </xf>
    <xf numFmtId="10" fontId="0" fillId="0" borderId="11" xfId="0" applyNumberFormat="1" applyFont="1" applyBorder="1" applyAlignment="1">
      <alignment horizontal="center" vertical="center"/>
    </xf>
    <xf numFmtId="0" fontId="34" fillId="28" borderId="46" xfId="0" applyFont="1" applyFill="1" applyBorder="1" applyAlignment="1">
      <alignment horizontal="center" vertical="center" wrapText="1"/>
    </xf>
    <xf numFmtId="0" fontId="34" fillId="28" borderId="23" xfId="0" applyFont="1" applyFill="1" applyBorder="1" applyAlignment="1">
      <alignment horizontal="center" vertical="center" wrapText="1"/>
    </xf>
    <xf numFmtId="0" fontId="34" fillId="28" borderId="24" xfId="0" applyFont="1" applyFill="1" applyBorder="1" applyAlignment="1">
      <alignment horizontal="center" vertical="center" wrapText="1"/>
    </xf>
    <xf numFmtId="49" fontId="0" fillId="0" borderId="20" xfId="0" applyNumberFormat="1" applyFont="1" applyFill="1" applyBorder="1" applyAlignment="1">
      <alignment horizontal="left" vertical="center"/>
    </xf>
    <xf numFmtId="49" fontId="0" fillId="0" borderId="11" xfId="0" applyNumberFormat="1" applyFont="1" applyFill="1" applyBorder="1" applyAlignment="1">
      <alignment horizontal="left" vertical="center"/>
    </xf>
    <xf numFmtId="0" fontId="36" fillId="0" borderId="20" xfId="57" applyFont="1" applyFill="1" applyBorder="1" applyAlignment="1">
      <alignment horizontal="left" vertical="center"/>
    </xf>
    <xf numFmtId="0" fontId="36" fillId="0" borderId="11" xfId="57" applyFont="1" applyFill="1" applyBorder="1" applyAlignment="1">
      <alignment horizontal="left" vertical="center"/>
    </xf>
    <xf numFmtId="0" fontId="36" fillId="0" borderId="48" xfId="0" applyFont="1" applyFill="1" applyBorder="1" applyAlignment="1">
      <alignment horizontal="left" vertical="center"/>
    </xf>
    <xf numFmtId="0" fontId="36" fillId="0" borderId="11" xfId="0" applyFont="1" applyFill="1" applyBorder="1" applyAlignment="1">
      <alignment horizontal="left" vertical="center"/>
    </xf>
    <xf numFmtId="0" fontId="36" fillId="0" borderId="20" xfId="0" applyFont="1" applyFill="1" applyBorder="1" applyAlignment="1">
      <alignment horizontal="left" vertical="center"/>
    </xf>
    <xf numFmtId="0" fontId="36" fillId="28" borderId="64" xfId="78" applyFont="1" applyFill="1" applyBorder="1" applyAlignment="1">
      <alignment horizontal="center"/>
    </xf>
    <xf numFmtId="0" fontId="36" fillId="28" borderId="66" xfId="78" applyFont="1" applyFill="1" applyBorder="1" applyAlignment="1">
      <alignment horizontal="center"/>
    </xf>
    <xf numFmtId="0" fontId="36" fillId="28" borderId="57" xfId="78" applyFont="1" applyFill="1" applyBorder="1" applyAlignment="1">
      <alignment horizontal="center"/>
    </xf>
    <xf numFmtId="0" fontId="36" fillId="28" borderId="20" xfId="78" applyFont="1" applyFill="1" applyBorder="1" applyAlignment="1">
      <alignment horizontal="center" vertical="center"/>
    </xf>
    <xf numFmtId="0" fontId="36" fillId="28" borderId="75" xfId="78" applyFont="1" applyFill="1" applyBorder="1" applyAlignment="1">
      <alignment horizontal="center" vertical="center"/>
    </xf>
    <xf numFmtId="0" fontId="36" fillId="28" borderId="20" xfId="247" applyFont="1" applyFill="1" applyBorder="1" applyAlignment="1">
      <alignment horizontal="center" vertical="center"/>
    </xf>
    <xf numFmtId="0" fontId="36" fillId="28" borderId="75" xfId="247" applyFont="1" applyFill="1" applyBorder="1" applyAlignment="1">
      <alignment horizontal="center" vertical="center"/>
    </xf>
    <xf numFmtId="0" fontId="34" fillId="28" borderId="62" xfId="0" applyFont="1" applyFill="1" applyBorder="1" applyAlignment="1">
      <alignment horizontal="center" vertical="center" wrapText="1"/>
    </xf>
    <xf numFmtId="0" fontId="34" fillId="28" borderId="63" xfId="0" applyFont="1" applyFill="1" applyBorder="1" applyAlignment="1">
      <alignment horizontal="center" vertical="center" wrapText="1"/>
    </xf>
    <xf numFmtId="0" fontId="0" fillId="0" borderId="19" xfId="0" applyFont="1" applyFill="1" applyBorder="1" applyAlignment="1">
      <alignment horizontal="center"/>
    </xf>
    <xf numFmtId="0" fontId="0" fillId="0" borderId="26" xfId="0" applyFont="1" applyFill="1" applyBorder="1" applyAlignment="1">
      <alignment horizontal="center"/>
    </xf>
    <xf numFmtId="0" fontId="34" fillId="0" borderId="26" xfId="0" applyFont="1" applyFill="1" applyBorder="1" applyAlignment="1">
      <alignment horizontal="center" vertical="center"/>
    </xf>
    <xf numFmtId="0" fontId="0" fillId="0" borderId="26" xfId="0" applyFont="1" applyBorder="1" applyAlignment="1">
      <alignment horizontal="center" vertical="center"/>
    </xf>
    <xf numFmtId="0" fontId="34" fillId="28" borderId="21" xfId="0" applyFont="1" applyFill="1" applyBorder="1" applyAlignment="1">
      <alignment horizontal="center" vertical="center" wrapText="1" shrinkToFit="1"/>
    </xf>
    <xf numFmtId="0" fontId="34" fillId="28" borderId="35" xfId="0" applyFont="1" applyFill="1" applyBorder="1" applyAlignment="1">
      <alignment horizontal="center" vertical="center" wrapText="1" shrinkToFit="1"/>
    </xf>
    <xf numFmtId="0" fontId="0" fillId="28" borderId="19" xfId="0" applyFont="1" applyFill="1" applyBorder="1" applyAlignment="1">
      <alignment wrapText="1"/>
    </xf>
    <xf numFmtId="0" fontId="0" fillId="28" borderId="26" xfId="0" applyFont="1" applyFill="1" applyBorder="1" applyAlignment="1">
      <alignment wrapText="1"/>
    </xf>
    <xf numFmtId="0" fontId="0" fillId="28" borderId="17" xfId="0" applyFont="1" applyFill="1" applyBorder="1" applyAlignment="1">
      <alignment wrapText="1"/>
    </xf>
    <xf numFmtId="0" fontId="0" fillId="28" borderId="13" xfId="0" applyFont="1" applyFill="1" applyBorder="1" applyAlignment="1">
      <alignment wrapText="1"/>
    </xf>
    <xf numFmtId="0" fontId="34" fillId="28" borderId="26" xfId="0" applyFont="1" applyFill="1" applyBorder="1" applyAlignment="1">
      <alignment horizontal="center" vertical="center" wrapText="1" shrinkToFit="1"/>
    </xf>
    <xf numFmtId="0" fontId="34" fillId="28" borderId="16" xfId="0" applyFont="1" applyFill="1" applyBorder="1" applyAlignment="1">
      <alignment horizontal="center" vertical="center" wrapText="1" shrinkToFit="1"/>
    </xf>
    <xf numFmtId="0" fontId="34" fillId="28" borderId="13" xfId="0" applyFont="1" applyFill="1" applyBorder="1" applyAlignment="1">
      <alignment horizontal="center" vertical="center" wrapText="1" shrinkToFit="1"/>
    </xf>
    <xf numFmtId="0" fontId="34" fillId="28" borderId="46" xfId="0" applyFont="1" applyFill="1" applyBorder="1" applyAlignment="1">
      <alignment horizontal="center" vertical="center" wrapText="1" shrinkToFit="1"/>
    </xf>
    <xf numFmtId="0" fontId="34" fillId="28" borderId="20" xfId="0" applyFont="1" applyFill="1" applyBorder="1" applyAlignment="1">
      <alignment horizontal="center" vertical="center" wrapText="1" shrinkToFit="1"/>
    </xf>
    <xf numFmtId="0" fontId="34" fillId="28" borderId="25" xfId="0" applyFont="1" applyFill="1" applyBorder="1" applyAlignment="1">
      <alignment horizontal="center" vertical="center" wrapText="1" shrinkToFit="1"/>
    </xf>
  </cellXfs>
  <cellStyles count="279">
    <cellStyle name="20% - Akzent1" xfId="1"/>
    <cellStyle name="20% - Akzent2" xfId="2"/>
    <cellStyle name="20% - Akzent3" xfId="3"/>
    <cellStyle name="20% - Akzent4" xfId="4"/>
    <cellStyle name="20% - Akzent5" xfId="5"/>
    <cellStyle name="20% - Akzent6" xfId="6"/>
    <cellStyle name="20% - Énfasis1" xfId="7"/>
    <cellStyle name="20% - Énfasis1 2" xfId="95"/>
    <cellStyle name="20% - Énfasis2" xfId="8"/>
    <cellStyle name="20% - Énfasis2 2" xfId="96"/>
    <cellStyle name="20% - Énfasis3" xfId="9"/>
    <cellStyle name="20% - Énfasis3 2" xfId="97"/>
    <cellStyle name="20% - Énfasis4" xfId="10"/>
    <cellStyle name="20% - Énfasis4 2" xfId="98"/>
    <cellStyle name="20% - Énfasis5" xfId="11"/>
    <cellStyle name="20% - Énfasis5 2" xfId="99"/>
    <cellStyle name="20% - Énfasis6" xfId="12"/>
    <cellStyle name="20% - Énfasis6 2" xfId="100"/>
    <cellStyle name="40% - Akzent1" xfId="13"/>
    <cellStyle name="40% - Akzent2" xfId="14"/>
    <cellStyle name="40% - Akzent3" xfId="15"/>
    <cellStyle name="40% - Akzent4" xfId="16"/>
    <cellStyle name="40% - Akzent5" xfId="17"/>
    <cellStyle name="40% - Akzent6" xfId="18"/>
    <cellStyle name="40% - Énfasis1" xfId="19"/>
    <cellStyle name="40% - Énfasis1 2" xfId="102"/>
    <cellStyle name="40% - Énfasis2" xfId="20"/>
    <cellStyle name="40% - Énfasis2 2" xfId="103"/>
    <cellStyle name="40% - Énfasis3" xfId="21"/>
    <cellStyle name="40% - Énfasis3 2" xfId="104"/>
    <cellStyle name="40% - Énfasis4" xfId="22"/>
    <cellStyle name="40% - Énfasis4 2" xfId="105"/>
    <cellStyle name="40% - Énfasis5" xfId="23"/>
    <cellStyle name="40% - Énfasis5 2" xfId="106"/>
    <cellStyle name="40% - Énfasis6" xfId="24"/>
    <cellStyle name="40% - Énfasis6 2" xfId="107"/>
    <cellStyle name="60% - Akzent1" xfId="25"/>
    <cellStyle name="60% - Akzent2" xfId="26"/>
    <cellStyle name="60% - Akzent3" xfId="27"/>
    <cellStyle name="60% - Akzent4" xfId="28"/>
    <cellStyle name="60% - Akzent5" xfId="29"/>
    <cellStyle name="60% - Akzent6" xfId="30"/>
    <cellStyle name="60% - Énfasis1" xfId="31"/>
    <cellStyle name="60% - Énfasis1 2" xfId="109"/>
    <cellStyle name="60% - Énfasis2" xfId="32"/>
    <cellStyle name="60% - Énfasis2 2" xfId="110"/>
    <cellStyle name="60% - Énfasis3" xfId="33"/>
    <cellStyle name="60% - Énfasis3 2" xfId="111"/>
    <cellStyle name="60% - Énfasis4" xfId="34"/>
    <cellStyle name="60% - Énfasis4 2" xfId="112"/>
    <cellStyle name="60% - Énfasis5" xfId="35"/>
    <cellStyle name="60% - Énfasis5 2" xfId="113"/>
    <cellStyle name="60% - Énfasis6" xfId="36"/>
    <cellStyle name="60% - Énfasis6 2" xfId="114"/>
    <cellStyle name="Ausgabe" xfId="37"/>
    <cellStyle name="Ausgabe 10" xfId="194"/>
    <cellStyle name="Ausgabe 11" xfId="219"/>
    <cellStyle name="Ausgabe 12" xfId="188"/>
    <cellStyle name="Ausgabe 13" xfId="229"/>
    <cellStyle name="Ausgabe 14" xfId="259"/>
    <cellStyle name="Ausgabe 2" xfId="115"/>
    <cellStyle name="Ausgabe 3" xfId="157"/>
    <cellStyle name="Ausgabe 4" xfId="165"/>
    <cellStyle name="Ausgabe 5" xfId="159"/>
    <cellStyle name="Ausgabe 6" xfId="199"/>
    <cellStyle name="Ausgabe 7" xfId="207"/>
    <cellStyle name="Ausgabe 8" xfId="195"/>
    <cellStyle name="Ausgabe 9" xfId="211"/>
    <cellStyle name="Berechnung" xfId="38"/>
    <cellStyle name="Berechnung 10" xfId="198"/>
    <cellStyle name="Berechnung 11" xfId="217"/>
    <cellStyle name="Berechnung 12" xfId="191"/>
    <cellStyle name="Berechnung 13" xfId="232"/>
    <cellStyle name="Berechnung 14" xfId="258"/>
    <cellStyle name="Berechnung 2" xfId="116"/>
    <cellStyle name="Berechnung 3" xfId="158"/>
    <cellStyle name="Berechnung 4" xfId="164"/>
    <cellStyle name="Berechnung 5" xfId="162"/>
    <cellStyle name="Berechnung 6" xfId="200"/>
    <cellStyle name="Berechnung 7" xfId="206"/>
    <cellStyle name="Berechnung 8" xfId="196"/>
    <cellStyle name="Berechnung 9" xfId="210"/>
    <cellStyle name="Buena" xfId="39"/>
    <cellStyle name="Buena 2" xfId="117"/>
    <cellStyle name="Cálculo" xfId="40"/>
    <cellStyle name="Cálculo 10" xfId="212"/>
    <cellStyle name="Cálculo 11" xfId="215"/>
    <cellStyle name="Cálculo 12" xfId="208"/>
    <cellStyle name="Cálculo 13" xfId="216"/>
    <cellStyle name="Cálculo 14" xfId="257"/>
    <cellStyle name="Cálculo 2" xfId="118"/>
    <cellStyle name="Cálculo 3" xfId="160"/>
    <cellStyle name="Cálculo 4" xfId="161"/>
    <cellStyle name="Cálculo 5" xfId="166"/>
    <cellStyle name="Cálculo 6" xfId="202"/>
    <cellStyle name="Cálculo 7" xfId="203"/>
    <cellStyle name="Cálculo 8" xfId="201"/>
    <cellStyle name="Cálculo 9" xfId="204"/>
    <cellStyle name="Celda de comprobación" xfId="41"/>
    <cellStyle name="Celda de comprobación 2" xfId="119"/>
    <cellStyle name="Celda vinculada" xfId="42"/>
    <cellStyle name="Celda vinculada 2" xfId="120"/>
    <cellStyle name="Eingabe" xfId="43"/>
    <cellStyle name="Eingabe 10" xfId="108"/>
    <cellStyle name="Eingabe 11" xfId="192"/>
    <cellStyle name="Eingabe 12" xfId="94"/>
    <cellStyle name="Eingabe 13" xfId="227"/>
    <cellStyle name="Eingabe 14" xfId="256"/>
    <cellStyle name="Eingabe 2" xfId="121"/>
    <cellStyle name="Eingabe 3" xfId="163"/>
    <cellStyle name="Eingabe 4" xfId="156"/>
    <cellStyle name="Eingabe 5" xfId="167"/>
    <cellStyle name="Eingabe 6" xfId="205"/>
    <cellStyle name="Eingabe 7" xfId="197"/>
    <cellStyle name="Eingabe 8" xfId="209"/>
    <cellStyle name="Eingabe 9" xfId="193"/>
    <cellStyle name="Encabezado 4" xfId="44"/>
    <cellStyle name="Encabezado 4 2" xfId="122"/>
    <cellStyle name="Énfasis1" xfId="45"/>
    <cellStyle name="Énfasis1 2" xfId="123"/>
    <cellStyle name="Énfasis2" xfId="46"/>
    <cellStyle name="Énfasis2 2" xfId="124"/>
    <cellStyle name="Énfasis3" xfId="47"/>
    <cellStyle name="Énfasis3 2" xfId="125"/>
    <cellStyle name="Énfasis4" xfId="48"/>
    <cellStyle name="Énfasis4 2" xfId="126"/>
    <cellStyle name="Énfasis5" xfId="49"/>
    <cellStyle name="Énfasis5 2" xfId="127"/>
    <cellStyle name="Énfasis6" xfId="50"/>
    <cellStyle name="Énfasis6 2" xfId="128"/>
    <cellStyle name="Entrada" xfId="51"/>
    <cellStyle name="Entrada 10" xfId="230"/>
    <cellStyle name="Entrada 11" xfId="226"/>
    <cellStyle name="Entrada 12" xfId="220"/>
    <cellStyle name="Entrada 13" xfId="243"/>
    <cellStyle name="Entrada 14" xfId="255"/>
    <cellStyle name="Entrada 2" xfId="129"/>
    <cellStyle name="Entrada 3" xfId="168"/>
    <cellStyle name="Entrada 4" xfId="101"/>
    <cellStyle name="Entrada 5" xfId="177"/>
    <cellStyle name="Entrada 6" xfId="213"/>
    <cellStyle name="Entrada 7" xfId="190"/>
    <cellStyle name="Entrada 8" xfId="218"/>
    <cellStyle name="Entrada 9" xfId="187"/>
    <cellStyle name="Ergebnis" xfId="52"/>
    <cellStyle name="Ergebnis 10" xfId="238"/>
    <cellStyle name="Ergebnis 11" xfId="236"/>
    <cellStyle name="Ergebnis 12" xfId="245"/>
    <cellStyle name="Ergebnis 13" xfId="246"/>
    <cellStyle name="Ergebnis 14" xfId="254"/>
    <cellStyle name="Ergebnis 2" xfId="130"/>
    <cellStyle name="Ergebnis 3" xfId="169"/>
    <cellStyle name="Ergebnis 4" xfId="131"/>
    <cellStyle name="Ergebnis 5" xfId="176"/>
    <cellStyle name="Ergebnis 6" xfId="214"/>
    <cellStyle name="Ergebnis 7" xfId="189"/>
    <cellStyle name="Ergebnis 8" xfId="233"/>
    <cellStyle name="Ergebnis 9" xfId="237"/>
    <cellStyle name="Erklärender Text" xfId="53"/>
    <cellStyle name="Hipervínculo" xfId="80" builtinId="8"/>
    <cellStyle name="Incorrecto" xfId="54"/>
    <cellStyle name="Incorrecto 2" xfId="132"/>
    <cellStyle name="Normal" xfId="0" builtinId="0"/>
    <cellStyle name="Normal 2" xfId="55"/>
    <cellStyle name="Normal 2 2" xfId="56"/>
    <cellStyle name="Normal 2 3" xfId="133"/>
    <cellStyle name="Normal 2 4" xfId="260"/>
    <cellStyle name="Normal 21" xfId="87"/>
    <cellStyle name="Normal 3" xfId="57"/>
    <cellStyle name="Normal 3 2" xfId="134"/>
    <cellStyle name="Normal 3 3" xfId="261"/>
    <cellStyle name="Normal 4" xfId="78"/>
    <cellStyle name="Normal 4 14" xfId="247"/>
    <cellStyle name="Normal 4 15" xfId="250"/>
    <cellStyle name="Normal 4 17" xfId="249"/>
    <cellStyle name="Normal 4 18" xfId="248"/>
    <cellStyle name="Normal 4 2" xfId="86"/>
    <cellStyle name="Normal 4 2 2" xfId="154"/>
    <cellStyle name="Normal 4 3" xfId="148"/>
    <cellStyle name="Normal 4 4" xfId="269"/>
    <cellStyle name="Normal 4 5" xfId="79"/>
    <cellStyle name="Normal 4 5 2" xfId="149"/>
    <cellStyle name="Normal 4 6" xfId="278"/>
    <cellStyle name="Normal 5" xfId="82"/>
    <cellStyle name="Normal 6" xfId="88"/>
    <cellStyle name="Normal 7" xfId="90"/>
    <cellStyle name="Normal 8" xfId="89"/>
    <cellStyle name="Normal 9" xfId="270"/>
    <cellStyle name="Normale 2" xfId="58"/>
    <cellStyle name="Normale 2 2" xfId="59"/>
    <cellStyle name="Normale 2_DCF_Guidelines_Standard-Tables_Version-2009 2" xfId="60"/>
    <cellStyle name="Normale 3" xfId="61"/>
    <cellStyle name="Normale 3 2" xfId="62"/>
    <cellStyle name="Normale 4" xfId="63"/>
    <cellStyle name="Normale 4 2" xfId="135"/>
    <cellStyle name="Normale 4 3" xfId="262"/>
    <cellStyle name="Normale_ITA Revised tables AR 2011_15 August 2012" xfId="265"/>
    <cellStyle name="Notas" xfId="64"/>
    <cellStyle name="Notas 10" xfId="231"/>
    <cellStyle name="Notas 11" xfId="186"/>
    <cellStyle name="Notas 12" xfId="244"/>
    <cellStyle name="Notas 13" xfId="179"/>
    <cellStyle name="Notas 14" xfId="253"/>
    <cellStyle name="Notas 2" xfId="136"/>
    <cellStyle name="Notas 3" xfId="170"/>
    <cellStyle name="Notas 4" xfId="155"/>
    <cellStyle name="Notas 5" xfId="173"/>
    <cellStyle name="Notas 6" xfId="221"/>
    <cellStyle name="Notas 7" xfId="184"/>
    <cellStyle name="Notas 8" xfId="228"/>
    <cellStyle name="Notas 9" xfId="93"/>
    <cellStyle name="Notiz" xfId="65"/>
    <cellStyle name="Notiz 10" xfId="239"/>
    <cellStyle name="Notiz 11" xfId="185"/>
    <cellStyle name="Notiz 12" xfId="241"/>
    <cellStyle name="Notiz 13" xfId="234"/>
    <cellStyle name="Notiz 14" xfId="252"/>
    <cellStyle name="Notiz 2" xfId="137"/>
    <cellStyle name="Notiz 3" xfId="171"/>
    <cellStyle name="Notiz 4" xfId="91"/>
    <cellStyle name="Notiz 5" xfId="175"/>
    <cellStyle name="Notiz 6" xfId="222"/>
    <cellStyle name="Notiz 7" xfId="183"/>
    <cellStyle name="Notiz 8" xfId="224"/>
    <cellStyle name="Notiz 9" xfId="181"/>
    <cellStyle name="Porcentaje 2" xfId="271"/>
    <cellStyle name="Porcentual" xfId="77" builtinId="5"/>
    <cellStyle name="Porcentual 2" xfId="147"/>
    <cellStyle name="Salida" xfId="66"/>
    <cellStyle name="Salida 10" xfId="242"/>
    <cellStyle name="Salida 11" xfId="178"/>
    <cellStyle name="Salida 12" xfId="240"/>
    <cellStyle name="Salida 13" xfId="235"/>
    <cellStyle name="Salida 14" xfId="251"/>
    <cellStyle name="Salida 2" xfId="138"/>
    <cellStyle name="Salida 3" xfId="172"/>
    <cellStyle name="Salida 4" xfId="92"/>
    <cellStyle name="Salida 5" xfId="174"/>
    <cellStyle name="Salida 6" xfId="223"/>
    <cellStyle name="Salida 7" xfId="182"/>
    <cellStyle name="Salida 8" xfId="225"/>
    <cellStyle name="Salida 9" xfId="180"/>
    <cellStyle name="Standard 2" xfId="67"/>
    <cellStyle name="Standard 2 2" xfId="68"/>
    <cellStyle name="Standard 2 2 2" xfId="81"/>
    <cellStyle name="Standard 2 2 2 2" xfId="85"/>
    <cellStyle name="Standard 2 2 2 2 2" xfId="153"/>
    <cellStyle name="Standard 2 2 2 2 2 2" xfId="276"/>
    <cellStyle name="Standard 2 2 2 2 3" xfId="268"/>
    <cellStyle name="Standard 2 2 2 2 4" xfId="274"/>
    <cellStyle name="Standard 2 2 2 3" xfId="150"/>
    <cellStyle name="Standard 2 2 2 4" xfId="267"/>
    <cellStyle name="Standard 2 2 3" xfId="84"/>
    <cellStyle name="Standard 2 2 3 2" xfId="152"/>
    <cellStyle name="Standard 2 2 4" xfId="140"/>
    <cellStyle name="Standard 2 2 5" xfId="264"/>
    <cellStyle name="Standard 2 2 6" xfId="273"/>
    <cellStyle name="Standard 2 3" xfId="83"/>
    <cellStyle name="Standard 2 3 2" xfId="151"/>
    <cellStyle name="Standard 2 3 2 2" xfId="277"/>
    <cellStyle name="Standard 2 3 3" xfId="266"/>
    <cellStyle name="Standard 2 3 4" xfId="275"/>
    <cellStyle name="Standard 2 4" xfId="139"/>
    <cellStyle name="Standard 2 5" xfId="263"/>
    <cellStyle name="Standard 2 6" xfId="272"/>
    <cellStyle name="Texto de advertencia" xfId="69"/>
    <cellStyle name="Texto de advertencia 2" xfId="141"/>
    <cellStyle name="Texto explicativo" xfId="70"/>
    <cellStyle name="Texto explicativo 2" xfId="142"/>
    <cellStyle name="Título" xfId="71"/>
    <cellStyle name="Título 1" xfId="72"/>
    <cellStyle name="Título 1 2" xfId="144"/>
    <cellStyle name="Título 2" xfId="73"/>
    <cellStyle name="Título 2 2" xfId="145"/>
    <cellStyle name="Título 3" xfId="74"/>
    <cellStyle name="Título 3 2" xfId="146"/>
    <cellStyle name="Título 4" xfId="143"/>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6600"/>
      <color rgb="FFFF9900"/>
      <color rgb="FF008000"/>
      <color rgb="FF1DF76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4.bin"/><Relationship Id="rId3" Type="http://schemas.openxmlformats.org/officeDocument/2006/relationships/hyperlink" Target="http://www.proyectosap.es/index.php/documentacion-publica" TargetMode="External"/><Relationship Id="rId7" Type="http://schemas.openxmlformats.org/officeDocument/2006/relationships/hyperlink" Target="http://www.proyectosap.es/index.php/documentacion-publica/category/323-quality-assurance-framework" TargetMode="External"/><Relationship Id="rId2" Type="http://schemas.openxmlformats.org/officeDocument/2006/relationships/hyperlink" Target="http://www.proyectosap.es/index.php/documentacion-publica" TargetMode="External"/><Relationship Id="rId1" Type="http://schemas.openxmlformats.org/officeDocument/2006/relationships/hyperlink" Target="http://www.iattc.org/Downloads.htm;%20Red%20de%20cerco%20-%20Programa%20observadores" TargetMode="External"/><Relationship Id="rId6" Type="http://schemas.openxmlformats.org/officeDocument/2006/relationships/hyperlink" Target="http://www.proyectosap.es/index.php/documentacion-publica/category/323-quality-assurance-framework" TargetMode="External"/><Relationship Id="rId5" Type="http://schemas.openxmlformats.org/officeDocument/2006/relationships/hyperlink" Target="http://www.proyectosap.es/index.php/documentacion-publica/category/323-quality-assurance-framework" TargetMode="External"/><Relationship Id="rId4" Type="http://schemas.openxmlformats.org/officeDocument/2006/relationships/hyperlink" Target="http://www.proyectosap.es/index.php/documentacion-publica/category/323-quality-assurance-framework" TargetMode="External"/><Relationship Id="rId9" Type="http://schemas.openxmlformats.org/officeDocument/2006/relationships/vmlDrawing" Target="../drawings/vmlDrawing8.vml"/></Relationships>
</file>

<file path=xl/worksheets/_rels/sheet18.xml.rels><?xml version="1.0" encoding="UTF-8" standalone="yes"?>
<Relationships xmlns="http://schemas.openxmlformats.org/package/2006/relationships"><Relationship Id="rId1" Type="http://schemas.openxmlformats.org/officeDocument/2006/relationships/hyperlink" Target="http://www.ine.es/ss/Satellite?c=Page&amp;cid=1254735995577&amp;pagename=INE%2FINELayout&amp;L=0"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sheetPr codeName="Sheet5"/>
  <dimension ref="A1:O355"/>
  <sheetViews>
    <sheetView workbookViewId="0"/>
  </sheetViews>
  <sheetFormatPr baseColWidth="10" defaultColWidth="8.85546875" defaultRowHeight="12.75"/>
  <cols>
    <col min="1" max="1" width="7.42578125" style="1" customWidth="1"/>
    <col min="2" max="2" width="10.42578125" style="1" customWidth="1"/>
    <col min="3" max="3" width="20.28515625" style="68" bestFit="1" customWidth="1"/>
    <col min="4" max="4" width="26" style="1" bestFit="1" customWidth="1"/>
    <col min="5" max="5" width="13.42578125" style="1" bestFit="1" customWidth="1"/>
    <col min="6" max="6" width="16.28515625" style="1" customWidth="1"/>
    <col min="7" max="7" width="14" style="1" customWidth="1"/>
    <col min="8" max="8" width="13.140625" style="86" customWidth="1"/>
    <col min="9" max="9" width="13.140625" style="71" customWidth="1"/>
    <col min="10" max="10" width="15.28515625" style="71" customWidth="1"/>
    <col min="11" max="11" width="15.28515625" style="1" customWidth="1"/>
    <col min="12" max="12" width="18.42578125" style="70" customWidth="1"/>
    <col min="13" max="13" width="18" style="1" customWidth="1"/>
    <col min="14" max="16384" width="8.85546875" style="1"/>
  </cols>
  <sheetData>
    <row r="1" spans="1:15" s="2" customFormat="1" ht="13.5" thickBot="1">
      <c r="A1" s="19" t="s">
        <v>252</v>
      </c>
      <c r="C1" s="226"/>
      <c r="H1" s="227"/>
      <c r="I1" s="228"/>
      <c r="J1" s="228"/>
      <c r="K1" s="228"/>
      <c r="L1" s="228"/>
    </row>
    <row r="2" spans="1:15" s="2" customFormat="1" ht="14.25">
      <c r="A2" s="220"/>
      <c r="B2" s="220"/>
      <c r="C2" s="220"/>
      <c r="D2" s="220"/>
      <c r="E2" s="220"/>
      <c r="F2" s="220"/>
      <c r="G2" s="220"/>
      <c r="H2" s="220"/>
      <c r="L2" s="330" t="s">
        <v>2168</v>
      </c>
      <c r="M2" s="331" t="s">
        <v>3245</v>
      </c>
    </row>
    <row r="3" spans="1:15" ht="15.75" thickBot="1">
      <c r="A3" s="161"/>
      <c r="B3" s="162"/>
      <c r="C3" s="162"/>
      <c r="D3" s="162"/>
      <c r="E3" s="162"/>
      <c r="F3" s="162"/>
      <c r="G3" s="162"/>
      <c r="H3" s="213"/>
      <c r="I3" s="213"/>
      <c r="J3" s="213"/>
      <c r="K3" s="213"/>
      <c r="L3" s="233" t="s">
        <v>2167</v>
      </c>
      <c r="M3" s="168">
        <v>2018</v>
      </c>
    </row>
    <row r="4" spans="1:15" s="13" customFormat="1" ht="87" customHeight="1" thickBot="1">
      <c r="A4" s="31" t="s">
        <v>0</v>
      </c>
      <c r="B4" s="8" t="s">
        <v>98</v>
      </c>
      <c r="C4" s="69" t="s">
        <v>53</v>
      </c>
      <c r="D4" s="33" t="s">
        <v>2</v>
      </c>
      <c r="E4" s="33" t="s">
        <v>20</v>
      </c>
      <c r="F4" s="18" t="s">
        <v>99</v>
      </c>
      <c r="G4" s="18" t="s">
        <v>140</v>
      </c>
      <c r="H4" s="76" t="s">
        <v>118</v>
      </c>
      <c r="I4" s="72" t="s">
        <v>116</v>
      </c>
      <c r="J4" s="229" t="s">
        <v>139</v>
      </c>
      <c r="K4" s="230" t="s">
        <v>124</v>
      </c>
      <c r="L4" s="231" t="s">
        <v>13</v>
      </c>
      <c r="M4" s="232" t="s">
        <v>2166</v>
      </c>
      <c r="O4" s="136"/>
    </row>
    <row r="5" spans="1:15" s="13" customFormat="1">
      <c r="A5" s="56" t="s">
        <v>4</v>
      </c>
      <c r="B5" s="3" t="s">
        <v>117</v>
      </c>
      <c r="C5" s="135" t="s">
        <v>716</v>
      </c>
      <c r="D5" s="87" t="s">
        <v>41</v>
      </c>
      <c r="E5" s="11" t="s">
        <v>21</v>
      </c>
      <c r="F5" s="163" t="s">
        <v>465</v>
      </c>
      <c r="G5" s="89" t="s">
        <v>29</v>
      </c>
      <c r="H5" s="137" t="s">
        <v>47</v>
      </c>
      <c r="I5" s="159" t="s">
        <v>286</v>
      </c>
      <c r="J5" s="159" t="s">
        <v>47</v>
      </c>
      <c r="K5" s="89" t="s">
        <v>48</v>
      </c>
      <c r="L5" s="165" t="s">
        <v>2163</v>
      </c>
      <c r="M5" s="175"/>
    </row>
    <row r="6" spans="1:15" s="13" customFormat="1">
      <c r="A6" s="56" t="s">
        <v>4</v>
      </c>
      <c r="B6" s="3" t="s">
        <v>117</v>
      </c>
      <c r="C6" s="135" t="s">
        <v>844</v>
      </c>
      <c r="D6" s="87" t="s">
        <v>41</v>
      </c>
      <c r="E6" s="11" t="s">
        <v>21</v>
      </c>
      <c r="F6" s="163" t="s">
        <v>465</v>
      </c>
      <c r="G6" s="89" t="s">
        <v>29</v>
      </c>
      <c r="H6" s="138" t="s">
        <v>47</v>
      </c>
      <c r="I6" s="23" t="s">
        <v>853</v>
      </c>
      <c r="J6" s="139" t="s">
        <v>47</v>
      </c>
      <c r="K6" s="89" t="s">
        <v>45</v>
      </c>
      <c r="L6" s="169"/>
      <c r="M6" s="175"/>
    </row>
    <row r="7" spans="1:15" s="13" customFormat="1">
      <c r="A7" s="56" t="s">
        <v>4</v>
      </c>
      <c r="B7" s="3" t="s">
        <v>117</v>
      </c>
      <c r="C7" s="135" t="s">
        <v>724</v>
      </c>
      <c r="D7" s="87" t="s">
        <v>41</v>
      </c>
      <c r="E7" s="11" t="s">
        <v>21</v>
      </c>
      <c r="F7" s="163" t="s">
        <v>465</v>
      </c>
      <c r="G7" s="89" t="s">
        <v>29</v>
      </c>
      <c r="H7" s="138" t="s">
        <v>47</v>
      </c>
      <c r="I7" s="140">
        <f>23/20629</f>
        <v>1.1149352852780068E-3</v>
      </c>
      <c r="J7" s="139" t="s">
        <v>47</v>
      </c>
      <c r="K7" s="89" t="s">
        <v>45</v>
      </c>
      <c r="L7" s="169"/>
      <c r="M7" s="175"/>
    </row>
    <row r="8" spans="1:15" s="13" customFormat="1">
      <c r="A8" s="56" t="s">
        <v>4</v>
      </c>
      <c r="B8" s="3" t="s">
        <v>117</v>
      </c>
      <c r="C8" s="135" t="s">
        <v>464</v>
      </c>
      <c r="D8" s="87" t="s">
        <v>41</v>
      </c>
      <c r="E8" s="11" t="s">
        <v>21</v>
      </c>
      <c r="F8" s="163" t="s">
        <v>465</v>
      </c>
      <c r="G8" s="89" t="s">
        <v>45</v>
      </c>
      <c r="H8" s="141">
        <v>16647.416666666668</v>
      </c>
      <c r="I8" s="142">
        <v>0.30499999999999999</v>
      </c>
      <c r="J8" s="143">
        <v>0.30472339025558765</v>
      </c>
      <c r="K8" s="144" t="s">
        <v>29</v>
      </c>
      <c r="L8" s="169"/>
      <c r="M8" s="175"/>
    </row>
    <row r="9" spans="1:15" s="13" customFormat="1">
      <c r="A9" s="56" t="s">
        <v>4</v>
      </c>
      <c r="B9" s="3" t="s">
        <v>117</v>
      </c>
      <c r="C9" s="135" t="s">
        <v>769</v>
      </c>
      <c r="D9" s="87" t="s">
        <v>41</v>
      </c>
      <c r="E9" s="11" t="s">
        <v>21</v>
      </c>
      <c r="F9" s="163" t="s">
        <v>465</v>
      </c>
      <c r="G9" s="89" t="s">
        <v>29</v>
      </c>
      <c r="H9" s="138" t="s">
        <v>47</v>
      </c>
      <c r="I9" s="23" t="s">
        <v>854</v>
      </c>
      <c r="J9" s="145" t="s">
        <v>47</v>
      </c>
      <c r="K9" s="89" t="s">
        <v>45</v>
      </c>
      <c r="L9" s="169"/>
      <c r="M9" s="175"/>
    </row>
    <row r="10" spans="1:15" s="13" customFormat="1">
      <c r="A10" s="56" t="s">
        <v>4</v>
      </c>
      <c r="B10" s="3" t="s">
        <v>117</v>
      </c>
      <c r="C10" s="135" t="s">
        <v>772</v>
      </c>
      <c r="D10" s="87" t="s">
        <v>41</v>
      </c>
      <c r="E10" s="11" t="s">
        <v>21</v>
      </c>
      <c r="F10" s="163" t="s">
        <v>465</v>
      </c>
      <c r="G10" s="89" t="s">
        <v>29</v>
      </c>
      <c r="H10" s="146">
        <v>115.02</v>
      </c>
      <c r="I10" s="23" t="s">
        <v>855</v>
      </c>
      <c r="J10" s="143">
        <v>1.1252454320533527E-2</v>
      </c>
      <c r="K10" s="89" t="s">
        <v>45</v>
      </c>
      <c r="L10" s="169"/>
      <c r="M10" s="175"/>
    </row>
    <row r="11" spans="1:15" s="13" customFormat="1">
      <c r="A11" s="56" t="s">
        <v>4</v>
      </c>
      <c r="B11" s="3" t="s">
        <v>117</v>
      </c>
      <c r="C11" s="135" t="s">
        <v>782</v>
      </c>
      <c r="D11" s="87" t="s">
        <v>41</v>
      </c>
      <c r="E11" s="11" t="s">
        <v>21</v>
      </c>
      <c r="F11" s="163" t="s">
        <v>465</v>
      </c>
      <c r="G11" s="89" t="s">
        <v>29</v>
      </c>
      <c r="H11" s="138" t="s">
        <v>47</v>
      </c>
      <c r="I11" s="23" t="s">
        <v>286</v>
      </c>
      <c r="J11" s="145" t="s">
        <v>47</v>
      </c>
      <c r="K11" s="89" t="s">
        <v>45</v>
      </c>
      <c r="L11" s="169"/>
      <c r="M11" s="175"/>
    </row>
    <row r="12" spans="1:15" s="13" customFormat="1">
      <c r="A12" s="56" t="s">
        <v>4</v>
      </c>
      <c r="B12" s="3" t="s">
        <v>117</v>
      </c>
      <c r="C12" s="135" t="s">
        <v>845</v>
      </c>
      <c r="D12" s="87" t="s">
        <v>41</v>
      </c>
      <c r="E12" s="11" t="s">
        <v>21</v>
      </c>
      <c r="F12" s="163" t="s">
        <v>465</v>
      </c>
      <c r="G12" s="89" t="s">
        <v>29</v>
      </c>
      <c r="H12" s="138" t="s">
        <v>47</v>
      </c>
      <c r="I12" s="23" t="s">
        <v>853</v>
      </c>
      <c r="J12" s="145" t="s">
        <v>47</v>
      </c>
      <c r="K12" s="89" t="s">
        <v>45</v>
      </c>
      <c r="L12" s="169"/>
      <c r="M12" s="175"/>
    </row>
    <row r="13" spans="1:15" s="13" customFormat="1">
      <c r="A13" s="56" t="s">
        <v>4</v>
      </c>
      <c r="B13" s="3" t="s">
        <v>117</v>
      </c>
      <c r="C13" s="135" t="s">
        <v>810</v>
      </c>
      <c r="D13" s="87" t="s">
        <v>41</v>
      </c>
      <c r="E13" s="11" t="s">
        <v>21</v>
      </c>
      <c r="F13" s="163" t="s">
        <v>465</v>
      </c>
      <c r="G13" s="89" t="s">
        <v>29</v>
      </c>
      <c r="H13" s="146" t="s">
        <v>472</v>
      </c>
      <c r="I13" s="23" t="s">
        <v>853</v>
      </c>
      <c r="J13" s="143">
        <v>1.2429066255754131E-3</v>
      </c>
      <c r="K13" s="89" t="s">
        <v>45</v>
      </c>
      <c r="L13" s="169"/>
      <c r="M13" s="175"/>
    </row>
    <row r="14" spans="1:15" s="13" customFormat="1">
      <c r="A14" s="56" t="s">
        <v>4</v>
      </c>
      <c r="B14" s="3" t="s">
        <v>117</v>
      </c>
      <c r="C14" s="135" t="s">
        <v>488</v>
      </c>
      <c r="D14" s="87" t="s">
        <v>41</v>
      </c>
      <c r="E14" s="11" t="s">
        <v>21</v>
      </c>
      <c r="F14" s="163" t="s">
        <v>465</v>
      </c>
      <c r="G14" s="89" t="s">
        <v>29</v>
      </c>
      <c r="H14" s="146" t="s">
        <v>472</v>
      </c>
      <c r="I14" s="23" t="s">
        <v>853</v>
      </c>
      <c r="J14" s="143">
        <v>0.20475958773831113</v>
      </c>
      <c r="K14" s="89" t="s">
        <v>45</v>
      </c>
      <c r="L14" s="170"/>
      <c r="M14" s="175"/>
    </row>
    <row r="15" spans="1:15" s="13" customFormat="1">
      <c r="A15" s="56" t="s">
        <v>4</v>
      </c>
      <c r="B15" s="3" t="s">
        <v>117</v>
      </c>
      <c r="C15" s="135" t="s">
        <v>2144</v>
      </c>
      <c r="D15" s="87" t="s">
        <v>41</v>
      </c>
      <c r="E15" s="11" t="s">
        <v>21</v>
      </c>
      <c r="F15" s="163" t="s">
        <v>465</v>
      </c>
      <c r="G15" s="89" t="s">
        <v>29</v>
      </c>
      <c r="H15" s="145" t="s">
        <v>47</v>
      </c>
      <c r="I15" s="23" t="s">
        <v>286</v>
      </c>
      <c r="J15" s="145" t="s">
        <v>47</v>
      </c>
      <c r="K15" s="89" t="s">
        <v>48</v>
      </c>
      <c r="L15" s="171" t="s">
        <v>856</v>
      </c>
      <c r="M15" s="175"/>
    </row>
    <row r="16" spans="1:15" s="13" customFormat="1">
      <c r="A16" s="56" t="s">
        <v>4</v>
      </c>
      <c r="B16" s="3" t="s">
        <v>117</v>
      </c>
      <c r="C16" s="135" t="s">
        <v>846</v>
      </c>
      <c r="D16" s="87" t="s">
        <v>41</v>
      </c>
      <c r="E16" s="11" t="s">
        <v>21</v>
      </c>
      <c r="F16" s="163" t="s">
        <v>847</v>
      </c>
      <c r="G16" s="89" t="s">
        <v>29</v>
      </c>
      <c r="H16" s="138" t="s">
        <v>47</v>
      </c>
      <c r="I16" s="23" t="s">
        <v>853</v>
      </c>
      <c r="J16" s="145" t="s">
        <v>47</v>
      </c>
      <c r="K16" s="89" t="s">
        <v>45</v>
      </c>
      <c r="L16" s="172"/>
      <c r="M16" s="175"/>
    </row>
    <row r="17" spans="1:13" s="13" customFormat="1">
      <c r="A17" s="56" t="s">
        <v>4</v>
      </c>
      <c r="B17" s="3" t="s">
        <v>117</v>
      </c>
      <c r="C17" s="135" t="s">
        <v>821</v>
      </c>
      <c r="D17" s="87" t="s">
        <v>41</v>
      </c>
      <c r="E17" s="11" t="s">
        <v>21</v>
      </c>
      <c r="F17" s="163" t="s">
        <v>465</v>
      </c>
      <c r="G17" s="89" t="s">
        <v>29</v>
      </c>
      <c r="H17" s="134" t="s">
        <v>853</v>
      </c>
      <c r="I17" s="802">
        <v>6.3E-2</v>
      </c>
      <c r="J17" s="140" t="s">
        <v>853</v>
      </c>
      <c r="K17" s="89" t="s">
        <v>45</v>
      </c>
      <c r="L17" s="173" t="s">
        <v>841</v>
      </c>
      <c r="M17" s="175"/>
    </row>
    <row r="18" spans="1:13" s="13" customFormat="1">
      <c r="A18" s="56" t="s">
        <v>4</v>
      </c>
      <c r="B18" s="3" t="s">
        <v>117</v>
      </c>
      <c r="C18" s="135" t="s">
        <v>466</v>
      </c>
      <c r="D18" s="87" t="s">
        <v>41</v>
      </c>
      <c r="E18" s="11" t="s">
        <v>21</v>
      </c>
      <c r="F18" s="163" t="s">
        <v>465</v>
      </c>
      <c r="G18" s="89" t="s">
        <v>45</v>
      </c>
      <c r="H18" s="148">
        <v>1719.7633333333333</v>
      </c>
      <c r="I18" s="803"/>
      <c r="J18" s="149">
        <v>0.56700603790671245</v>
      </c>
      <c r="K18" s="150" t="s">
        <v>29</v>
      </c>
      <c r="L18" s="173" t="s">
        <v>841</v>
      </c>
      <c r="M18" s="175"/>
    </row>
    <row r="19" spans="1:13" s="13" customFormat="1">
      <c r="A19" s="56" t="s">
        <v>4</v>
      </c>
      <c r="B19" s="3" t="s">
        <v>117</v>
      </c>
      <c r="C19" s="135" t="s">
        <v>832</v>
      </c>
      <c r="D19" s="87" t="s">
        <v>41</v>
      </c>
      <c r="E19" s="11" t="s">
        <v>21</v>
      </c>
      <c r="F19" s="163" t="s">
        <v>848</v>
      </c>
      <c r="G19" s="89" t="s">
        <v>29</v>
      </c>
      <c r="H19" s="138" t="s">
        <v>47</v>
      </c>
      <c r="I19" s="47" t="s">
        <v>286</v>
      </c>
      <c r="J19" s="145" t="s">
        <v>47</v>
      </c>
      <c r="K19" s="89" t="s">
        <v>45</v>
      </c>
      <c r="L19" s="171" t="s">
        <v>856</v>
      </c>
      <c r="M19" s="175"/>
    </row>
    <row r="20" spans="1:13" s="13" customFormat="1">
      <c r="A20" s="56" t="s">
        <v>4</v>
      </c>
      <c r="B20" s="3" t="s">
        <v>117</v>
      </c>
      <c r="C20" s="133" t="s">
        <v>467</v>
      </c>
      <c r="D20" s="87" t="s">
        <v>37</v>
      </c>
      <c r="E20" s="11" t="s">
        <v>21</v>
      </c>
      <c r="F20" s="104" t="s">
        <v>468</v>
      </c>
      <c r="G20" s="88" t="s">
        <v>45</v>
      </c>
      <c r="H20" s="151" t="s">
        <v>472</v>
      </c>
      <c r="I20" s="152" t="s">
        <v>47</v>
      </c>
      <c r="J20" s="153">
        <v>0.73368606701940031</v>
      </c>
      <c r="K20" s="150" t="s">
        <v>29</v>
      </c>
      <c r="L20" s="174" t="s">
        <v>2165</v>
      </c>
      <c r="M20" s="175"/>
    </row>
    <row r="21" spans="1:13">
      <c r="A21" s="56" t="s">
        <v>4</v>
      </c>
      <c r="B21" s="3" t="s">
        <v>117</v>
      </c>
      <c r="C21" s="133" t="s">
        <v>707</v>
      </c>
      <c r="D21" s="104" t="s">
        <v>37</v>
      </c>
      <c r="E21" s="11" t="s">
        <v>21</v>
      </c>
      <c r="F21" s="104" t="s">
        <v>708</v>
      </c>
      <c r="G21" s="11" t="s">
        <v>29</v>
      </c>
      <c r="H21" s="160" t="s">
        <v>472</v>
      </c>
      <c r="I21" s="159" t="s">
        <v>47</v>
      </c>
      <c r="J21" s="159" t="s">
        <v>47</v>
      </c>
      <c r="K21" s="147" t="s">
        <v>45</v>
      </c>
      <c r="L21" s="173" t="s">
        <v>836</v>
      </c>
      <c r="M21" s="175"/>
    </row>
    <row r="22" spans="1:13">
      <c r="A22" s="56" t="s">
        <v>4</v>
      </c>
      <c r="B22" s="3" t="s">
        <v>117</v>
      </c>
      <c r="C22" s="133" t="s">
        <v>709</v>
      </c>
      <c r="D22" s="104" t="s">
        <v>37</v>
      </c>
      <c r="E22" s="11" t="s">
        <v>21</v>
      </c>
      <c r="F22" s="104" t="s">
        <v>710</v>
      </c>
      <c r="G22" s="11" t="s">
        <v>29</v>
      </c>
      <c r="H22" s="159" t="s">
        <v>47</v>
      </c>
      <c r="I22" s="159" t="s">
        <v>47</v>
      </c>
      <c r="J22" s="159" t="s">
        <v>47</v>
      </c>
      <c r="K22" s="147" t="s">
        <v>45</v>
      </c>
      <c r="L22" s="173"/>
      <c r="M22" s="175"/>
    </row>
    <row r="23" spans="1:13">
      <c r="A23" s="56" t="s">
        <v>4</v>
      </c>
      <c r="B23" s="3" t="s">
        <v>117</v>
      </c>
      <c r="C23" s="133" t="s">
        <v>711</v>
      </c>
      <c r="D23" s="104" t="s">
        <v>37</v>
      </c>
      <c r="E23" s="11" t="s">
        <v>21</v>
      </c>
      <c r="F23" s="104" t="s">
        <v>712</v>
      </c>
      <c r="G23" s="11" t="s">
        <v>29</v>
      </c>
      <c r="H23" s="160" t="s">
        <v>472</v>
      </c>
      <c r="I23" s="159" t="s">
        <v>47</v>
      </c>
      <c r="J23" s="159" t="s">
        <v>47</v>
      </c>
      <c r="K23" s="147" t="s">
        <v>45</v>
      </c>
      <c r="L23" s="173"/>
      <c r="M23" s="175"/>
    </row>
    <row r="24" spans="1:13">
      <c r="A24" s="56" t="s">
        <v>4</v>
      </c>
      <c r="B24" s="3" t="s">
        <v>117</v>
      </c>
      <c r="C24" s="133" t="s">
        <v>713</v>
      </c>
      <c r="D24" s="104" t="s">
        <v>37</v>
      </c>
      <c r="E24" s="11" t="s">
        <v>21</v>
      </c>
      <c r="F24" s="104" t="s">
        <v>714</v>
      </c>
      <c r="G24" s="11" t="s">
        <v>29</v>
      </c>
      <c r="H24" s="159" t="s">
        <v>47</v>
      </c>
      <c r="I24" s="159" t="s">
        <v>47</v>
      </c>
      <c r="J24" s="159" t="s">
        <v>47</v>
      </c>
      <c r="K24" s="147" t="s">
        <v>45</v>
      </c>
      <c r="L24" s="173"/>
      <c r="M24" s="175"/>
    </row>
    <row r="25" spans="1:13">
      <c r="A25" s="56" t="s">
        <v>4</v>
      </c>
      <c r="B25" s="3" t="s">
        <v>117</v>
      </c>
      <c r="C25" s="133" t="s">
        <v>715</v>
      </c>
      <c r="D25" s="104" t="s">
        <v>37</v>
      </c>
      <c r="E25" s="11" t="s">
        <v>21</v>
      </c>
      <c r="F25" s="104" t="s">
        <v>710</v>
      </c>
      <c r="G25" s="11" t="s">
        <v>29</v>
      </c>
      <c r="H25" s="159" t="s">
        <v>47</v>
      </c>
      <c r="I25" s="159" t="s">
        <v>47</v>
      </c>
      <c r="J25" s="159" t="s">
        <v>47</v>
      </c>
      <c r="K25" s="147" t="s">
        <v>45</v>
      </c>
      <c r="L25" s="173"/>
      <c r="M25" s="175"/>
    </row>
    <row r="26" spans="1:13">
      <c r="A26" s="56" t="s">
        <v>4</v>
      </c>
      <c r="B26" s="3" t="s">
        <v>117</v>
      </c>
      <c r="C26" s="133" t="s">
        <v>716</v>
      </c>
      <c r="D26" s="104" t="s">
        <v>37</v>
      </c>
      <c r="E26" s="11" t="s">
        <v>21</v>
      </c>
      <c r="F26" s="104" t="s">
        <v>470</v>
      </c>
      <c r="G26" s="11" t="s">
        <v>45</v>
      </c>
      <c r="H26" s="157">
        <v>3.6</v>
      </c>
      <c r="I26" s="159" t="s">
        <v>47</v>
      </c>
      <c r="J26" s="159">
        <v>7.452233254900879E-3</v>
      </c>
      <c r="K26" s="147" t="s">
        <v>48</v>
      </c>
      <c r="L26" s="173" t="s">
        <v>2159</v>
      </c>
      <c r="M26" s="175"/>
    </row>
    <row r="27" spans="1:13">
      <c r="A27" s="56" t="s">
        <v>4</v>
      </c>
      <c r="B27" s="3" t="s">
        <v>117</v>
      </c>
      <c r="C27" s="133" t="s">
        <v>717</v>
      </c>
      <c r="D27" s="104" t="s">
        <v>37</v>
      </c>
      <c r="E27" s="11" t="s">
        <v>21</v>
      </c>
      <c r="F27" s="104" t="s">
        <v>470</v>
      </c>
      <c r="G27" s="11" t="s">
        <v>29</v>
      </c>
      <c r="H27" s="160">
        <v>229.95333333333335</v>
      </c>
      <c r="I27" s="159" t="s">
        <v>47</v>
      </c>
      <c r="J27" s="159">
        <v>3.4183468691002972E-2</v>
      </c>
      <c r="K27" s="147" t="s">
        <v>45</v>
      </c>
      <c r="L27" s="173" t="s">
        <v>1840</v>
      </c>
      <c r="M27" s="175"/>
    </row>
    <row r="28" spans="1:13">
      <c r="A28" s="56" t="s">
        <v>4</v>
      </c>
      <c r="B28" s="3" t="s">
        <v>117</v>
      </c>
      <c r="C28" s="133" t="s">
        <v>718</v>
      </c>
      <c r="D28" s="104" t="s">
        <v>37</v>
      </c>
      <c r="E28" s="11" t="s">
        <v>21</v>
      </c>
      <c r="F28" s="104" t="s">
        <v>470</v>
      </c>
      <c r="G28" s="11" t="s">
        <v>45</v>
      </c>
      <c r="H28" s="160" t="s">
        <v>472</v>
      </c>
      <c r="I28" s="159" t="s">
        <v>47</v>
      </c>
      <c r="J28" s="159">
        <v>0.67052980132450324</v>
      </c>
      <c r="K28" s="147" t="s">
        <v>29</v>
      </c>
      <c r="L28" s="173" t="s">
        <v>837</v>
      </c>
      <c r="M28" s="175"/>
    </row>
    <row r="29" spans="1:13">
      <c r="A29" s="56" t="s">
        <v>4</v>
      </c>
      <c r="B29" s="3" t="s">
        <v>117</v>
      </c>
      <c r="C29" s="133" t="s">
        <v>719</v>
      </c>
      <c r="D29" s="104" t="s">
        <v>37</v>
      </c>
      <c r="E29" s="11" t="s">
        <v>21</v>
      </c>
      <c r="F29" s="104" t="s">
        <v>470</v>
      </c>
      <c r="G29" s="11" t="s">
        <v>29</v>
      </c>
      <c r="H29" s="160" t="s">
        <v>472</v>
      </c>
      <c r="I29" s="159" t="s">
        <v>47</v>
      </c>
      <c r="J29" s="159">
        <v>0.12082629595946473</v>
      </c>
      <c r="K29" s="147" t="s">
        <v>45</v>
      </c>
      <c r="L29" s="173"/>
      <c r="M29" s="175"/>
    </row>
    <row r="30" spans="1:13">
      <c r="A30" s="56" t="s">
        <v>4</v>
      </c>
      <c r="B30" s="3" t="s">
        <v>117</v>
      </c>
      <c r="C30" s="133" t="s">
        <v>720</v>
      </c>
      <c r="D30" s="104" t="s">
        <v>37</v>
      </c>
      <c r="E30" s="11" t="s">
        <v>21</v>
      </c>
      <c r="F30" s="104" t="s">
        <v>470</v>
      </c>
      <c r="G30" s="11" t="s">
        <v>45</v>
      </c>
      <c r="H30" s="160" t="s">
        <v>472</v>
      </c>
      <c r="I30" s="159" t="s">
        <v>47</v>
      </c>
      <c r="J30" s="159">
        <v>5.5914756867325832E-2</v>
      </c>
      <c r="K30" s="147" t="s">
        <v>29</v>
      </c>
      <c r="L30" s="173" t="s">
        <v>1841</v>
      </c>
      <c r="M30" s="175"/>
    </row>
    <row r="31" spans="1:13">
      <c r="A31" s="56" t="s">
        <v>4</v>
      </c>
      <c r="B31" s="3" t="s">
        <v>117</v>
      </c>
      <c r="C31" s="133" t="s">
        <v>496</v>
      </c>
      <c r="D31" s="104" t="s">
        <v>37</v>
      </c>
      <c r="E31" s="11" t="s">
        <v>21</v>
      </c>
      <c r="F31" s="104" t="s">
        <v>721</v>
      </c>
      <c r="G31" s="11" t="s">
        <v>45</v>
      </c>
      <c r="H31" s="160" t="s">
        <v>472</v>
      </c>
      <c r="I31" s="800">
        <v>0.22600000000000001</v>
      </c>
      <c r="J31" s="800">
        <v>0.2620228762369875</v>
      </c>
      <c r="K31" s="147" t="s">
        <v>29</v>
      </c>
      <c r="L31" s="173"/>
      <c r="M31" s="175"/>
    </row>
    <row r="32" spans="1:13">
      <c r="A32" s="56" t="s">
        <v>4</v>
      </c>
      <c r="B32" s="3" t="s">
        <v>117</v>
      </c>
      <c r="C32" s="133" t="s">
        <v>496</v>
      </c>
      <c r="D32" s="104" t="s">
        <v>37</v>
      </c>
      <c r="E32" s="11" t="s">
        <v>21</v>
      </c>
      <c r="F32" s="104" t="s">
        <v>722</v>
      </c>
      <c r="G32" s="11" t="s">
        <v>45</v>
      </c>
      <c r="H32" s="159" t="s">
        <v>47</v>
      </c>
      <c r="I32" s="801"/>
      <c r="J32" s="801"/>
      <c r="K32" s="147" t="s">
        <v>29</v>
      </c>
      <c r="L32" s="173"/>
      <c r="M32" s="175"/>
    </row>
    <row r="33" spans="1:13">
      <c r="A33" s="56" t="s">
        <v>4</v>
      </c>
      <c r="B33" s="3" t="s">
        <v>117</v>
      </c>
      <c r="C33" s="133" t="s">
        <v>723</v>
      </c>
      <c r="D33" s="104" t="s">
        <v>37</v>
      </c>
      <c r="E33" s="11" t="s">
        <v>21</v>
      </c>
      <c r="F33" s="104" t="s">
        <v>470</v>
      </c>
      <c r="G33" s="11" t="s">
        <v>29</v>
      </c>
      <c r="H33" s="160" t="s">
        <v>472</v>
      </c>
      <c r="I33" s="159" t="s">
        <v>47</v>
      </c>
      <c r="J33" s="159">
        <v>1.9361994919937602E-3</v>
      </c>
      <c r="K33" s="147" t="s">
        <v>45</v>
      </c>
      <c r="L33" s="173"/>
      <c r="M33" s="175"/>
    </row>
    <row r="34" spans="1:13">
      <c r="A34" s="56" t="s">
        <v>4</v>
      </c>
      <c r="B34" s="3" t="s">
        <v>117</v>
      </c>
      <c r="C34" s="133" t="s">
        <v>724</v>
      </c>
      <c r="D34" s="104" t="s">
        <v>37</v>
      </c>
      <c r="E34" s="11" t="s">
        <v>21</v>
      </c>
      <c r="F34" s="104" t="s">
        <v>725</v>
      </c>
      <c r="G34" s="11" t="s">
        <v>29</v>
      </c>
      <c r="H34" s="160" t="s">
        <v>472</v>
      </c>
      <c r="I34" s="159" t="s">
        <v>47</v>
      </c>
      <c r="J34" s="159" t="s">
        <v>47</v>
      </c>
      <c r="K34" s="147" t="s">
        <v>45</v>
      </c>
      <c r="L34" s="173"/>
      <c r="M34" s="175"/>
    </row>
    <row r="35" spans="1:13">
      <c r="A35" s="56" t="s">
        <v>4</v>
      </c>
      <c r="B35" s="3" t="s">
        <v>117</v>
      </c>
      <c r="C35" s="133" t="s">
        <v>726</v>
      </c>
      <c r="D35" s="104" t="s">
        <v>37</v>
      </c>
      <c r="E35" s="11" t="s">
        <v>21</v>
      </c>
      <c r="F35" s="104" t="s">
        <v>727</v>
      </c>
      <c r="G35" s="11" t="s">
        <v>45</v>
      </c>
      <c r="H35" s="160">
        <v>2175.9</v>
      </c>
      <c r="I35" s="159" t="s">
        <v>47</v>
      </c>
      <c r="J35" s="159">
        <v>0.33289305930950075</v>
      </c>
      <c r="K35" s="147" t="s">
        <v>29</v>
      </c>
      <c r="L35" s="173"/>
      <c r="M35" s="175"/>
    </row>
    <row r="36" spans="1:13">
      <c r="A36" s="56" t="s">
        <v>4</v>
      </c>
      <c r="B36" s="3" t="s">
        <v>117</v>
      </c>
      <c r="C36" s="133" t="s">
        <v>726</v>
      </c>
      <c r="D36" s="104" t="s">
        <v>37</v>
      </c>
      <c r="E36" s="11" t="s">
        <v>21</v>
      </c>
      <c r="F36" s="104" t="s">
        <v>1</v>
      </c>
      <c r="G36" s="11" t="s">
        <v>29</v>
      </c>
      <c r="H36" s="159" t="s">
        <v>47</v>
      </c>
      <c r="I36" s="159" t="s">
        <v>47</v>
      </c>
      <c r="J36" s="159" t="s">
        <v>47</v>
      </c>
      <c r="K36" s="147" t="s">
        <v>45</v>
      </c>
      <c r="L36" s="173"/>
      <c r="M36" s="175"/>
    </row>
    <row r="37" spans="1:13" s="13" customFormat="1">
      <c r="A37" s="56" t="s">
        <v>4</v>
      </c>
      <c r="B37" s="3" t="s">
        <v>117</v>
      </c>
      <c r="C37" s="133" t="s">
        <v>469</v>
      </c>
      <c r="D37" s="87" t="s">
        <v>37</v>
      </c>
      <c r="E37" s="11" t="s">
        <v>21</v>
      </c>
      <c r="F37" s="104" t="s">
        <v>470</v>
      </c>
      <c r="G37" s="89" t="s">
        <v>45</v>
      </c>
      <c r="H37" s="154">
        <v>2726.43</v>
      </c>
      <c r="I37" s="159">
        <v>0.71790179932906373</v>
      </c>
      <c r="J37" s="155">
        <v>0.79753678202051725</v>
      </c>
      <c r="K37" s="11" t="s">
        <v>29</v>
      </c>
      <c r="L37" s="174" t="s">
        <v>1842</v>
      </c>
      <c r="M37" s="175"/>
    </row>
    <row r="38" spans="1:13">
      <c r="A38" s="56" t="s">
        <v>4</v>
      </c>
      <c r="B38" s="3" t="s">
        <v>117</v>
      </c>
      <c r="C38" s="133" t="s">
        <v>728</v>
      </c>
      <c r="D38" s="104" t="s">
        <v>37</v>
      </c>
      <c r="E38" s="11" t="s">
        <v>21</v>
      </c>
      <c r="F38" s="104" t="s">
        <v>470</v>
      </c>
      <c r="G38" s="11" t="s">
        <v>29</v>
      </c>
      <c r="H38" s="159" t="s">
        <v>47</v>
      </c>
      <c r="I38" s="159" t="s">
        <v>47</v>
      </c>
      <c r="J38" s="159" t="s">
        <v>47</v>
      </c>
      <c r="K38" s="147" t="s">
        <v>45</v>
      </c>
      <c r="L38" s="173"/>
      <c r="M38" s="175"/>
    </row>
    <row r="39" spans="1:13">
      <c r="A39" s="56" t="s">
        <v>4</v>
      </c>
      <c r="B39" s="3" t="s">
        <v>117</v>
      </c>
      <c r="C39" s="133" t="s">
        <v>729</v>
      </c>
      <c r="D39" s="104" t="s">
        <v>37</v>
      </c>
      <c r="E39" s="11" t="s">
        <v>21</v>
      </c>
      <c r="F39" s="104" t="s">
        <v>730</v>
      </c>
      <c r="G39" s="11" t="s">
        <v>29</v>
      </c>
      <c r="H39" s="159" t="s">
        <v>47</v>
      </c>
      <c r="I39" s="159" t="s">
        <v>47</v>
      </c>
      <c r="J39" s="159" t="s">
        <v>47</v>
      </c>
      <c r="K39" s="147" t="s">
        <v>45</v>
      </c>
      <c r="L39" s="173"/>
      <c r="M39" s="175"/>
    </row>
    <row r="40" spans="1:13">
      <c r="A40" s="56" t="s">
        <v>4</v>
      </c>
      <c r="B40" s="3" t="s">
        <v>117</v>
      </c>
      <c r="C40" s="133" t="s">
        <v>731</v>
      </c>
      <c r="D40" s="104" t="s">
        <v>37</v>
      </c>
      <c r="E40" s="11" t="s">
        <v>21</v>
      </c>
      <c r="F40" s="104" t="s">
        <v>732</v>
      </c>
      <c r="G40" s="11" t="s">
        <v>29</v>
      </c>
      <c r="H40" s="159" t="s">
        <v>47</v>
      </c>
      <c r="I40" s="159" t="s">
        <v>47</v>
      </c>
      <c r="J40" s="159" t="s">
        <v>47</v>
      </c>
      <c r="K40" s="147" t="s">
        <v>45</v>
      </c>
      <c r="L40" s="173"/>
      <c r="M40" s="175"/>
    </row>
    <row r="41" spans="1:13">
      <c r="A41" s="56" t="s">
        <v>4</v>
      </c>
      <c r="B41" s="3" t="s">
        <v>117</v>
      </c>
      <c r="C41" s="133" t="s">
        <v>733</v>
      </c>
      <c r="D41" s="104" t="s">
        <v>37</v>
      </c>
      <c r="E41" s="11" t="s">
        <v>21</v>
      </c>
      <c r="F41" s="104" t="s">
        <v>734</v>
      </c>
      <c r="G41" s="11" t="s">
        <v>45</v>
      </c>
      <c r="H41" s="160">
        <v>384.52333333333331</v>
      </c>
      <c r="I41" s="159" t="s">
        <v>47</v>
      </c>
      <c r="J41" s="159">
        <v>3.1053966068244907E-3</v>
      </c>
      <c r="K41" s="147" t="s">
        <v>29</v>
      </c>
      <c r="L41" s="173"/>
      <c r="M41" s="175"/>
    </row>
    <row r="42" spans="1:13">
      <c r="A42" s="56" t="s">
        <v>4</v>
      </c>
      <c r="B42" s="3" t="s">
        <v>117</v>
      </c>
      <c r="C42" s="133" t="s">
        <v>733</v>
      </c>
      <c r="D42" s="104" t="s">
        <v>37</v>
      </c>
      <c r="E42" s="11" t="s">
        <v>21</v>
      </c>
      <c r="F42" s="104" t="s">
        <v>735</v>
      </c>
      <c r="G42" s="11" t="s">
        <v>45</v>
      </c>
      <c r="H42" s="160" t="s">
        <v>472</v>
      </c>
      <c r="I42" s="159" t="s">
        <v>47</v>
      </c>
      <c r="J42" s="159">
        <v>0.25701842603167036</v>
      </c>
      <c r="K42" s="147" t="s">
        <v>29</v>
      </c>
      <c r="L42" s="173"/>
      <c r="M42" s="175"/>
    </row>
    <row r="43" spans="1:13">
      <c r="A43" s="56" t="s">
        <v>4</v>
      </c>
      <c r="B43" s="3" t="s">
        <v>117</v>
      </c>
      <c r="C43" s="133" t="s">
        <v>736</v>
      </c>
      <c r="D43" s="104" t="s">
        <v>37</v>
      </c>
      <c r="E43" s="11" t="s">
        <v>21</v>
      </c>
      <c r="F43" s="104" t="s">
        <v>737</v>
      </c>
      <c r="G43" s="11" t="s">
        <v>45</v>
      </c>
      <c r="H43" s="160" t="s">
        <v>472</v>
      </c>
      <c r="I43" s="159" t="s">
        <v>47</v>
      </c>
      <c r="J43" s="159">
        <v>0.19046840375083873</v>
      </c>
      <c r="K43" s="147" t="s">
        <v>29</v>
      </c>
      <c r="L43" s="173" t="s">
        <v>1843</v>
      </c>
      <c r="M43" s="175"/>
    </row>
    <row r="44" spans="1:13">
      <c r="A44" s="56" t="s">
        <v>4</v>
      </c>
      <c r="B44" s="3" t="s">
        <v>117</v>
      </c>
      <c r="C44" s="133" t="s">
        <v>738</v>
      </c>
      <c r="D44" s="104" t="s">
        <v>37</v>
      </c>
      <c r="E44" s="11" t="s">
        <v>21</v>
      </c>
      <c r="F44" s="104" t="s">
        <v>739</v>
      </c>
      <c r="G44" s="11" t="s">
        <v>29</v>
      </c>
      <c r="H44" s="159" t="s">
        <v>47</v>
      </c>
      <c r="I44" s="159" t="s">
        <v>47</v>
      </c>
      <c r="J44" s="159" t="s">
        <v>47</v>
      </c>
      <c r="K44" s="147" t="s">
        <v>45</v>
      </c>
      <c r="L44" s="173"/>
      <c r="M44" s="175"/>
    </row>
    <row r="45" spans="1:13">
      <c r="A45" s="56" t="s">
        <v>4</v>
      </c>
      <c r="B45" s="3" t="s">
        <v>117</v>
      </c>
      <c r="C45" s="133" t="s">
        <v>740</v>
      </c>
      <c r="D45" s="104" t="s">
        <v>37</v>
      </c>
      <c r="E45" s="11" t="s">
        <v>21</v>
      </c>
      <c r="F45" s="104" t="s">
        <v>739</v>
      </c>
      <c r="G45" s="11" t="s">
        <v>29</v>
      </c>
      <c r="H45" s="159" t="s">
        <v>47</v>
      </c>
      <c r="I45" s="159" t="s">
        <v>47</v>
      </c>
      <c r="J45" s="159" t="s">
        <v>47</v>
      </c>
      <c r="K45" s="147" t="s">
        <v>45</v>
      </c>
      <c r="L45" s="173"/>
      <c r="M45" s="175"/>
    </row>
    <row r="46" spans="1:13">
      <c r="A46" s="56" t="s">
        <v>4</v>
      </c>
      <c r="B46" s="3" t="s">
        <v>117</v>
      </c>
      <c r="C46" s="133" t="s">
        <v>741</v>
      </c>
      <c r="D46" s="104" t="s">
        <v>37</v>
      </c>
      <c r="E46" s="11" t="s">
        <v>21</v>
      </c>
      <c r="F46" s="104" t="s">
        <v>742</v>
      </c>
      <c r="G46" s="11" t="s">
        <v>45</v>
      </c>
      <c r="H46" s="160">
        <v>6054.6366666666663</v>
      </c>
      <c r="I46" s="159">
        <v>0.47799999999999998</v>
      </c>
      <c r="J46" s="159">
        <v>0.84015317468834072</v>
      </c>
      <c r="K46" s="147" t="s">
        <v>29</v>
      </c>
      <c r="L46" s="173"/>
      <c r="M46" s="175"/>
    </row>
    <row r="47" spans="1:13">
      <c r="A47" s="56" t="s">
        <v>4</v>
      </c>
      <c r="B47" s="3" t="s">
        <v>117</v>
      </c>
      <c r="C47" s="133" t="s">
        <v>741</v>
      </c>
      <c r="D47" s="104" t="s">
        <v>37</v>
      </c>
      <c r="E47" s="11" t="s">
        <v>21</v>
      </c>
      <c r="F47" s="104" t="s">
        <v>743</v>
      </c>
      <c r="G47" s="11" t="s">
        <v>45</v>
      </c>
      <c r="H47" s="160">
        <v>17377.57</v>
      </c>
      <c r="I47" s="159">
        <v>0.9</v>
      </c>
      <c r="J47" s="159">
        <v>0.83755088624278917</v>
      </c>
      <c r="K47" s="147" t="s">
        <v>29</v>
      </c>
      <c r="L47" s="173"/>
      <c r="M47" s="175"/>
    </row>
    <row r="48" spans="1:13">
      <c r="A48" s="56" t="s">
        <v>4</v>
      </c>
      <c r="B48" s="3" t="s">
        <v>117</v>
      </c>
      <c r="C48" s="133" t="s">
        <v>744</v>
      </c>
      <c r="D48" s="104" t="s">
        <v>37</v>
      </c>
      <c r="E48" s="11" t="s">
        <v>21</v>
      </c>
      <c r="F48" s="104" t="s">
        <v>745</v>
      </c>
      <c r="G48" s="11" t="s">
        <v>29</v>
      </c>
      <c r="H48" s="159" t="s">
        <v>47</v>
      </c>
      <c r="I48" s="159" t="s">
        <v>47</v>
      </c>
      <c r="J48" s="159" t="s">
        <v>47</v>
      </c>
      <c r="K48" s="147" t="s">
        <v>45</v>
      </c>
      <c r="L48" s="173"/>
      <c r="M48" s="175"/>
    </row>
    <row r="49" spans="1:13">
      <c r="A49" s="56" t="s">
        <v>4</v>
      </c>
      <c r="B49" s="3" t="s">
        <v>117</v>
      </c>
      <c r="C49" s="133" t="s">
        <v>746</v>
      </c>
      <c r="D49" s="104" t="s">
        <v>37</v>
      </c>
      <c r="E49" s="11" t="s">
        <v>21</v>
      </c>
      <c r="F49" s="104" t="s">
        <v>747</v>
      </c>
      <c r="G49" s="11" t="s">
        <v>29</v>
      </c>
      <c r="H49" s="159" t="s">
        <v>47</v>
      </c>
      <c r="I49" s="159" t="s">
        <v>47</v>
      </c>
      <c r="J49" s="159" t="s">
        <v>47</v>
      </c>
      <c r="K49" s="147" t="s">
        <v>45</v>
      </c>
      <c r="L49" s="173"/>
      <c r="M49" s="175"/>
    </row>
    <row r="50" spans="1:13">
      <c r="A50" s="56" t="s">
        <v>4</v>
      </c>
      <c r="B50" s="3" t="s">
        <v>117</v>
      </c>
      <c r="C50" s="133" t="s">
        <v>464</v>
      </c>
      <c r="D50" s="104" t="s">
        <v>37</v>
      </c>
      <c r="E50" s="11" t="s">
        <v>21</v>
      </c>
      <c r="F50" s="104" t="s">
        <v>748</v>
      </c>
      <c r="G50" s="11" t="s">
        <v>29</v>
      </c>
      <c r="H50" s="159" t="s">
        <v>47</v>
      </c>
      <c r="I50" s="159" t="s">
        <v>47</v>
      </c>
      <c r="J50" s="159" t="s">
        <v>47</v>
      </c>
      <c r="K50" s="147" t="s">
        <v>45</v>
      </c>
      <c r="L50" s="173"/>
      <c r="M50" s="175"/>
    </row>
    <row r="51" spans="1:13">
      <c r="A51" s="56" t="s">
        <v>4</v>
      </c>
      <c r="B51" s="3" t="s">
        <v>117</v>
      </c>
      <c r="C51" s="133" t="s">
        <v>477</v>
      </c>
      <c r="D51" s="104" t="s">
        <v>37</v>
      </c>
      <c r="E51" s="11" t="s">
        <v>21</v>
      </c>
      <c r="F51" s="104" t="s">
        <v>749</v>
      </c>
      <c r="G51" s="11" t="s">
        <v>45</v>
      </c>
      <c r="H51" s="160" t="s">
        <v>472</v>
      </c>
      <c r="I51" s="159" t="s">
        <v>47</v>
      </c>
      <c r="J51" s="159">
        <v>0.33238385376999235</v>
      </c>
      <c r="K51" s="147" t="s">
        <v>29</v>
      </c>
      <c r="L51" s="173"/>
      <c r="M51" s="175"/>
    </row>
    <row r="52" spans="1:13">
      <c r="A52" s="56" t="s">
        <v>4</v>
      </c>
      <c r="B52" s="3" t="s">
        <v>117</v>
      </c>
      <c r="C52" s="133" t="s">
        <v>750</v>
      </c>
      <c r="D52" s="104" t="s">
        <v>37</v>
      </c>
      <c r="E52" s="11" t="s">
        <v>21</v>
      </c>
      <c r="F52" s="104" t="s">
        <v>470</v>
      </c>
      <c r="G52" s="11" t="s">
        <v>45</v>
      </c>
      <c r="H52" s="160">
        <v>631.19666666666672</v>
      </c>
      <c r="I52" s="159" t="s">
        <v>47</v>
      </c>
      <c r="J52" s="159">
        <v>0.55114152327287125</v>
      </c>
      <c r="K52" s="147" t="s">
        <v>29</v>
      </c>
      <c r="L52" s="173"/>
      <c r="M52" s="175"/>
    </row>
    <row r="53" spans="1:13">
      <c r="A53" s="56" t="s">
        <v>4</v>
      </c>
      <c r="B53" s="3" t="s">
        <v>117</v>
      </c>
      <c r="C53" s="133" t="s">
        <v>751</v>
      </c>
      <c r="D53" s="104" t="s">
        <v>37</v>
      </c>
      <c r="E53" s="11" t="s">
        <v>21</v>
      </c>
      <c r="F53" s="104" t="s">
        <v>470</v>
      </c>
      <c r="G53" s="11" t="s">
        <v>29</v>
      </c>
      <c r="H53" s="160" t="s">
        <v>472</v>
      </c>
      <c r="I53" s="159" t="s">
        <v>47</v>
      </c>
      <c r="J53" s="159">
        <v>3.1228621990217098E-3</v>
      </c>
      <c r="K53" s="147" t="s">
        <v>45</v>
      </c>
      <c r="L53" s="173"/>
      <c r="M53" s="175"/>
    </row>
    <row r="54" spans="1:13">
      <c r="A54" s="56" t="s">
        <v>4</v>
      </c>
      <c r="B54" s="3" t="s">
        <v>117</v>
      </c>
      <c r="C54" s="133" t="s">
        <v>752</v>
      </c>
      <c r="D54" s="104" t="s">
        <v>37</v>
      </c>
      <c r="E54" s="11" t="s">
        <v>21</v>
      </c>
      <c r="F54" s="104" t="s">
        <v>470</v>
      </c>
      <c r="G54" s="11" t="s">
        <v>29</v>
      </c>
      <c r="H54" s="160" t="s">
        <v>472</v>
      </c>
      <c r="I54" s="159" t="s">
        <v>47</v>
      </c>
      <c r="J54" s="159">
        <v>0.99634254004288036</v>
      </c>
      <c r="K54" s="147" t="s">
        <v>45</v>
      </c>
      <c r="L54" s="173"/>
      <c r="M54" s="175"/>
    </row>
    <row r="55" spans="1:13">
      <c r="A55" s="56" t="s">
        <v>4</v>
      </c>
      <c r="B55" s="3" t="s">
        <v>117</v>
      </c>
      <c r="C55" s="133" t="s">
        <v>753</v>
      </c>
      <c r="D55" s="104" t="s">
        <v>37</v>
      </c>
      <c r="E55" s="11" t="s">
        <v>21</v>
      </c>
      <c r="F55" s="104" t="s">
        <v>754</v>
      </c>
      <c r="G55" s="11" t="s">
        <v>45</v>
      </c>
      <c r="H55" s="160" t="s">
        <v>472</v>
      </c>
      <c r="I55" s="159" t="s">
        <v>47</v>
      </c>
      <c r="J55" s="159">
        <v>0.53399441499971501</v>
      </c>
      <c r="K55" s="147" t="s">
        <v>29</v>
      </c>
      <c r="L55" s="173"/>
      <c r="M55" s="428" t="s">
        <v>3000</v>
      </c>
    </row>
    <row r="56" spans="1:13">
      <c r="A56" s="56" t="s">
        <v>4</v>
      </c>
      <c r="B56" s="3" t="s">
        <v>117</v>
      </c>
      <c r="C56" s="133" t="s">
        <v>755</v>
      </c>
      <c r="D56" s="104" t="s">
        <v>37</v>
      </c>
      <c r="E56" s="11" t="s">
        <v>21</v>
      </c>
      <c r="F56" s="104" t="s">
        <v>756</v>
      </c>
      <c r="G56" s="11" t="s">
        <v>45</v>
      </c>
      <c r="H56" s="798">
        <v>857.12</v>
      </c>
      <c r="I56" s="800">
        <v>0.92300000000000004</v>
      </c>
      <c r="J56" s="800">
        <v>0.88429740697434478</v>
      </c>
      <c r="K56" s="147" t="s">
        <v>29</v>
      </c>
      <c r="L56" s="173" t="s">
        <v>838</v>
      </c>
      <c r="M56" s="175"/>
    </row>
    <row r="57" spans="1:13">
      <c r="A57" s="56" t="s">
        <v>4</v>
      </c>
      <c r="B57" s="3" t="s">
        <v>117</v>
      </c>
      <c r="C57" s="133" t="s">
        <v>757</v>
      </c>
      <c r="D57" s="104" t="s">
        <v>37</v>
      </c>
      <c r="E57" s="11" t="s">
        <v>21</v>
      </c>
      <c r="F57" s="104" t="s">
        <v>756</v>
      </c>
      <c r="G57" s="11" t="s">
        <v>45</v>
      </c>
      <c r="H57" s="799"/>
      <c r="I57" s="801"/>
      <c r="J57" s="801"/>
      <c r="K57" s="147" t="s">
        <v>29</v>
      </c>
      <c r="L57" s="173" t="s">
        <v>838</v>
      </c>
      <c r="M57" s="175"/>
    </row>
    <row r="58" spans="1:13">
      <c r="A58" s="56" t="s">
        <v>4</v>
      </c>
      <c r="B58" s="3" t="s">
        <v>117</v>
      </c>
      <c r="C58" s="133" t="s">
        <v>758</v>
      </c>
      <c r="D58" s="104" t="s">
        <v>37</v>
      </c>
      <c r="E58" s="11" t="s">
        <v>21</v>
      </c>
      <c r="F58" s="104" t="s">
        <v>759</v>
      </c>
      <c r="G58" s="11" t="s">
        <v>45</v>
      </c>
      <c r="H58" s="160" t="s">
        <v>472</v>
      </c>
      <c r="I58" s="159">
        <v>0.114</v>
      </c>
      <c r="J58" s="159">
        <v>0.03</v>
      </c>
      <c r="K58" s="147" t="s">
        <v>29</v>
      </c>
      <c r="L58" s="173" t="s">
        <v>838</v>
      </c>
      <c r="M58" s="175"/>
    </row>
    <row r="59" spans="1:13">
      <c r="A59" s="56" t="s">
        <v>4</v>
      </c>
      <c r="B59" s="3" t="s">
        <v>117</v>
      </c>
      <c r="C59" s="133" t="s">
        <v>757</v>
      </c>
      <c r="D59" s="104" t="s">
        <v>37</v>
      </c>
      <c r="E59" s="11" t="s">
        <v>21</v>
      </c>
      <c r="F59" s="104" t="s">
        <v>760</v>
      </c>
      <c r="G59" s="11" t="s">
        <v>45</v>
      </c>
      <c r="H59" s="160">
        <v>4442.3066666666664</v>
      </c>
      <c r="I59" s="159">
        <v>0.32300000000000001</v>
      </c>
      <c r="J59" s="159">
        <v>0.29650193694106586</v>
      </c>
      <c r="K59" s="147" t="s">
        <v>29</v>
      </c>
      <c r="L59" s="173" t="s">
        <v>838</v>
      </c>
      <c r="M59" s="175"/>
    </row>
    <row r="60" spans="1:13">
      <c r="A60" s="56" t="s">
        <v>4</v>
      </c>
      <c r="B60" s="3" t="s">
        <v>117</v>
      </c>
      <c r="C60" s="133" t="s">
        <v>761</v>
      </c>
      <c r="D60" s="104" t="s">
        <v>37</v>
      </c>
      <c r="E60" s="11" t="s">
        <v>21</v>
      </c>
      <c r="F60" s="104" t="s">
        <v>762</v>
      </c>
      <c r="G60" s="11" t="s">
        <v>29</v>
      </c>
      <c r="H60" s="159" t="s">
        <v>47</v>
      </c>
      <c r="I60" s="159" t="s">
        <v>47</v>
      </c>
      <c r="J60" s="159" t="s">
        <v>47</v>
      </c>
      <c r="K60" s="147" t="s">
        <v>45</v>
      </c>
      <c r="L60" s="173"/>
      <c r="M60" s="175"/>
    </row>
    <row r="61" spans="1:13">
      <c r="A61" s="56" t="s">
        <v>4</v>
      </c>
      <c r="B61" s="3" t="s">
        <v>117</v>
      </c>
      <c r="C61" s="133" t="s">
        <v>610</v>
      </c>
      <c r="D61" s="104" t="s">
        <v>37</v>
      </c>
      <c r="E61" s="11" t="s">
        <v>21</v>
      </c>
      <c r="F61" s="104" t="s">
        <v>763</v>
      </c>
      <c r="G61" s="11" t="s">
        <v>45</v>
      </c>
      <c r="H61" s="160" t="s">
        <v>472</v>
      </c>
      <c r="I61" s="159" t="s">
        <v>47</v>
      </c>
      <c r="J61" s="159">
        <v>8.7711565585331441E-2</v>
      </c>
      <c r="K61" s="147" t="s">
        <v>29</v>
      </c>
      <c r="L61" s="173"/>
      <c r="M61" s="175"/>
    </row>
    <row r="62" spans="1:13">
      <c r="A62" s="56" t="s">
        <v>4</v>
      </c>
      <c r="B62" s="3" t="s">
        <v>117</v>
      </c>
      <c r="C62" s="133" t="s">
        <v>610</v>
      </c>
      <c r="D62" s="104" t="s">
        <v>37</v>
      </c>
      <c r="E62" s="11" t="s">
        <v>21</v>
      </c>
      <c r="F62" s="104" t="s">
        <v>764</v>
      </c>
      <c r="G62" s="11" t="s">
        <v>45</v>
      </c>
      <c r="H62" s="160">
        <v>211.13333333333333</v>
      </c>
      <c r="I62" s="159" t="s">
        <v>47</v>
      </c>
      <c r="J62" s="159">
        <v>0.46831792975970427</v>
      </c>
      <c r="K62" s="147" t="s">
        <v>29</v>
      </c>
      <c r="L62" s="173"/>
      <c r="M62" s="175"/>
    </row>
    <row r="63" spans="1:13">
      <c r="A63" s="56" t="s">
        <v>4</v>
      </c>
      <c r="B63" s="3" t="s">
        <v>117</v>
      </c>
      <c r="C63" s="133" t="s">
        <v>765</v>
      </c>
      <c r="D63" s="104" t="s">
        <v>37</v>
      </c>
      <c r="E63" s="11" t="s">
        <v>21</v>
      </c>
      <c r="F63" s="104" t="s">
        <v>766</v>
      </c>
      <c r="G63" s="11" t="s">
        <v>45</v>
      </c>
      <c r="H63" s="798" t="s">
        <v>472</v>
      </c>
      <c r="I63" s="800">
        <v>1E-4</v>
      </c>
      <c r="J63" s="800">
        <v>1.3024729384845552E-2</v>
      </c>
      <c r="K63" s="147" t="s">
        <v>29</v>
      </c>
      <c r="L63" s="173" t="s">
        <v>839</v>
      </c>
      <c r="M63" s="175"/>
    </row>
    <row r="64" spans="1:13">
      <c r="A64" s="56" t="s">
        <v>4</v>
      </c>
      <c r="B64" s="3" t="s">
        <v>117</v>
      </c>
      <c r="C64" s="133" t="s">
        <v>767</v>
      </c>
      <c r="D64" s="104" t="s">
        <v>37</v>
      </c>
      <c r="E64" s="11" t="s">
        <v>21</v>
      </c>
      <c r="F64" s="104" t="s">
        <v>766</v>
      </c>
      <c r="G64" s="11" t="s">
        <v>45</v>
      </c>
      <c r="H64" s="799"/>
      <c r="I64" s="801"/>
      <c r="J64" s="801"/>
      <c r="K64" s="147" t="s">
        <v>29</v>
      </c>
      <c r="L64" s="173" t="s">
        <v>839</v>
      </c>
      <c r="M64" s="175"/>
    </row>
    <row r="65" spans="1:13">
      <c r="A65" s="56" t="s">
        <v>4</v>
      </c>
      <c r="B65" s="3" t="s">
        <v>117</v>
      </c>
      <c r="C65" s="133" t="s">
        <v>765</v>
      </c>
      <c r="D65" s="104" t="s">
        <v>37</v>
      </c>
      <c r="E65" s="11" t="s">
        <v>21</v>
      </c>
      <c r="F65" s="104" t="s">
        <v>768</v>
      </c>
      <c r="G65" s="11" t="s">
        <v>45</v>
      </c>
      <c r="H65" s="798">
        <v>3813</v>
      </c>
      <c r="I65" s="800">
        <v>6.0999999999999999E-2</v>
      </c>
      <c r="J65" s="800">
        <v>9.6500081512729721E-2</v>
      </c>
      <c r="K65" s="147" t="s">
        <v>29</v>
      </c>
      <c r="L65" s="173" t="s">
        <v>839</v>
      </c>
      <c r="M65" s="175"/>
    </row>
    <row r="66" spans="1:13">
      <c r="A66" s="56" t="s">
        <v>4</v>
      </c>
      <c r="B66" s="3" t="s">
        <v>117</v>
      </c>
      <c r="C66" s="133" t="s">
        <v>767</v>
      </c>
      <c r="D66" s="104" t="s">
        <v>37</v>
      </c>
      <c r="E66" s="11" t="s">
        <v>21</v>
      </c>
      <c r="F66" s="104" t="s">
        <v>768</v>
      </c>
      <c r="G66" s="11" t="s">
        <v>45</v>
      </c>
      <c r="H66" s="799"/>
      <c r="I66" s="801"/>
      <c r="J66" s="801"/>
      <c r="K66" s="147" t="s">
        <v>29</v>
      </c>
      <c r="L66" s="173" t="s">
        <v>839</v>
      </c>
      <c r="M66" s="175"/>
    </row>
    <row r="67" spans="1:13">
      <c r="A67" s="56" t="s">
        <v>4</v>
      </c>
      <c r="B67" s="3" t="s">
        <v>117</v>
      </c>
      <c r="C67" s="133" t="s">
        <v>765</v>
      </c>
      <c r="D67" s="104" t="s">
        <v>37</v>
      </c>
      <c r="E67" s="11" t="s">
        <v>21</v>
      </c>
      <c r="F67" s="104" t="s">
        <v>764</v>
      </c>
      <c r="G67" s="11" t="s">
        <v>45</v>
      </c>
      <c r="H67" s="798">
        <v>1931.4633333333331</v>
      </c>
      <c r="I67" s="800">
        <v>0.83299999999999996</v>
      </c>
      <c r="J67" s="800">
        <v>0.46593304975032357</v>
      </c>
      <c r="K67" s="147" t="s">
        <v>29</v>
      </c>
      <c r="L67" s="173" t="s">
        <v>839</v>
      </c>
      <c r="M67" s="175"/>
    </row>
    <row r="68" spans="1:13">
      <c r="A68" s="56" t="s">
        <v>4</v>
      </c>
      <c r="B68" s="3" t="s">
        <v>117</v>
      </c>
      <c r="C68" s="133" t="s">
        <v>767</v>
      </c>
      <c r="D68" s="104" t="s">
        <v>37</v>
      </c>
      <c r="E68" s="11" t="s">
        <v>21</v>
      </c>
      <c r="F68" s="104" t="s">
        <v>764</v>
      </c>
      <c r="G68" s="11" t="s">
        <v>45</v>
      </c>
      <c r="H68" s="799"/>
      <c r="I68" s="801"/>
      <c r="J68" s="801"/>
      <c r="K68" s="147" t="s">
        <v>29</v>
      </c>
      <c r="L68" s="173" t="s">
        <v>839</v>
      </c>
      <c r="M68" s="175"/>
    </row>
    <row r="69" spans="1:13">
      <c r="A69" s="56" t="s">
        <v>4</v>
      </c>
      <c r="B69" s="3" t="s">
        <v>117</v>
      </c>
      <c r="C69" s="133" t="s">
        <v>769</v>
      </c>
      <c r="D69" s="104" t="s">
        <v>37</v>
      </c>
      <c r="E69" s="11" t="s">
        <v>21</v>
      </c>
      <c r="F69" s="104" t="s">
        <v>770</v>
      </c>
      <c r="G69" s="11" t="s">
        <v>29</v>
      </c>
      <c r="H69" s="159" t="s">
        <v>47</v>
      </c>
      <c r="I69" s="159" t="s">
        <v>47</v>
      </c>
      <c r="J69" s="159" t="s">
        <v>47</v>
      </c>
      <c r="K69" s="147" t="s">
        <v>45</v>
      </c>
      <c r="L69" s="173" t="s">
        <v>771</v>
      </c>
      <c r="M69" s="175"/>
    </row>
    <row r="70" spans="1:13">
      <c r="A70" s="56" t="s">
        <v>4</v>
      </c>
      <c r="B70" s="3" t="s">
        <v>117</v>
      </c>
      <c r="C70" s="133" t="s">
        <v>772</v>
      </c>
      <c r="D70" s="104" t="s">
        <v>37</v>
      </c>
      <c r="E70" s="11" t="s">
        <v>21</v>
      </c>
      <c r="F70" s="104" t="s">
        <v>773</v>
      </c>
      <c r="G70" s="11" t="s">
        <v>29</v>
      </c>
      <c r="H70" s="160" t="s">
        <v>472</v>
      </c>
      <c r="I70" s="159" t="s">
        <v>47</v>
      </c>
      <c r="J70" s="159">
        <v>2.1719826517682468E-3</v>
      </c>
      <c r="K70" s="147" t="s">
        <v>45</v>
      </c>
      <c r="L70" s="173"/>
      <c r="M70" s="175"/>
    </row>
    <row r="71" spans="1:13">
      <c r="A71" s="56" t="s">
        <v>4</v>
      </c>
      <c r="B71" s="3" t="s">
        <v>117</v>
      </c>
      <c r="C71" s="133" t="s">
        <v>772</v>
      </c>
      <c r="D71" s="104" t="s">
        <v>37</v>
      </c>
      <c r="E71" s="11" t="s">
        <v>21</v>
      </c>
      <c r="F71" s="104" t="s">
        <v>774</v>
      </c>
      <c r="G71" s="11" t="s">
        <v>29</v>
      </c>
      <c r="H71" s="160" t="s">
        <v>472</v>
      </c>
      <c r="I71" s="159" t="s">
        <v>47</v>
      </c>
      <c r="J71" s="159">
        <v>6.6091143662517745E-4</v>
      </c>
      <c r="K71" s="147" t="s">
        <v>45</v>
      </c>
      <c r="L71" s="173"/>
      <c r="M71" s="175"/>
    </row>
    <row r="72" spans="1:13">
      <c r="A72" s="56" t="s">
        <v>4</v>
      </c>
      <c r="B72" s="3" t="s">
        <v>117</v>
      </c>
      <c r="C72" s="133" t="s">
        <v>775</v>
      </c>
      <c r="D72" s="104" t="s">
        <v>37</v>
      </c>
      <c r="E72" s="11" t="s">
        <v>21</v>
      </c>
      <c r="F72" s="104" t="s">
        <v>776</v>
      </c>
      <c r="G72" s="11" t="s">
        <v>29</v>
      </c>
      <c r="H72" s="160" t="s">
        <v>472</v>
      </c>
      <c r="I72" s="159">
        <v>0.4</v>
      </c>
      <c r="J72" s="159">
        <v>2.7679175401348878E-2</v>
      </c>
      <c r="K72" s="147" t="s">
        <v>45</v>
      </c>
      <c r="L72" s="173"/>
      <c r="M72" s="175"/>
    </row>
    <row r="73" spans="1:13">
      <c r="A73" s="56" t="s">
        <v>4</v>
      </c>
      <c r="B73" s="3" t="s">
        <v>117</v>
      </c>
      <c r="C73" s="133" t="s">
        <v>775</v>
      </c>
      <c r="D73" s="104" t="s">
        <v>37</v>
      </c>
      <c r="E73" s="11" t="s">
        <v>21</v>
      </c>
      <c r="F73" s="104" t="s">
        <v>777</v>
      </c>
      <c r="G73" s="11" t="s">
        <v>29</v>
      </c>
      <c r="H73" s="160" t="s">
        <v>472</v>
      </c>
      <c r="I73" s="159" t="s">
        <v>47</v>
      </c>
      <c r="J73" s="159" t="s">
        <v>47</v>
      </c>
      <c r="K73" s="147" t="s">
        <v>45</v>
      </c>
      <c r="L73" s="173"/>
      <c r="M73" s="175"/>
    </row>
    <row r="74" spans="1:13">
      <c r="A74" s="56" t="s">
        <v>4</v>
      </c>
      <c r="B74" s="3" t="s">
        <v>117</v>
      </c>
      <c r="C74" s="133" t="s">
        <v>778</v>
      </c>
      <c r="D74" s="104" t="s">
        <v>37</v>
      </c>
      <c r="E74" s="11" t="s">
        <v>21</v>
      </c>
      <c r="F74" s="104" t="s">
        <v>779</v>
      </c>
      <c r="G74" s="11" t="s">
        <v>45</v>
      </c>
      <c r="H74" s="160">
        <v>23815.033333333336</v>
      </c>
      <c r="I74" s="159">
        <v>0.28199999999999997</v>
      </c>
      <c r="J74" s="159">
        <v>0.31882750895857415</v>
      </c>
      <c r="K74" s="147" t="s">
        <v>29</v>
      </c>
      <c r="L74" s="173"/>
      <c r="M74" s="175"/>
    </row>
    <row r="75" spans="1:13">
      <c r="A75" s="56" t="s">
        <v>4</v>
      </c>
      <c r="B75" s="3" t="s">
        <v>117</v>
      </c>
      <c r="C75" s="133" t="s">
        <v>778</v>
      </c>
      <c r="D75" s="104" t="s">
        <v>37</v>
      </c>
      <c r="E75" s="11" t="s">
        <v>21</v>
      </c>
      <c r="F75" s="104" t="s">
        <v>780</v>
      </c>
      <c r="G75" s="11" t="s">
        <v>45</v>
      </c>
      <c r="H75" s="160">
        <v>6945.7666666666664</v>
      </c>
      <c r="I75" s="159">
        <v>0.64</v>
      </c>
      <c r="J75" s="159">
        <v>0.71240702721275673</v>
      </c>
      <c r="K75" s="147" t="s">
        <v>29</v>
      </c>
      <c r="L75" s="173"/>
      <c r="M75" s="175"/>
    </row>
    <row r="76" spans="1:13">
      <c r="A76" s="56" t="s">
        <v>4</v>
      </c>
      <c r="B76" s="3" t="s">
        <v>117</v>
      </c>
      <c r="C76" s="133" t="s">
        <v>781</v>
      </c>
      <c r="D76" s="104" t="s">
        <v>37</v>
      </c>
      <c r="E76" s="11" t="s">
        <v>21</v>
      </c>
      <c r="F76" s="104" t="s">
        <v>470</v>
      </c>
      <c r="G76" s="11" t="s">
        <v>45</v>
      </c>
      <c r="H76" s="160" t="s">
        <v>472</v>
      </c>
      <c r="I76" s="159" t="s">
        <v>47</v>
      </c>
      <c r="J76" s="159">
        <v>2.7197932957095262E-3</v>
      </c>
      <c r="K76" s="147" t="s">
        <v>29</v>
      </c>
      <c r="L76" s="173"/>
      <c r="M76" s="175"/>
    </row>
    <row r="77" spans="1:13">
      <c r="A77" s="56" t="s">
        <v>4</v>
      </c>
      <c r="B77" s="3" t="s">
        <v>117</v>
      </c>
      <c r="C77" s="133" t="s">
        <v>782</v>
      </c>
      <c r="D77" s="104" t="s">
        <v>37</v>
      </c>
      <c r="E77" s="11" t="s">
        <v>21</v>
      </c>
      <c r="F77" s="104" t="s">
        <v>783</v>
      </c>
      <c r="G77" s="11" t="s">
        <v>45</v>
      </c>
      <c r="H77" s="160">
        <v>20955.100000000002</v>
      </c>
      <c r="I77" s="159">
        <v>0.214</v>
      </c>
      <c r="J77" s="159">
        <v>0.11292852546749298</v>
      </c>
      <c r="K77" s="147" t="s">
        <v>29</v>
      </c>
      <c r="L77" s="173"/>
      <c r="M77" s="175"/>
    </row>
    <row r="78" spans="1:13">
      <c r="A78" s="56" t="s">
        <v>4</v>
      </c>
      <c r="B78" s="3" t="s">
        <v>117</v>
      </c>
      <c r="C78" s="133" t="s">
        <v>784</v>
      </c>
      <c r="D78" s="104" t="s">
        <v>37</v>
      </c>
      <c r="E78" s="11" t="s">
        <v>21</v>
      </c>
      <c r="F78" s="104" t="s">
        <v>470</v>
      </c>
      <c r="G78" s="11" t="s">
        <v>45</v>
      </c>
      <c r="H78" s="160" t="s">
        <v>472</v>
      </c>
      <c r="I78" s="159" t="s">
        <v>47</v>
      </c>
      <c r="J78" s="159">
        <v>5.2745933274250265E-3</v>
      </c>
      <c r="K78" s="147" t="s">
        <v>29</v>
      </c>
      <c r="L78" s="173" t="s">
        <v>851</v>
      </c>
      <c r="M78" s="175"/>
    </row>
    <row r="79" spans="1:13">
      <c r="A79" s="56" t="s">
        <v>4</v>
      </c>
      <c r="B79" s="3" t="s">
        <v>117</v>
      </c>
      <c r="C79" s="133" t="s">
        <v>785</v>
      </c>
      <c r="D79" s="104" t="s">
        <v>37</v>
      </c>
      <c r="E79" s="11" t="s">
        <v>21</v>
      </c>
      <c r="F79" s="104" t="s">
        <v>727</v>
      </c>
      <c r="G79" s="11" t="s">
        <v>45</v>
      </c>
      <c r="H79" s="160">
        <v>205.9433333333333</v>
      </c>
      <c r="I79" s="159">
        <v>3.3000000000000002E-2</v>
      </c>
      <c r="J79" s="159">
        <v>0.10743561653363935</v>
      </c>
      <c r="K79" s="147" t="s">
        <v>29</v>
      </c>
      <c r="L79" s="173"/>
      <c r="M79" s="175"/>
    </row>
    <row r="80" spans="1:13">
      <c r="A80" s="56" t="s">
        <v>4</v>
      </c>
      <c r="B80" s="3" t="s">
        <v>117</v>
      </c>
      <c r="C80" s="133" t="s">
        <v>786</v>
      </c>
      <c r="D80" s="104" t="s">
        <v>37</v>
      </c>
      <c r="E80" s="11" t="s">
        <v>21</v>
      </c>
      <c r="F80" s="104" t="s">
        <v>1</v>
      </c>
      <c r="G80" s="11" t="s">
        <v>29</v>
      </c>
      <c r="H80" s="159" t="s">
        <v>47</v>
      </c>
      <c r="I80" s="159" t="s">
        <v>47</v>
      </c>
      <c r="J80" s="159" t="s">
        <v>47</v>
      </c>
      <c r="K80" s="147" t="s">
        <v>45</v>
      </c>
      <c r="L80" s="173" t="s">
        <v>1677</v>
      </c>
      <c r="M80" s="175"/>
    </row>
    <row r="81" spans="1:13">
      <c r="A81" s="56" t="s">
        <v>4</v>
      </c>
      <c r="B81" s="3" t="s">
        <v>117</v>
      </c>
      <c r="C81" s="133" t="s">
        <v>787</v>
      </c>
      <c r="D81" s="104" t="s">
        <v>37</v>
      </c>
      <c r="E81" s="11" t="s">
        <v>21</v>
      </c>
      <c r="F81" s="104" t="s">
        <v>470</v>
      </c>
      <c r="G81" s="11" t="s">
        <v>45</v>
      </c>
      <c r="H81" s="160">
        <v>1518.78</v>
      </c>
      <c r="I81" s="159">
        <v>0.19800000000000001</v>
      </c>
      <c r="J81" s="159">
        <v>0.15283825729755765</v>
      </c>
      <c r="K81" s="147" t="s">
        <v>29</v>
      </c>
      <c r="L81" s="173"/>
      <c r="M81" s="175"/>
    </row>
    <row r="82" spans="1:13">
      <c r="A82" s="56" t="s">
        <v>4</v>
      </c>
      <c r="B82" s="3" t="s">
        <v>117</v>
      </c>
      <c r="C82" s="133" t="s">
        <v>788</v>
      </c>
      <c r="D82" s="104" t="s">
        <v>37</v>
      </c>
      <c r="E82" s="11" t="s">
        <v>21</v>
      </c>
      <c r="F82" s="104" t="s">
        <v>470</v>
      </c>
      <c r="G82" s="11" t="s">
        <v>45</v>
      </c>
      <c r="H82" s="160">
        <v>387.40000000000003</v>
      </c>
      <c r="I82" s="159" t="s">
        <v>47</v>
      </c>
      <c r="J82" s="159">
        <v>0.11742952409821159</v>
      </c>
      <c r="K82" s="147" t="s">
        <v>29</v>
      </c>
      <c r="L82" s="173"/>
      <c r="M82" s="175"/>
    </row>
    <row r="83" spans="1:13">
      <c r="A83" s="56" t="s">
        <v>4</v>
      </c>
      <c r="B83" s="3" t="s">
        <v>117</v>
      </c>
      <c r="C83" s="133" t="s">
        <v>789</v>
      </c>
      <c r="D83" s="104" t="s">
        <v>37</v>
      </c>
      <c r="E83" s="11" t="s">
        <v>21</v>
      </c>
      <c r="F83" s="104" t="s">
        <v>790</v>
      </c>
      <c r="G83" s="11" t="s">
        <v>29</v>
      </c>
      <c r="H83" s="160" t="s">
        <v>472</v>
      </c>
      <c r="I83" s="159" t="s">
        <v>47</v>
      </c>
      <c r="J83" s="159">
        <v>0.50404040404040396</v>
      </c>
      <c r="K83" s="147" t="s">
        <v>45</v>
      </c>
      <c r="L83" s="173"/>
      <c r="M83" s="175"/>
    </row>
    <row r="84" spans="1:13">
      <c r="A84" s="56" t="s">
        <v>4</v>
      </c>
      <c r="B84" s="3" t="s">
        <v>117</v>
      </c>
      <c r="C84" s="133" t="s">
        <v>791</v>
      </c>
      <c r="D84" s="104" t="s">
        <v>37</v>
      </c>
      <c r="E84" s="11" t="s">
        <v>21</v>
      </c>
      <c r="F84" s="104" t="s">
        <v>790</v>
      </c>
      <c r="G84" s="11" t="s">
        <v>29</v>
      </c>
      <c r="H84" s="160" t="s">
        <v>472</v>
      </c>
      <c r="I84" s="159" t="s">
        <v>47</v>
      </c>
      <c r="J84" s="159">
        <v>4.7619047619047616E-2</v>
      </c>
      <c r="K84" s="147" t="s">
        <v>45</v>
      </c>
      <c r="L84" s="173"/>
      <c r="M84" s="175"/>
    </row>
    <row r="85" spans="1:13">
      <c r="A85" s="56" t="s">
        <v>4</v>
      </c>
      <c r="B85" s="3" t="s">
        <v>117</v>
      </c>
      <c r="C85" s="133" t="s">
        <v>792</v>
      </c>
      <c r="D85" s="104" t="s">
        <v>37</v>
      </c>
      <c r="E85" s="11" t="s">
        <v>21</v>
      </c>
      <c r="F85" s="104" t="s">
        <v>790</v>
      </c>
      <c r="G85" s="11" t="s">
        <v>29</v>
      </c>
      <c r="H85" s="159" t="s">
        <v>47</v>
      </c>
      <c r="I85" s="159" t="s">
        <v>47</v>
      </c>
      <c r="J85" s="159" t="s">
        <v>47</v>
      </c>
      <c r="K85" s="147" t="s">
        <v>45</v>
      </c>
      <c r="L85" s="173"/>
      <c r="M85" s="175"/>
    </row>
    <row r="86" spans="1:13">
      <c r="A86" s="56" t="s">
        <v>4</v>
      </c>
      <c r="B86" s="3" t="s">
        <v>117</v>
      </c>
      <c r="C86" s="133" t="s">
        <v>793</v>
      </c>
      <c r="D86" s="104" t="s">
        <v>37</v>
      </c>
      <c r="E86" s="11" t="s">
        <v>21</v>
      </c>
      <c r="F86" s="104" t="s">
        <v>794</v>
      </c>
      <c r="G86" s="11" t="s">
        <v>29</v>
      </c>
      <c r="H86" s="160" t="s">
        <v>472</v>
      </c>
      <c r="I86" s="159">
        <v>2E-3</v>
      </c>
      <c r="J86" s="159" t="s">
        <v>47</v>
      </c>
      <c r="K86" s="147" t="s">
        <v>45</v>
      </c>
      <c r="L86" s="173"/>
      <c r="M86" s="175"/>
    </row>
    <row r="87" spans="1:13">
      <c r="A87" s="56" t="s">
        <v>4</v>
      </c>
      <c r="B87" s="3" t="s">
        <v>117</v>
      </c>
      <c r="C87" s="133" t="s">
        <v>795</v>
      </c>
      <c r="D87" s="104" t="s">
        <v>37</v>
      </c>
      <c r="E87" s="11" t="s">
        <v>21</v>
      </c>
      <c r="F87" s="104" t="s">
        <v>796</v>
      </c>
      <c r="G87" s="11" t="s">
        <v>45</v>
      </c>
      <c r="H87" s="160" t="s">
        <v>472</v>
      </c>
      <c r="I87" s="159">
        <v>0.06</v>
      </c>
      <c r="J87" s="159">
        <v>5.2546135671407233E-3</v>
      </c>
      <c r="K87" s="147" t="s">
        <v>29</v>
      </c>
      <c r="L87" s="173"/>
      <c r="M87" s="175"/>
    </row>
    <row r="88" spans="1:13">
      <c r="A88" s="56" t="s">
        <v>4</v>
      </c>
      <c r="B88" s="3" t="s">
        <v>117</v>
      </c>
      <c r="C88" s="133" t="s">
        <v>795</v>
      </c>
      <c r="D88" s="104" t="s">
        <v>37</v>
      </c>
      <c r="E88" s="11" t="s">
        <v>21</v>
      </c>
      <c r="F88" s="104" t="s">
        <v>797</v>
      </c>
      <c r="G88" s="11" t="s">
        <v>45</v>
      </c>
      <c r="H88" s="160" t="s">
        <v>472</v>
      </c>
      <c r="I88" s="159">
        <v>8.4000000000000005E-2</v>
      </c>
      <c r="J88" s="159">
        <v>1.4512452511608275E-2</v>
      </c>
      <c r="K88" s="147" t="s">
        <v>29</v>
      </c>
      <c r="L88" s="173"/>
      <c r="M88" s="175"/>
    </row>
    <row r="89" spans="1:13">
      <c r="A89" s="56" t="s">
        <v>4</v>
      </c>
      <c r="B89" s="3" t="s">
        <v>117</v>
      </c>
      <c r="C89" s="133" t="s">
        <v>615</v>
      </c>
      <c r="D89" s="104" t="s">
        <v>37</v>
      </c>
      <c r="E89" s="11" t="s">
        <v>21</v>
      </c>
      <c r="F89" s="104" t="s">
        <v>798</v>
      </c>
      <c r="G89" s="11" t="s">
        <v>45</v>
      </c>
      <c r="H89" s="160" t="s">
        <v>472</v>
      </c>
      <c r="I89" s="159" t="s">
        <v>47</v>
      </c>
      <c r="J89" s="159" t="s">
        <v>47</v>
      </c>
      <c r="K89" s="147" t="s">
        <v>29</v>
      </c>
      <c r="L89" s="173"/>
      <c r="M89" s="175"/>
    </row>
    <row r="90" spans="1:13">
      <c r="A90" s="56" t="s">
        <v>4</v>
      </c>
      <c r="B90" s="3" t="s">
        <v>117</v>
      </c>
      <c r="C90" s="133" t="s">
        <v>799</v>
      </c>
      <c r="D90" s="104" t="s">
        <v>37</v>
      </c>
      <c r="E90" s="11" t="s">
        <v>21</v>
      </c>
      <c r="F90" s="104" t="s">
        <v>764</v>
      </c>
      <c r="G90" s="11" t="s">
        <v>45</v>
      </c>
      <c r="H90" s="160">
        <v>2485</v>
      </c>
      <c r="I90" s="159" t="s">
        <v>47</v>
      </c>
      <c r="J90" s="159">
        <v>0.24</v>
      </c>
      <c r="K90" s="147" t="s">
        <v>29</v>
      </c>
      <c r="L90" s="173"/>
      <c r="M90" s="175"/>
    </row>
    <row r="91" spans="1:13">
      <c r="A91" s="56" t="s">
        <v>4</v>
      </c>
      <c r="B91" s="3" t="s">
        <v>117</v>
      </c>
      <c r="C91" s="133" t="s">
        <v>620</v>
      </c>
      <c r="D91" s="104" t="s">
        <v>37</v>
      </c>
      <c r="E91" s="11" t="s">
        <v>21</v>
      </c>
      <c r="F91" s="104" t="s">
        <v>800</v>
      </c>
      <c r="G91" s="11" t="s">
        <v>45</v>
      </c>
      <c r="H91" s="160" t="s">
        <v>472</v>
      </c>
      <c r="I91" s="159">
        <v>0.21299999999999999</v>
      </c>
      <c r="J91" s="159">
        <v>0.17095599454763694</v>
      </c>
      <c r="K91" s="147" t="s">
        <v>29</v>
      </c>
      <c r="L91" s="173"/>
      <c r="M91" s="428" t="s">
        <v>3001</v>
      </c>
    </row>
    <row r="92" spans="1:13">
      <c r="A92" s="56" t="s">
        <v>4</v>
      </c>
      <c r="B92" s="3" t="s">
        <v>117</v>
      </c>
      <c r="C92" s="133" t="s">
        <v>486</v>
      </c>
      <c r="D92" s="104" t="s">
        <v>37</v>
      </c>
      <c r="E92" s="11" t="s">
        <v>21</v>
      </c>
      <c r="F92" s="104" t="s">
        <v>470</v>
      </c>
      <c r="G92" s="11" t="s">
        <v>29</v>
      </c>
      <c r="H92" s="160" t="s">
        <v>472</v>
      </c>
      <c r="I92" s="159" t="s">
        <v>47</v>
      </c>
      <c r="J92" s="159">
        <v>1.002960932473957E-3</v>
      </c>
      <c r="K92" s="147" t="s">
        <v>45</v>
      </c>
      <c r="L92" s="173" t="s">
        <v>840</v>
      </c>
      <c r="M92" s="175"/>
    </row>
    <row r="93" spans="1:13">
      <c r="A93" s="56" t="s">
        <v>4</v>
      </c>
      <c r="B93" s="3" t="s">
        <v>117</v>
      </c>
      <c r="C93" s="133" t="s">
        <v>801</v>
      </c>
      <c r="D93" s="104" t="s">
        <v>37</v>
      </c>
      <c r="E93" s="11" t="s">
        <v>21</v>
      </c>
      <c r="F93" s="104" t="s">
        <v>754</v>
      </c>
      <c r="G93" s="11" t="s">
        <v>45</v>
      </c>
      <c r="H93" s="160">
        <v>477.43333333333334</v>
      </c>
      <c r="I93" s="159" t="s">
        <v>47</v>
      </c>
      <c r="J93" s="159">
        <v>0.49480084291981902</v>
      </c>
      <c r="K93" s="147" t="s">
        <v>29</v>
      </c>
      <c r="L93" s="173"/>
      <c r="M93" s="175"/>
    </row>
    <row r="94" spans="1:13">
      <c r="A94" s="56" t="s">
        <v>4</v>
      </c>
      <c r="B94" s="3" t="s">
        <v>117</v>
      </c>
      <c r="C94" s="133" t="s">
        <v>802</v>
      </c>
      <c r="D94" s="104" t="s">
        <v>37</v>
      </c>
      <c r="E94" s="11" t="s">
        <v>21</v>
      </c>
      <c r="F94" s="104" t="s">
        <v>470</v>
      </c>
      <c r="G94" s="11" t="s">
        <v>45</v>
      </c>
      <c r="H94" s="160">
        <v>1239.7</v>
      </c>
      <c r="I94" s="159">
        <v>0.34899999999999998</v>
      </c>
      <c r="J94" s="800">
        <v>0.66350888460715063</v>
      </c>
      <c r="K94" s="147" t="s">
        <v>29</v>
      </c>
      <c r="L94" s="173"/>
      <c r="M94" s="175"/>
    </row>
    <row r="95" spans="1:13">
      <c r="A95" s="56" t="s">
        <v>4</v>
      </c>
      <c r="B95" s="3" t="s">
        <v>117</v>
      </c>
      <c r="C95" s="133" t="s">
        <v>803</v>
      </c>
      <c r="D95" s="104" t="s">
        <v>37</v>
      </c>
      <c r="E95" s="11" t="s">
        <v>21</v>
      </c>
      <c r="F95" s="104" t="s">
        <v>470</v>
      </c>
      <c r="G95" s="11" t="s">
        <v>29</v>
      </c>
      <c r="H95" s="160" t="s">
        <v>472</v>
      </c>
      <c r="I95" s="159" t="s">
        <v>47</v>
      </c>
      <c r="J95" s="801"/>
      <c r="K95" s="147" t="s">
        <v>45</v>
      </c>
      <c r="L95" s="173"/>
      <c r="M95" s="175"/>
    </row>
    <row r="96" spans="1:13">
      <c r="A96" s="56" t="s">
        <v>4</v>
      </c>
      <c r="B96" s="3" t="s">
        <v>117</v>
      </c>
      <c r="C96" s="133" t="s">
        <v>804</v>
      </c>
      <c r="D96" s="104" t="s">
        <v>37</v>
      </c>
      <c r="E96" s="11" t="s">
        <v>21</v>
      </c>
      <c r="F96" s="104" t="s">
        <v>805</v>
      </c>
      <c r="G96" s="11" t="s">
        <v>29</v>
      </c>
      <c r="H96" s="160" t="s">
        <v>472</v>
      </c>
      <c r="I96" s="159">
        <v>0.109</v>
      </c>
      <c r="J96" s="159">
        <v>2.1688269086354555E-3</v>
      </c>
      <c r="K96" s="147" t="s">
        <v>45</v>
      </c>
      <c r="L96" s="173"/>
      <c r="M96" s="175"/>
    </row>
    <row r="97" spans="1:13">
      <c r="A97" s="56" t="s">
        <v>4</v>
      </c>
      <c r="B97" s="3" t="s">
        <v>117</v>
      </c>
      <c r="C97" s="133" t="s">
        <v>804</v>
      </c>
      <c r="D97" s="104" t="s">
        <v>37</v>
      </c>
      <c r="E97" s="11" t="s">
        <v>21</v>
      </c>
      <c r="F97" s="104" t="s">
        <v>806</v>
      </c>
      <c r="G97" s="11" t="s">
        <v>29</v>
      </c>
      <c r="H97" s="160" t="s">
        <v>472</v>
      </c>
      <c r="I97" s="159" t="s">
        <v>47</v>
      </c>
      <c r="J97" s="159" t="s">
        <v>47</v>
      </c>
      <c r="K97" s="147" t="s">
        <v>45</v>
      </c>
      <c r="L97" s="173"/>
      <c r="M97" s="175"/>
    </row>
    <row r="98" spans="1:13">
      <c r="A98" s="56" t="s">
        <v>4</v>
      </c>
      <c r="B98" s="3" t="s">
        <v>117</v>
      </c>
      <c r="C98" s="133" t="s">
        <v>807</v>
      </c>
      <c r="D98" s="104" t="s">
        <v>37</v>
      </c>
      <c r="E98" s="11" t="s">
        <v>21</v>
      </c>
      <c r="F98" s="104" t="s">
        <v>808</v>
      </c>
      <c r="G98" s="11" t="s">
        <v>45</v>
      </c>
      <c r="H98" s="160">
        <v>227.82333333333335</v>
      </c>
      <c r="I98" s="159">
        <v>3.1E-2</v>
      </c>
      <c r="J98" s="159">
        <v>3.6325224684166615E-2</v>
      </c>
      <c r="K98" s="147" t="s">
        <v>29</v>
      </c>
      <c r="L98" s="173"/>
      <c r="M98" s="175"/>
    </row>
    <row r="99" spans="1:13">
      <c r="A99" s="56" t="s">
        <v>4</v>
      </c>
      <c r="B99" s="3" t="s">
        <v>117</v>
      </c>
      <c r="C99" s="133" t="s">
        <v>807</v>
      </c>
      <c r="D99" s="104" t="s">
        <v>37</v>
      </c>
      <c r="E99" s="11" t="s">
        <v>21</v>
      </c>
      <c r="F99" s="104" t="s">
        <v>809</v>
      </c>
      <c r="G99" s="11" t="s">
        <v>45</v>
      </c>
      <c r="H99" s="160" t="s">
        <v>472</v>
      </c>
      <c r="I99" s="159">
        <v>0.96799999999999997</v>
      </c>
      <c r="J99" s="159">
        <v>0.83303938859494386</v>
      </c>
      <c r="K99" s="147" t="s">
        <v>29</v>
      </c>
      <c r="L99" s="173"/>
      <c r="M99" s="175"/>
    </row>
    <row r="100" spans="1:13">
      <c r="A100" s="56" t="s">
        <v>4</v>
      </c>
      <c r="B100" s="3" t="s">
        <v>117</v>
      </c>
      <c r="C100" s="133" t="s">
        <v>810</v>
      </c>
      <c r="D100" s="104" t="s">
        <v>37</v>
      </c>
      <c r="E100" s="11" t="s">
        <v>21</v>
      </c>
      <c r="F100" s="104" t="s">
        <v>811</v>
      </c>
      <c r="G100" s="11" t="s">
        <v>29</v>
      </c>
      <c r="H100" s="160" t="s">
        <v>472</v>
      </c>
      <c r="I100" s="159" t="s">
        <v>47</v>
      </c>
      <c r="J100" s="159">
        <v>5.6376079311812463E-4</v>
      </c>
      <c r="K100" s="147" t="s">
        <v>45</v>
      </c>
      <c r="L100" s="173"/>
      <c r="M100" s="175"/>
    </row>
    <row r="101" spans="1:13">
      <c r="A101" s="56" t="s">
        <v>4</v>
      </c>
      <c r="B101" s="3" t="s">
        <v>117</v>
      </c>
      <c r="C101" s="133" t="s">
        <v>810</v>
      </c>
      <c r="D101" s="104" t="s">
        <v>37</v>
      </c>
      <c r="E101" s="11" t="s">
        <v>21</v>
      </c>
      <c r="F101" s="104" t="s">
        <v>730</v>
      </c>
      <c r="G101" s="11" t="s">
        <v>29</v>
      </c>
      <c r="H101" s="160" t="s">
        <v>472</v>
      </c>
      <c r="I101" s="159" t="s">
        <v>47</v>
      </c>
      <c r="J101" s="159">
        <v>2.1948966534181911E-3</v>
      </c>
      <c r="K101" s="147" t="s">
        <v>45</v>
      </c>
      <c r="L101" s="173"/>
      <c r="M101" s="175"/>
    </row>
    <row r="102" spans="1:13">
      <c r="A102" s="56" t="s">
        <v>4</v>
      </c>
      <c r="B102" s="3" t="s">
        <v>117</v>
      </c>
      <c r="C102" s="133" t="s">
        <v>812</v>
      </c>
      <c r="D102" s="104" t="s">
        <v>37</v>
      </c>
      <c r="E102" s="11" t="s">
        <v>21</v>
      </c>
      <c r="F102" s="104" t="s">
        <v>1</v>
      </c>
      <c r="G102" s="11" t="s">
        <v>29</v>
      </c>
      <c r="H102" s="159" t="s">
        <v>47</v>
      </c>
      <c r="I102" s="159" t="s">
        <v>47</v>
      </c>
      <c r="J102" s="159" t="s">
        <v>47</v>
      </c>
      <c r="K102" s="147" t="s">
        <v>45</v>
      </c>
      <c r="L102" s="173"/>
      <c r="M102" s="175"/>
    </row>
    <row r="103" spans="1:13">
      <c r="A103" s="56" t="s">
        <v>4</v>
      </c>
      <c r="B103" s="3" t="s">
        <v>117</v>
      </c>
      <c r="C103" s="133" t="s">
        <v>813</v>
      </c>
      <c r="D103" s="104" t="s">
        <v>37</v>
      </c>
      <c r="E103" s="11" t="s">
        <v>21</v>
      </c>
      <c r="F103" s="104" t="s">
        <v>470</v>
      </c>
      <c r="G103" s="11" t="s">
        <v>29</v>
      </c>
      <c r="H103" s="160" t="s">
        <v>472</v>
      </c>
      <c r="I103" s="159" t="s">
        <v>47</v>
      </c>
      <c r="J103" s="159">
        <v>4.8650802619292603E-3</v>
      </c>
      <c r="K103" s="147" t="s">
        <v>45</v>
      </c>
      <c r="L103" s="173"/>
      <c r="M103" s="175"/>
    </row>
    <row r="104" spans="1:13">
      <c r="A104" s="56" t="s">
        <v>4</v>
      </c>
      <c r="B104" s="3" t="s">
        <v>117</v>
      </c>
      <c r="C104" s="133" t="s">
        <v>488</v>
      </c>
      <c r="D104" s="104" t="s">
        <v>37</v>
      </c>
      <c r="E104" s="11" t="s">
        <v>21</v>
      </c>
      <c r="F104" s="104" t="s">
        <v>814</v>
      </c>
      <c r="G104" s="11" t="s">
        <v>29</v>
      </c>
      <c r="H104" s="160" t="s">
        <v>472</v>
      </c>
      <c r="I104" s="159">
        <v>3.0000000000000001E-3</v>
      </c>
      <c r="J104" s="159">
        <v>1.522848124993246E-3</v>
      </c>
      <c r="K104" s="147" t="s">
        <v>45</v>
      </c>
      <c r="L104" s="173"/>
      <c r="M104" s="175"/>
    </row>
    <row r="105" spans="1:13">
      <c r="A105" s="56" t="s">
        <v>4</v>
      </c>
      <c r="B105" s="3" t="s">
        <v>117</v>
      </c>
      <c r="C105" s="133" t="s">
        <v>2144</v>
      </c>
      <c r="D105" s="104" t="s">
        <v>37</v>
      </c>
      <c r="E105" s="11" t="s">
        <v>21</v>
      </c>
      <c r="F105" s="104" t="s">
        <v>470</v>
      </c>
      <c r="G105" s="11" t="s">
        <v>45</v>
      </c>
      <c r="H105" s="158">
        <v>0.17</v>
      </c>
      <c r="I105" s="159" t="s">
        <v>47</v>
      </c>
      <c r="J105" s="159">
        <v>1.4450867052023121E-2</v>
      </c>
      <c r="K105" s="147" t="s">
        <v>48</v>
      </c>
      <c r="L105" s="173" t="s">
        <v>2160</v>
      </c>
      <c r="M105" s="175"/>
    </row>
    <row r="106" spans="1:13">
      <c r="A106" s="56" t="s">
        <v>4</v>
      </c>
      <c r="B106" s="3" t="s">
        <v>117</v>
      </c>
      <c r="C106" s="133" t="s">
        <v>815</v>
      </c>
      <c r="D106" s="104" t="s">
        <v>37</v>
      </c>
      <c r="E106" s="11" t="s">
        <v>21</v>
      </c>
      <c r="F106" s="104" t="s">
        <v>816</v>
      </c>
      <c r="G106" s="11" t="s">
        <v>45</v>
      </c>
      <c r="H106" s="160">
        <v>14867</v>
      </c>
      <c r="I106" s="159" t="s">
        <v>47</v>
      </c>
      <c r="J106" s="159">
        <v>0.71</v>
      </c>
      <c r="K106" s="147" t="s">
        <v>29</v>
      </c>
      <c r="L106" s="173"/>
      <c r="M106" s="175"/>
    </row>
    <row r="107" spans="1:13">
      <c r="A107" s="56" t="s">
        <v>4</v>
      </c>
      <c r="B107" s="3" t="s">
        <v>117</v>
      </c>
      <c r="C107" s="133" t="s">
        <v>815</v>
      </c>
      <c r="D107" s="104" t="s">
        <v>37</v>
      </c>
      <c r="E107" s="11" t="s">
        <v>21</v>
      </c>
      <c r="F107" s="104" t="s">
        <v>764</v>
      </c>
      <c r="G107" s="11" t="s">
        <v>45</v>
      </c>
      <c r="H107" s="160">
        <v>8713</v>
      </c>
      <c r="I107" s="159" t="s">
        <v>47</v>
      </c>
      <c r="J107" s="159">
        <v>0.43</v>
      </c>
      <c r="K107" s="147" t="s">
        <v>29</v>
      </c>
      <c r="L107" s="173"/>
      <c r="M107" s="175"/>
    </row>
    <row r="108" spans="1:13">
      <c r="A108" s="56" t="s">
        <v>4</v>
      </c>
      <c r="B108" s="3" t="s">
        <v>117</v>
      </c>
      <c r="C108" s="133" t="s">
        <v>581</v>
      </c>
      <c r="D108" s="104" t="s">
        <v>37</v>
      </c>
      <c r="E108" s="11" t="s">
        <v>21</v>
      </c>
      <c r="F108" s="104" t="s">
        <v>817</v>
      </c>
      <c r="G108" s="11" t="s">
        <v>45</v>
      </c>
      <c r="H108" s="160">
        <v>27641.233333333337</v>
      </c>
      <c r="I108" s="159" t="s">
        <v>47</v>
      </c>
      <c r="J108" s="159">
        <v>0.49104231219683553</v>
      </c>
      <c r="K108" s="147" t="s">
        <v>29</v>
      </c>
      <c r="L108" s="173"/>
      <c r="M108" s="175"/>
    </row>
    <row r="109" spans="1:13">
      <c r="A109" s="56" t="s">
        <v>4</v>
      </c>
      <c r="B109" s="3" t="s">
        <v>117</v>
      </c>
      <c r="C109" s="133" t="s">
        <v>818</v>
      </c>
      <c r="D109" s="104" t="s">
        <v>37</v>
      </c>
      <c r="E109" s="11" t="s">
        <v>21</v>
      </c>
      <c r="F109" s="104" t="s">
        <v>819</v>
      </c>
      <c r="G109" s="11" t="s">
        <v>45</v>
      </c>
      <c r="H109" s="160">
        <v>28623.963333333333</v>
      </c>
      <c r="I109" s="159">
        <v>8.2000000000000003E-2</v>
      </c>
      <c r="J109" s="159">
        <v>0.10587483665248222</v>
      </c>
      <c r="K109" s="147" t="s">
        <v>29</v>
      </c>
      <c r="L109" s="173"/>
      <c r="M109" s="175"/>
    </row>
    <row r="110" spans="1:13">
      <c r="A110" s="56" t="s">
        <v>4</v>
      </c>
      <c r="B110" s="3" t="s">
        <v>117</v>
      </c>
      <c r="C110" s="133" t="s">
        <v>820</v>
      </c>
      <c r="D110" s="104" t="s">
        <v>37</v>
      </c>
      <c r="E110" s="11" t="s">
        <v>21</v>
      </c>
      <c r="F110" s="104" t="s">
        <v>470</v>
      </c>
      <c r="G110" s="11" t="s">
        <v>29</v>
      </c>
      <c r="H110" s="160" t="s">
        <v>472</v>
      </c>
      <c r="I110" s="159" t="s">
        <v>47</v>
      </c>
      <c r="J110" s="159">
        <v>7.7500320143424261E-3</v>
      </c>
      <c r="K110" s="147" t="s">
        <v>45</v>
      </c>
      <c r="L110" s="173"/>
      <c r="M110" s="175"/>
    </row>
    <row r="111" spans="1:13">
      <c r="A111" s="56" t="s">
        <v>4</v>
      </c>
      <c r="B111" s="3" t="s">
        <v>117</v>
      </c>
      <c r="C111" s="133" t="s">
        <v>821</v>
      </c>
      <c r="D111" s="104" t="s">
        <v>37</v>
      </c>
      <c r="E111" s="11" t="s">
        <v>21</v>
      </c>
      <c r="F111" s="104" t="s">
        <v>500</v>
      </c>
      <c r="G111" s="11" t="s">
        <v>29</v>
      </c>
      <c r="H111" s="160" t="s">
        <v>472</v>
      </c>
      <c r="I111" s="159">
        <v>0.03</v>
      </c>
      <c r="J111" s="159" t="s">
        <v>47</v>
      </c>
      <c r="K111" s="147" t="s">
        <v>45</v>
      </c>
      <c r="L111" s="173" t="s">
        <v>841</v>
      </c>
      <c r="M111" s="175"/>
    </row>
    <row r="112" spans="1:13" s="13" customFormat="1">
      <c r="A112" s="56" t="s">
        <v>4</v>
      </c>
      <c r="B112" s="11" t="s">
        <v>117</v>
      </c>
      <c r="C112" s="133" t="s">
        <v>466</v>
      </c>
      <c r="D112" s="87" t="s">
        <v>37</v>
      </c>
      <c r="E112" s="11" t="s">
        <v>21</v>
      </c>
      <c r="F112" s="104" t="s">
        <v>500</v>
      </c>
      <c r="G112" s="88" t="s">
        <v>45</v>
      </c>
      <c r="H112" s="154">
        <v>2110.8000000000002</v>
      </c>
      <c r="I112" s="159">
        <v>0.10738766184310738</v>
      </c>
      <c r="J112" s="155">
        <v>0.22715255781585739</v>
      </c>
      <c r="K112" s="11" t="s">
        <v>29</v>
      </c>
      <c r="L112" s="174" t="s">
        <v>1670</v>
      </c>
      <c r="M112" s="175"/>
    </row>
    <row r="113" spans="1:13">
      <c r="A113" s="56" t="s">
        <v>4</v>
      </c>
      <c r="B113" s="3" t="s">
        <v>117</v>
      </c>
      <c r="C113" s="133" t="s">
        <v>822</v>
      </c>
      <c r="D113" s="104" t="s">
        <v>37</v>
      </c>
      <c r="E113" s="11" t="s">
        <v>21</v>
      </c>
      <c r="F113" s="104" t="s">
        <v>470</v>
      </c>
      <c r="G113" s="11" t="s">
        <v>45</v>
      </c>
      <c r="H113" s="160">
        <v>1485.0333333333335</v>
      </c>
      <c r="I113" s="159" t="s">
        <v>47</v>
      </c>
      <c r="J113" s="159">
        <v>0.12874151134229159</v>
      </c>
      <c r="K113" s="147" t="s">
        <v>29</v>
      </c>
      <c r="L113" s="173"/>
      <c r="M113" s="175"/>
    </row>
    <row r="114" spans="1:13">
      <c r="A114" s="56" t="s">
        <v>4</v>
      </c>
      <c r="B114" s="3" t="s">
        <v>117</v>
      </c>
      <c r="C114" s="133" t="s">
        <v>823</v>
      </c>
      <c r="D114" s="104" t="s">
        <v>37</v>
      </c>
      <c r="E114" s="11" t="s">
        <v>21</v>
      </c>
      <c r="F114" s="104" t="s">
        <v>824</v>
      </c>
      <c r="G114" s="11" t="s">
        <v>29</v>
      </c>
      <c r="H114" s="159" t="s">
        <v>47</v>
      </c>
      <c r="I114" s="159" t="s">
        <v>47</v>
      </c>
      <c r="J114" s="159" t="s">
        <v>47</v>
      </c>
      <c r="K114" s="147" t="s">
        <v>45</v>
      </c>
      <c r="L114" s="173"/>
      <c r="M114" s="175"/>
    </row>
    <row r="115" spans="1:13">
      <c r="A115" s="56" t="s">
        <v>4</v>
      </c>
      <c r="B115" s="3" t="s">
        <v>117</v>
      </c>
      <c r="C115" s="133" t="s">
        <v>823</v>
      </c>
      <c r="D115" s="104" t="s">
        <v>37</v>
      </c>
      <c r="E115" s="11" t="s">
        <v>21</v>
      </c>
      <c r="F115" s="104" t="s">
        <v>825</v>
      </c>
      <c r="G115" s="11" t="s">
        <v>45</v>
      </c>
      <c r="H115" s="160">
        <v>264.66333333333336</v>
      </c>
      <c r="I115" s="159">
        <v>0.26900000000000002</v>
      </c>
      <c r="J115" s="159">
        <v>0.33860292549788906</v>
      </c>
      <c r="K115" s="147" t="s">
        <v>29</v>
      </c>
      <c r="L115" s="173" t="s">
        <v>842</v>
      </c>
      <c r="M115" s="175"/>
    </row>
    <row r="116" spans="1:13">
      <c r="A116" s="56" t="s">
        <v>4</v>
      </c>
      <c r="B116" s="3" t="s">
        <v>117</v>
      </c>
      <c r="C116" s="133" t="s">
        <v>823</v>
      </c>
      <c r="D116" s="104" t="s">
        <v>37</v>
      </c>
      <c r="E116" s="11" t="s">
        <v>21</v>
      </c>
      <c r="F116" s="104" t="s">
        <v>826</v>
      </c>
      <c r="G116" s="11" t="s">
        <v>29</v>
      </c>
      <c r="H116" s="159" t="s">
        <v>47</v>
      </c>
      <c r="I116" s="159" t="s">
        <v>47</v>
      </c>
      <c r="J116" s="159" t="s">
        <v>47</v>
      </c>
      <c r="K116" s="147" t="s">
        <v>45</v>
      </c>
      <c r="L116" s="173"/>
      <c r="M116" s="175"/>
    </row>
    <row r="117" spans="1:13">
      <c r="A117" s="56" t="s">
        <v>4</v>
      </c>
      <c r="B117" s="3" t="s">
        <v>117</v>
      </c>
      <c r="C117" s="133" t="s">
        <v>823</v>
      </c>
      <c r="D117" s="104" t="s">
        <v>37</v>
      </c>
      <c r="E117" s="11" t="s">
        <v>21</v>
      </c>
      <c r="F117" s="104" t="s">
        <v>827</v>
      </c>
      <c r="G117" s="11" t="s">
        <v>45</v>
      </c>
      <c r="H117" s="160" t="s">
        <v>472</v>
      </c>
      <c r="I117" s="159">
        <v>2E-3</v>
      </c>
      <c r="J117" s="159">
        <v>2.1605400103080785E-3</v>
      </c>
      <c r="K117" s="147" t="s">
        <v>29</v>
      </c>
      <c r="L117" s="173"/>
      <c r="M117" s="175"/>
    </row>
    <row r="118" spans="1:13">
      <c r="A118" s="56" t="s">
        <v>4</v>
      </c>
      <c r="B118" s="3" t="s">
        <v>117</v>
      </c>
      <c r="C118" s="133" t="s">
        <v>828</v>
      </c>
      <c r="D118" s="104" t="s">
        <v>37</v>
      </c>
      <c r="E118" s="11" t="s">
        <v>21</v>
      </c>
      <c r="F118" s="104" t="s">
        <v>470</v>
      </c>
      <c r="G118" s="11" t="s">
        <v>45</v>
      </c>
      <c r="H118" s="160">
        <v>202.96666666666667</v>
      </c>
      <c r="I118" s="159" t="s">
        <v>47</v>
      </c>
      <c r="J118" s="159">
        <v>0.24775196321764253</v>
      </c>
      <c r="K118" s="147" t="s">
        <v>29</v>
      </c>
      <c r="L118" s="173"/>
      <c r="M118" s="175"/>
    </row>
    <row r="119" spans="1:13">
      <c r="A119" s="56" t="s">
        <v>4</v>
      </c>
      <c r="B119" s="3" t="s">
        <v>117</v>
      </c>
      <c r="C119" s="133" t="s">
        <v>829</v>
      </c>
      <c r="D119" s="104" t="s">
        <v>37</v>
      </c>
      <c r="E119" s="11" t="s">
        <v>21</v>
      </c>
      <c r="F119" s="104" t="s">
        <v>817</v>
      </c>
      <c r="G119" s="11" t="s">
        <v>45</v>
      </c>
      <c r="H119" s="160" t="s">
        <v>472</v>
      </c>
      <c r="I119" s="159" t="s">
        <v>47</v>
      </c>
      <c r="J119" s="159" t="s">
        <v>47</v>
      </c>
      <c r="K119" s="147" t="s">
        <v>29</v>
      </c>
      <c r="L119" s="173" t="s">
        <v>843</v>
      </c>
      <c r="M119" s="175"/>
    </row>
    <row r="120" spans="1:13">
      <c r="A120" s="56" t="s">
        <v>4</v>
      </c>
      <c r="B120" s="3" t="s">
        <v>117</v>
      </c>
      <c r="C120" s="133" t="s">
        <v>830</v>
      </c>
      <c r="D120" s="104" t="s">
        <v>37</v>
      </c>
      <c r="E120" s="11" t="s">
        <v>21</v>
      </c>
      <c r="F120" s="104" t="s">
        <v>831</v>
      </c>
      <c r="G120" s="11" t="s">
        <v>45</v>
      </c>
      <c r="H120" s="160" t="s">
        <v>472</v>
      </c>
      <c r="I120" s="159" t="s">
        <v>47</v>
      </c>
      <c r="J120" s="159" t="s">
        <v>47</v>
      </c>
      <c r="K120" s="147" t="s">
        <v>29</v>
      </c>
      <c r="L120" s="173" t="s">
        <v>843</v>
      </c>
      <c r="M120" s="175"/>
    </row>
    <row r="121" spans="1:13">
      <c r="A121" s="56" t="s">
        <v>4</v>
      </c>
      <c r="B121" s="3" t="s">
        <v>117</v>
      </c>
      <c r="C121" s="133" t="s">
        <v>832</v>
      </c>
      <c r="D121" s="104" t="s">
        <v>37</v>
      </c>
      <c r="E121" s="11" t="s">
        <v>21</v>
      </c>
      <c r="F121" s="104" t="s">
        <v>754</v>
      </c>
      <c r="G121" s="11" t="s">
        <v>45</v>
      </c>
      <c r="H121" s="119">
        <v>10949</v>
      </c>
      <c r="I121" s="159">
        <v>0.151</v>
      </c>
      <c r="J121" s="159">
        <v>0.217</v>
      </c>
      <c r="K121" s="147" t="s">
        <v>29</v>
      </c>
      <c r="L121" s="173" t="s">
        <v>843</v>
      </c>
      <c r="M121" s="175"/>
    </row>
    <row r="122" spans="1:13">
      <c r="A122" s="56" t="s">
        <v>4</v>
      </c>
      <c r="B122" s="3" t="s">
        <v>117</v>
      </c>
      <c r="C122" s="133" t="s">
        <v>832</v>
      </c>
      <c r="D122" s="104" t="s">
        <v>37</v>
      </c>
      <c r="E122" s="11" t="s">
        <v>21</v>
      </c>
      <c r="F122" s="104" t="s">
        <v>833</v>
      </c>
      <c r="G122" s="11" t="s">
        <v>45</v>
      </c>
      <c r="H122" s="160">
        <v>19630</v>
      </c>
      <c r="I122" s="159">
        <v>0.81599999999999995</v>
      </c>
      <c r="J122" s="159">
        <v>0.53100000000000003</v>
      </c>
      <c r="K122" s="147" t="s">
        <v>29</v>
      </c>
      <c r="L122" s="173" t="s">
        <v>843</v>
      </c>
      <c r="M122" s="175"/>
    </row>
    <row r="123" spans="1:13">
      <c r="A123" s="56" t="s">
        <v>4</v>
      </c>
      <c r="B123" s="3" t="s">
        <v>117</v>
      </c>
      <c r="C123" s="133" t="s">
        <v>834</v>
      </c>
      <c r="D123" s="104" t="s">
        <v>37</v>
      </c>
      <c r="E123" s="11" t="s">
        <v>21</v>
      </c>
      <c r="F123" s="104" t="s">
        <v>470</v>
      </c>
      <c r="G123" s="11" t="s">
        <v>45</v>
      </c>
      <c r="H123" s="160">
        <v>1611.3666666666668</v>
      </c>
      <c r="I123" s="159" t="s">
        <v>47</v>
      </c>
      <c r="J123" s="159">
        <v>0.22481289619895484</v>
      </c>
      <c r="K123" s="147" t="s">
        <v>29</v>
      </c>
      <c r="L123" s="173"/>
      <c r="M123" s="175"/>
    </row>
    <row r="124" spans="1:13">
      <c r="A124" s="56" t="s">
        <v>4</v>
      </c>
      <c r="B124" s="3" t="s">
        <v>117</v>
      </c>
      <c r="C124" s="133" t="s">
        <v>835</v>
      </c>
      <c r="D124" s="104" t="s">
        <v>37</v>
      </c>
      <c r="E124" s="11" t="s">
        <v>21</v>
      </c>
      <c r="F124" s="104" t="s">
        <v>470</v>
      </c>
      <c r="G124" s="11" t="s">
        <v>45</v>
      </c>
      <c r="H124" s="160">
        <v>478.43333333333334</v>
      </c>
      <c r="I124" s="159" t="s">
        <v>47</v>
      </c>
      <c r="J124" s="159">
        <v>0.18207419716987699</v>
      </c>
      <c r="K124" s="147" t="s">
        <v>29</v>
      </c>
      <c r="L124" s="173"/>
      <c r="M124" s="175"/>
    </row>
    <row r="125" spans="1:13" s="13" customFormat="1">
      <c r="A125" s="60" t="s">
        <v>4</v>
      </c>
      <c r="B125" s="12" t="s">
        <v>117</v>
      </c>
      <c r="C125" s="133" t="s">
        <v>1078</v>
      </c>
      <c r="D125" s="104" t="s">
        <v>37</v>
      </c>
      <c r="E125" s="11" t="s">
        <v>21</v>
      </c>
      <c r="F125" s="104" t="s">
        <v>470</v>
      </c>
      <c r="G125" s="11" t="s">
        <v>45</v>
      </c>
      <c r="H125" s="160" t="s">
        <v>286</v>
      </c>
      <c r="I125" s="159" t="s">
        <v>286</v>
      </c>
      <c r="J125" s="159" t="s">
        <v>286</v>
      </c>
      <c r="K125" s="147" t="s">
        <v>29</v>
      </c>
      <c r="L125" s="173" t="s">
        <v>1312</v>
      </c>
      <c r="M125" s="175"/>
    </row>
    <row r="126" spans="1:13">
      <c r="A126" s="56" t="s">
        <v>4</v>
      </c>
      <c r="B126" s="3" t="s">
        <v>117</v>
      </c>
      <c r="C126" s="133" t="s">
        <v>141</v>
      </c>
      <c r="D126" s="104" t="s">
        <v>1024</v>
      </c>
      <c r="E126" s="11" t="s">
        <v>1025</v>
      </c>
      <c r="F126" s="104" t="s">
        <v>470</v>
      </c>
      <c r="G126" s="11" t="s">
        <v>45</v>
      </c>
      <c r="H126" s="160" t="s">
        <v>1026</v>
      </c>
      <c r="I126" s="159" t="s">
        <v>286</v>
      </c>
      <c r="J126" s="159">
        <v>1.7000000000000001E-2</v>
      </c>
      <c r="K126" s="147" t="s">
        <v>48</v>
      </c>
      <c r="L126" s="173" t="s">
        <v>2159</v>
      </c>
      <c r="M126" s="175"/>
    </row>
    <row r="127" spans="1:13">
      <c r="A127" s="56" t="s">
        <v>4</v>
      </c>
      <c r="B127" s="3" t="s">
        <v>117</v>
      </c>
      <c r="C127" s="133" t="s">
        <v>1027</v>
      </c>
      <c r="D127" s="104" t="s">
        <v>1024</v>
      </c>
      <c r="E127" s="11" t="s">
        <v>1025</v>
      </c>
      <c r="F127" s="104" t="s">
        <v>470</v>
      </c>
      <c r="G127" s="11" t="s">
        <v>29</v>
      </c>
      <c r="H127" s="160" t="s">
        <v>47</v>
      </c>
      <c r="I127" s="159" t="s">
        <v>286</v>
      </c>
      <c r="J127" s="159" t="s">
        <v>47</v>
      </c>
      <c r="K127" s="147" t="s">
        <v>45</v>
      </c>
      <c r="L127" s="173" t="s">
        <v>2164</v>
      </c>
      <c r="M127" s="175"/>
    </row>
    <row r="128" spans="1:13">
      <c r="A128" s="56" t="s">
        <v>4</v>
      </c>
      <c r="B128" s="3" t="s">
        <v>117</v>
      </c>
      <c r="C128" s="133" t="s">
        <v>1028</v>
      </c>
      <c r="D128" s="104" t="s">
        <v>1024</v>
      </c>
      <c r="E128" s="11" t="s">
        <v>1025</v>
      </c>
      <c r="F128" s="104" t="s">
        <v>470</v>
      </c>
      <c r="G128" s="11" t="s">
        <v>45</v>
      </c>
      <c r="H128" s="160">
        <v>1065</v>
      </c>
      <c r="I128" s="159" t="s">
        <v>286</v>
      </c>
      <c r="J128" s="159">
        <v>0.624</v>
      </c>
      <c r="K128" s="147" t="s">
        <v>29</v>
      </c>
      <c r="L128" s="173" t="s">
        <v>1029</v>
      </c>
      <c r="M128" s="175"/>
    </row>
    <row r="129" spans="1:13">
      <c r="A129" s="56" t="s">
        <v>4</v>
      </c>
      <c r="B129" s="3" t="s">
        <v>117</v>
      </c>
      <c r="C129" s="133" t="s">
        <v>1030</v>
      </c>
      <c r="D129" s="104" t="s">
        <v>1024</v>
      </c>
      <c r="E129" s="11" t="s">
        <v>1025</v>
      </c>
      <c r="F129" s="104" t="s">
        <v>1031</v>
      </c>
      <c r="G129" s="11" t="s">
        <v>29</v>
      </c>
      <c r="H129" s="160">
        <v>465</v>
      </c>
      <c r="I129" s="159" t="s">
        <v>286</v>
      </c>
      <c r="J129" s="159">
        <v>0.13</v>
      </c>
      <c r="K129" s="147" t="s">
        <v>45</v>
      </c>
      <c r="L129" s="173"/>
      <c r="M129" s="175"/>
    </row>
    <row r="130" spans="1:13">
      <c r="A130" s="56" t="s">
        <v>4</v>
      </c>
      <c r="B130" s="3" t="s">
        <v>117</v>
      </c>
      <c r="C130" s="133" t="s">
        <v>1032</v>
      </c>
      <c r="D130" s="104" t="s">
        <v>1024</v>
      </c>
      <c r="E130" s="11" t="s">
        <v>1025</v>
      </c>
      <c r="F130" s="104" t="s">
        <v>470</v>
      </c>
      <c r="G130" s="11" t="s">
        <v>29</v>
      </c>
      <c r="H130" s="160" t="s">
        <v>47</v>
      </c>
      <c r="I130" s="159" t="s">
        <v>286</v>
      </c>
      <c r="J130" s="159" t="s">
        <v>47</v>
      </c>
      <c r="K130" s="147" t="s">
        <v>45</v>
      </c>
      <c r="L130" s="173"/>
      <c r="M130" s="175"/>
    </row>
    <row r="131" spans="1:13">
      <c r="A131" s="56" t="s">
        <v>4</v>
      </c>
      <c r="B131" s="3" t="s">
        <v>117</v>
      </c>
      <c r="C131" s="133" t="s">
        <v>1033</v>
      </c>
      <c r="D131" s="104" t="s">
        <v>1024</v>
      </c>
      <c r="E131" s="11" t="s">
        <v>1025</v>
      </c>
      <c r="F131" s="104" t="s">
        <v>470</v>
      </c>
      <c r="G131" s="11" t="s">
        <v>29</v>
      </c>
      <c r="H131" s="160" t="s">
        <v>1026</v>
      </c>
      <c r="I131" s="159" t="s">
        <v>286</v>
      </c>
      <c r="J131" s="159">
        <v>0.106</v>
      </c>
      <c r="K131" s="147" t="s">
        <v>45</v>
      </c>
      <c r="L131" s="173"/>
      <c r="M131" s="175"/>
    </row>
    <row r="132" spans="1:13">
      <c r="A132" s="56" t="s">
        <v>4</v>
      </c>
      <c r="B132" s="3" t="s">
        <v>117</v>
      </c>
      <c r="C132" s="133" t="s">
        <v>1034</v>
      </c>
      <c r="D132" s="104" t="s">
        <v>1024</v>
      </c>
      <c r="E132" s="11" t="s">
        <v>1025</v>
      </c>
      <c r="F132" s="104" t="s">
        <v>470</v>
      </c>
      <c r="G132" s="11" t="s">
        <v>29</v>
      </c>
      <c r="H132" s="160" t="s">
        <v>1026</v>
      </c>
      <c r="I132" s="159" t="s">
        <v>286</v>
      </c>
      <c r="J132" s="159">
        <v>0.16</v>
      </c>
      <c r="K132" s="147" t="s">
        <v>45</v>
      </c>
      <c r="L132" s="173"/>
      <c r="M132" s="175"/>
    </row>
    <row r="133" spans="1:13">
      <c r="A133" s="56" t="s">
        <v>4</v>
      </c>
      <c r="B133" s="3" t="s">
        <v>117</v>
      </c>
      <c r="C133" s="133" t="s">
        <v>1035</v>
      </c>
      <c r="D133" s="104" t="s">
        <v>1024</v>
      </c>
      <c r="E133" s="11" t="s">
        <v>1025</v>
      </c>
      <c r="F133" s="104" t="s">
        <v>1036</v>
      </c>
      <c r="G133" s="11" t="s">
        <v>45</v>
      </c>
      <c r="H133" s="160">
        <v>1470</v>
      </c>
      <c r="I133" s="159" t="s">
        <v>286</v>
      </c>
      <c r="J133" s="159">
        <v>0.38100000000000001</v>
      </c>
      <c r="K133" s="147" t="s">
        <v>29</v>
      </c>
      <c r="L133" s="173" t="s">
        <v>1037</v>
      </c>
      <c r="M133" s="175"/>
    </row>
    <row r="134" spans="1:13">
      <c r="A134" s="56" t="s">
        <v>4</v>
      </c>
      <c r="B134" s="3" t="s">
        <v>117</v>
      </c>
      <c r="C134" s="133" t="s">
        <v>1038</v>
      </c>
      <c r="D134" s="104" t="s">
        <v>1024</v>
      </c>
      <c r="E134" s="11" t="s">
        <v>1025</v>
      </c>
      <c r="F134" s="104" t="s">
        <v>1039</v>
      </c>
      <c r="G134" s="11" t="s">
        <v>29</v>
      </c>
      <c r="H134" s="160">
        <v>295</v>
      </c>
      <c r="I134" s="159" t="s">
        <v>286</v>
      </c>
      <c r="J134" s="159">
        <v>8.4000000000000005E-2</v>
      </c>
      <c r="K134" s="147" t="s">
        <v>45</v>
      </c>
      <c r="L134" s="173"/>
      <c r="M134" s="175"/>
    </row>
    <row r="135" spans="1:13">
      <c r="A135" s="56" t="s">
        <v>4</v>
      </c>
      <c r="B135" s="3" t="s">
        <v>117</v>
      </c>
      <c r="C135" s="133" t="s">
        <v>605</v>
      </c>
      <c r="D135" s="104" t="s">
        <v>1024</v>
      </c>
      <c r="E135" s="11" t="s">
        <v>1025</v>
      </c>
      <c r="F135" s="104" t="s">
        <v>470</v>
      </c>
      <c r="G135" s="11" t="s">
        <v>45</v>
      </c>
      <c r="H135" s="160">
        <v>19240</v>
      </c>
      <c r="I135" s="159" t="s">
        <v>286</v>
      </c>
      <c r="J135" s="159">
        <v>0.27300000000000002</v>
      </c>
      <c r="K135" s="147" t="s">
        <v>29</v>
      </c>
      <c r="L135" s="173" t="s">
        <v>1040</v>
      </c>
      <c r="M135" s="175"/>
    </row>
    <row r="136" spans="1:13">
      <c r="A136" s="56" t="s">
        <v>4</v>
      </c>
      <c r="B136" s="3" t="s">
        <v>117</v>
      </c>
      <c r="C136" s="133" t="s">
        <v>605</v>
      </c>
      <c r="D136" s="104" t="s">
        <v>1024</v>
      </c>
      <c r="E136" s="11" t="s">
        <v>1025</v>
      </c>
      <c r="F136" s="104" t="s">
        <v>1041</v>
      </c>
      <c r="G136" s="11" t="s">
        <v>29</v>
      </c>
      <c r="H136" s="160" t="s">
        <v>47</v>
      </c>
      <c r="I136" s="159" t="s">
        <v>286</v>
      </c>
      <c r="J136" s="159" t="s">
        <v>47</v>
      </c>
      <c r="K136" s="147" t="s">
        <v>45</v>
      </c>
      <c r="L136" s="173"/>
      <c r="M136" s="175"/>
    </row>
    <row r="137" spans="1:13">
      <c r="A137" s="56" t="s">
        <v>4</v>
      </c>
      <c r="B137" s="3" t="s">
        <v>117</v>
      </c>
      <c r="C137" s="133" t="s">
        <v>1042</v>
      </c>
      <c r="D137" s="104" t="s">
        <v>1024</v>
      </c>
      <c r="E137" s="11" t="s">
        <v>1025</v>
      </c>
      <c r="F137" s="104" t="s">
        <v>1043</v>
      </c>
      <c r="G137" s="11" t="s">
        <v>29</v>
      </c>
      <c r="H137" s="160" t="s">
        <v>1026</v>
      </c>
      <c r="I137" s="159" t="s">
        <v>286</v>
      </c>
      <c r="J137" s="159">
        <v>0.42399999999999999</v>
      </c>
      <c r="K137" s="147" t="s">
        <v>45</v>
      </c>
      <c r="L137" s="173"/>
      <c r="M137" s="175"/>
    </row>
    <row r="138" spans="1:13">
      <c r="A138" s="56" t="s">
        <v>4</v>
      </c>
      <c r="B138" s="3" t="s">
        <v>117</v>
      </c>
      <c r="C138" s="133" t="s">
        <v>1044</v>
      </c>
      <c r="D138" s="104" t="s">
        <v>1024</v>
      </c>
      <c r="E138" s="11" t="s">
        <v>1025</v>
      </c>
      <c r="F138" s="104" t="s">
        <v>470</v>
      </c>
      <c r="G138" s="11" t="s">
        <v>45</v>
      </c>
      <c r="H138" s="160">
        <v>1010</v>
      </c>
      <c r="I138" s="159" t="s">
        <v>286</v>
      </c>
      <c r="J138" s="159">
        <v>0.254</v>
      </c>
      <c r="K138" s="147" t="s">
        <v>29</v>
      </c>
      <c r="L138" s="173" t="s">
        <v>1029</v>
      </c>
      <c r="M138" s="175"/>
    </row>
    <row r="139" spans="1:13">
      <c r="A139" s="56" t="s">
        <v>4</v>
      </c>
      <c r="B139" s="3" t="s">
        <v>117</v>
      </c>
      <c r="C139" s="133" t="s">
        <v>1045</v>
      </c>
      <c r="D139" s="104" t="s">
        <v>1024</v>
      </c>
      <c r="E139" s="11" t="s">
        <v>1025</v>
      </c>
      <c r="F139" s="104" t="s">
        <v>470</v>
      </c>
      <c r="G139" s="11" t="s">
        <v>29</v>
      </c>
      <c r="H139" s="160" t="s">
        <v>47</v>
      </c>
      <c r="I139" s="159" t="s">
        <v>286</v>
      </c>
      <c r="J139" s="159" t="s">
        <v>47</v>
      </c>
      <c r="K139" s="147" t="s">
        <v>45</v>
      </c>
      <c r="L139" s="173"/>
      <c r="M139" s="175"/>
    </row>
    <row r="140" spans="1:13">
      <c r="A140" s="56" t="s">
        <v>4</v>
      </c>
      <c r="B140" s="3" t="s">
        <v>117</v>
      </c>
      <c r="C140" s="133" t="s">
        <v>610</v>
      </c>
      <c r="D140" s="104" t="s">
        <v>1024</v>
      </c>
      <c r="E140" s="11" t="s">
        <v>1025</v>
      </c>
      <c r="F140" s="104" t="s">
        <v>470</v>
      </c>
      <c r="G140" s="11" t="s">
        <v>45</v>
      </c>
      <c r="H140" s="160">
        <v>355</v>
      </c>
      <c r="I140" s="159" t="s">
        <v>286</v>
      </c>
      <c r="J140" s="159">
        <v>0.14799999999999999</v>
      </c>
      <c r="K140" s="147" t="s">
        <v>29</v>
      </c>
      <c r="L140" s="173" t="s">
        <v>1046</v>
      </c>
      <c r="M140" s="175"/>
    </row>
    <row r="141" spans="1:13">
      <c r="A141" s="56" t="s">
        <v>4</v>
      </c>
      <c r="B141" s="3" t="s">
        <v>117</v>
      </c>
      <c r="C141" s="133" t="s">
        <v>765</v>
      </c>
      <c r="D141" s="104" t="s">
        <v>1024</v>
      </c>
      <c r="E141" s="11" t="s">
        <v>1025</v>
      </c>
      <c r="F141" s="104" t="s">
        <v>1047</v>
      </c>
      <c r="G141" s="11" t="s">
        <v>45</v>
      </c>
      <c r="H141" s="160">
        <v>1200</v>
      </c>
      <c r="I141" s="159" t="s">
        <v>286</v>
      </c>
      <c r="J141" s="159">
        <v>0.51100000000000001</v>
      </c>
      <c r="K141" s="147" t="s">
        <v>29</v>
      </c>
      <c r="L141" s="173" t="s">
        <v>1046</v>
      </c>
      <c r="M141" s="175"/>
    </row>
    <row r="142" spans="1:13">
      <c r="A142" s="56" t="s">
        <v>4</v>
      </c>
      <c r="B142" s="3" t="s">
        <v>117</v>
      </c>
      <c r="C142" s="133" t="s">
        <v>1048</v>
      </c>
      <c r="D142" s="104" t="s">
        <v>1024</v>
      </c>
      <c r="E142" s="11" t="s">
        <v>1025</v>
      </c>
      <c r="F142" s="104" t="s">
        <v>1047</v>
      </c>
      <c r="G142" s="11" t="s">
        <v>45</v>
      </c>
      <c r="H142" s="160">
        <v>360</v>
      </c>
      <c r="I142" s="159" t="s">
        <v>286</v>
      </c>
      <c r="J142" s="159">
        <v>0.32200000000000001</v>
      </c>
      <c r="K142" s="147" t="s">
        <v>29</v>
      </c>
      <c r="L142" s="173" t="s">
        <v>1049</v>
      </c>
      <c r="M142" s="175"/>
    </row>
    <row r="143" spans="1:13">
      <c r="A143" s="56" t="s">
        <v>4</v>
      </c>
      <c r="B143" s="3" t="s">
        <v>117</v>
      </c>
      <c r="C143" s="133" t="s">
        <v>1050</v>
      </c>
      <c r="D143" s="104" t="s">
        <v>1024</v>
      </c>
      <c r="E143" s="11" t="s">
        <v>1025</v>
      </c>
      <c r="F143" s="104" t="s">
        <v>1041</v>
      </c>
      <c r="G143" s="11" t="s">
        <v>29</v>
      </c>
      <c r="H143" s="160" t="s">
        <v>47</v>
      </c>
      <c r="I143" s="159" t="s">
        <v>286</v>
      </c>
      <c r="J143" s="159" t="s">
        <v>47</v>
      </c>
      <c r="K143" s="147" t="s">
        <v>45</v>
      </c>
      <c r="L143" s="173"/>
      <c r="M143" s="175"/>
    </row>
    <row r="144" spans="1:13">
      <c r="A144" s="56" t="s">
        <v>4</v>
      </c>
      <c r="B144" s="3" t="s">
        <v>117</v>
      </c>
      <c r="C144" s="133" t="s">
        <v>778</v>
      </c>
      <c r="D144" s="104" t="s">
        <v>1024</v>
      </c>
      <c r="E144" s="11" t="s">
        <v>1025</v>
      </c>
      <c r="F144" s="104" t="s">
        <v>470</v>
      </c>
      <c r="G144" s="11" t="s">
        <v>45</v>
      </c>
      <c r="H144" s="160">
        <v>2970</v>
      </c>
      <c r="I144" s="159" t="s">
        <v>286</v>
      </c>
      <c r="J144" s="159">
        <v>0.17199999999999999</v>
      </c>
      <c r="K144" s="147" t="s">
        <v>29</v>
      </c>
      <c r="L144" s="173" t="s">
        <v>1037</v>
      </c>
      <c r="M144" s="175"/>
    </row>
    <row r="145" spans="1:13">
      <c r="A145" s="56" t="s">
        <v>4</v>
      </c>
      <c r="B145" s="3" t="s">
        <v>117</v>
      </c>
      <c r="C145" s="133" t="s">
        <v>1051</v>
      </c>
      <c r="D145" s="104" t="s">
        <v>1024</v>
      </c>
      <c r="E145" s="11" t="s">
        <v>1025</v>
      </c>
      <c r="F145" s="104" t="s">
        <v>1052</v>
      </c>
      <c r="G145" s="11" t="s">
        <v>45</v>
      </c>
      <c r="H145" s="160">
        <v>1330</v>
      </c>
      <c r="I145" s="159" t="s">
        <v>286</v>
      </c>
      <c r="J145" s="159">
        <v>0.75900000000000001</v>
      </c>
      <c r="K145" s="147" t="s">
        <v>29</v>
      </c>
      <c r="L145" s="173" t="s">
        <v>1040</v>
      </c>
      <c r="M145" s="175"/>
    </row>
    <row r="146" spans="1:13">
      <c r="A146" s="56" t="s">
        <v>4</v>
      </c>
      <c r="B146" s="3" t="s">
        <v>117</v>
      </c>
      <c r="C146" s="133" t="s">
        <v>1053</v>
      </c>
      <c r="D146" s="104" t="s">
        <v>1024</v>
      </c>
      <c r="E146" s="11" t="s">
        <v>1025</v>
      </c>
      <c r="F146" s="104" t="s">
        <v>1039</v>
      </c>
      <c r="G146" s="11" t="s">
        <v>29</v>
      </c>
      <c r="H146" s="160">
        <v>445</v>
      </c>
      <c r="I146" s="159" t="s">
        <v>286</v>
      </c>
      <c r="J146" s="159">
        <v>0.16900000000000001</v>
      </c>
      <c r="K146" s="147" t="s">
        <v>45</v>
      </c>
      <c r="L146" s="173"/>
      <c r="M146" s="175"/>
    </row>
    <row r="147" spans="1:13">
      <c r="A147" s="56" t="s">
        <v>4</v>
      </c>
      <c r="B147" s="3" t="s">
        <v>117</v>
      </c>
      <c r="C147" s="133" t="s">
        <v>1054</v>
      </c>
      <c r="D147" s="104" t="s">
        <v>1024</v>
      </c>
      <c r="E147" s="11" t="s">
        <v>1025</v>
      </c>
      <c r="F147" s="104" t="s">
        <v>470</v>
      </c>
      <c r="G147" s="11" t="s">
        <v>45</v>
      </c>
      <c r="H147" s="160">
        <v>1530</v>
      </c>
      <c r="I147" s="159" t="s">
        <v>286</v>
      </c>
      <c r="J147" s="159">
        <v>0.14299999999999999</v>
      </c>
      <c r="K147" s="147" t="s">
        <v>29</v>
      </c>
      <c r="L147" s="173" t="s">
        <v>1055</v>
      </c>
      <c r="M147" s="175"/>
    </row>
    <row r="148" spans="1:13">
      <c r="A148" s="56" t="s">
        <v>4</v>
      </c>
      <c r="B148" s="3" t="s">
        <v>117</v>
      </c>
      <c r="C148" s="133" t="s">
        <v>1054</v>
      </c>
      <c r="D148" s="104" t="s">
        <v>1024</v>
      </c>
      <c r="E148" s="11" t="s">
        <v>1025</v>
      </c>
      <c r="F148" s="104" t="s">
        <v>1041</v>
      </c>
      <c r="G148" s="11" t="s">
        <v>29</v>
      </c>
      <c r="H148" s="160" t="s">
        <v>47</v>
      </c>
      <c r="I148" s="159" t="s">
        <v>286</v>
      </c>
      <c r="J148" s="159" t="s">
        <v>47</v>
      </c>
      <c r="K148" s="147" t="s">
        <v>45</v>
      </c>
      <c r="L148" s="173"/>
      <c r="M148" s="175"/>
    </row>
    <row r="149" spans="1:13">
      <c r="A149" s="56" t="s">
        <v>4</v>
      </c>
      <c r="B149" s="3" t="s">
        <v>117</v>
      </c>
      <c r="C149" s="133" t="s">
        <v>1056</v>
      </c>
      <c r="D149" s="104" t="s">
        <v>1024</v>
      </c>
      <c r="E149" s="11" t="s">
        <v>1025</v>
      </c>
      <c r="F149" s="104" t="s">
        <v>470</v>
      </c>
      <c r="G149" s="11" t="s">
        <v>45</v>
      </c>
      <c r="H149" s="160">
        <v>590</v>
      </c>
      <c r="I149" s="159" t="s">
        <v>286</v>
      </c>
      <c r="J149" s="159">
        <v>0.14899999999999999</v>
      </c>
      <c r="K149" s="147" t="s">
        <v>29</v>
      </c>
      <c r="L149" s="173" t="s">
        <v>1037</v>
      </c>
      <c r="M149" s="175"/>
    </row>
    <row r="150" spans="1:13">
      <c r="A150" s="56" t="s">
        <v>4</v>
      </c>
      <c r="B150" s="3" t="s">
        <v>117</v>
      </c>
      <c r="C150" s="133" t="s">
        <v>615</v>
      </c>
      <c r="D150" s="104" t="s">
        <v>1024</v>
      </c>
      <c r="E150" s="11" t="s">
        <v>1025</v>
      </c>
      <c r="F150" s="104" t="s">
        <v>470</v>
      </c>
      <c r="G150" s="11" t="s">
        <v>45</v>
      </c>
      <c r="H150" s="160">
        <v>2905</v>
      </c>
      <c r="I150" s="159" t="s">
        <v>286</v>
      </c>
      <c r="J150" s="159">
        <v>0.33400000000000002</v>
      </c>
      <c r="K150" s="147" t="s">
        <v>29</v>
      </c>
      <c r="L150" s="173" t="s">
        <v>1046</v>
      </c>
      <c r="M150" s="175"/>
    </row>
    <row r="151" spans="1:13">
      <c r="A151" s="56" t="s">
        <v>4</v>
      </c>
      <c r="B151" s="3" t="s">
        <v>117</v>
      </c>
      <c r="C151" s="133" t="s">
        <v>793</v>
      </c>
      <c r="D151" s="104" t="s">
        <v>1024</v>
      </c>
      <c r="E151" s="11" t="s">
        <v>1025</v>
      </c>
      <c r="F151" s="104" t="s">
        <v>470</v>
      </c>
      <c r="G151" s="11" t="s">
        <v>45</v>
      </c>
      <c r="H151" s="160">
        <v>565</v>
      </c>
      <c r="I151" s="159" t="s">
        <v>286</v>
      </c>
      <c r="J151" s="159">
        <v>0.22500000000000001</v>
      </c>
      <c r="K151" s="147" t="s">
        <v>29</v>
      </c>
      <c r="L151" s="173" t="s">
        <v>1037</v>
      </c>
      <c r="M151" s="175"/>
    </row>
    <row r="152" spans="1:13">
      <c r="A152" s="56" t="s">
        <v>4</v>
      </c>
      <c r="B152" s="3" t="s">
        <v>117</v>
      </c>
      <c r="C152" s="133" t="s">
        <v>1057</v>
      </c>
      <c r="D152" s="104" t="s">
        <v>1024</v>
      </c>
      <c r="E152" s="11" t="s">
        <v>1025</v>
      </c>
      <c r="F152" s="104" t="s">
        <v>470</v>
      </c>
      <c r="G152" s="11" t="s">
        <v>45</v>
      </c>
      <c r="H152" s="160">
        <v>565</v>
      </c>
      <c r="I152" s="159" t="s">
        <v>286</v>
      </c>
      <c r="J152" s="159">
        <v>0.23200000000000001</v>
      </c>
      <c r="K152" s="147" t="s">
        <v>29</v>
      </c>
      <c r="L152" s="173" t="s">
        <v>1046</v>
      </c>
      <c r="M152" s="175"/>
    </row>
    <row r="153" spans="1:13">
      <c r="A153" s="56" t="s">
        <v>4</v>
      </c>
      <c r="B153" s="3" t="s">
        <v>117</v>
      </c>
      <c r="C153" s="133" t="s">
        <v>623</v>
      </c>
      <c r="D153" s="104" t="s">
        <v>1024</v>
      </c>
      <c r="E153" s="11" t="s">
        <v>1025</v>
      </c>
      <c r="F153" s="104" t="s">
        <v>470</v>
      </c>
      <c r="G153" s="11" t="s">
        <v>45</v>
      </c>
      <c r="H153" s="160">
        <v>260</v>
      </c>
      <c r="I153" s="159" t="s">
        <v>286</v>
      </c>
      <c r="J153" s="159">
        <v>2.3E-2</v>
      </c>
      <c r="K153" s="147" t="s">
        <v>29</v>
      </c>
      <c r="L153" s="173" t="s">
        <v>1037</v>
      </c>
      <c r="M153" s="175"/>
    </row>
    <row r="154" spans="1:13">
      <c r="A154" s="56" t="s">
        <v>4</v>
      </c>
      <c r="B154" s="3" t="s">
        <v>117</v>
      </c>
      <c r="C154" s="133" t="s">
        <v>1058</v>
      </c>
      <c r="D154" s="104" t="s">
        <v>1024</v>
      </c>
      <c r="E154" s="11" t="s">
        <v>1025</v>
      </c>
      <c r="F154" s="104">
        <v>3.1</v>
      </c>
      <c r="G154" s="11" t="s">
        <v>29</v>
      </c>
      <c r="H154" s="160" t="s">
        <v>1026</v>
      </c>
      <c r="I154" s="159" t="s">
        <v>286</v>
      </c>
      <c r="J154" s="159">
        <v>0.97899999999999998</v>
      </c>
      <c r="K154" s="147" t="s">
        <v>45</v>
      </c>
      <c r="L154" s="173"/>
      <c r="M154" s="175"/>
    </row>
    <row r="155" spans="1:13">
      <c r="A155" s="56" t="s">
        <v>4</v>
      </c>
      <c r="B155" s="3" t="s">
        <v>117</v>
      </c>
      <c r="C155" s="133" t="s">
        <v>813</v>
      </c>
      <c r="D155" s="104" t="s">
        <v>1024</v>
      </c>
      <c r="E155" s="11" t="s">
        <v>1025</v>
      </c>
      <c r="F155" s="104" t="s">
        <v>1041</v>
      </c>
      <c r="G155" s="11" t="s">
        <v>29</v>
      </c>
      <c r="H155" s="160" t="s">
        <v>47</v>
      </c>
      <c r="I155" s="159" t="s">
        <v>286</v>
      </c>
      <c r="J155" s="159" t="s">
        <v>47</v>
      </c>
      <c r="K155" s="147" t="s">
        <v>45</v>
      </c>
      <c r="L155" s="173"/>
      <c r="M155" s="175"/>
    </row>
    <row r="156" spans="1:13">
      <c r="A156" s="56" t="s">
        <v>4</v>
      </c>
      <c r="B156" s="3" t="s">
        <v>117</v>
      </c>
      <c r="C156" s="133" t="s">
        <v>586</v>
      </c>
      <c r="D156" s="104" t="s">
        <v>1024</v>
      </c>
      <c r="E156" s="11" t="s">
        <v>1025</v>
      </c>
      <c r="F156" s="104" t="s">
        <v>470</v>
      </c>
      <c r="G156" s="11" t="s">
        <v>45</v>
      </c>
      <c r="H156" s="160">
        <v>14245</v>
      </c>
      <c r="I156" s="159" t="s">
        <v>286</v>
      </c>
      <c r="J156" s="159">
        <v>0.14199999999999999</v>
      </c>
      <c r="K156" s="147" t="s">
        <v>29</v>
      </c>
      <c r="L156" s="173" t="s">
        <v>1040</v>
      </c>
      <c r="M156" s="175"/>
    </row>
    <row r="157" spans="1:13">
      <c r="A157" s="56" t="s">
        <v>4</v>
      </c>
      <c r="B157" s="3" t="s">
        <v>117</v>
      </c>
      <c r="C157" s="133" t="s">
        <v>630</v>
      </c>
      <c r="D157" s="104" t="s">
        <v>1024</v>
      </c>
      <c r="E157" s="11" t="s">
        <v>1025</v>
      </c>
      <c r="F157" s="104" t="s">
        <v>470</v>
      </c>
      <c r="G157" s="11" t="s">
        <v>45</v>
      </c>
      <c r="H157" s="160">
        <v>3575</v>
      </c>
      <c r="I157" s="159" t="s">
        <v>286</v>
      </c>
      <c r="J157" s="159">
        <v>0.42199999999999999</v>
      </c>
      <c r="K157" s="147" t="s">
        <v>29</v>
      </c>
      <c r="L157" s="173" t="s">
        <v>1040</v>
      </c>
      <c r="M157" s="175"/>
    </row>
    <row r="158" spans="1:13">
      <c r="A158" s="56" t="s">
        <v>4</v>
      </c>
      <c r="B158" s="3" t="s">
        <v>117</v>
      </c>
      <c r="C158" s="133" t="s">
        <v>632</v>
      </c>
      <c r="D158" s="104" t="s">
        <v>1024</v>
      </c>
      <c r="E158" s="11" t="s">
        <v>1025</v>
      </c>
      <c r="F158" s="104" t="s">
        <v>470</v>
      </c>
      <c r="G158" s="11" t="s">
        <v>45</v>
      </c>
      <c r="H158" s="160">
        <v>920</v>
      </c>
      <c r="I158" s="159" t="s">
        <v>286</v>
      </c>
      <c r="J158" s="159">
        <v>0.11</v>
      </c>
      <c r="K158" s="147" t="s">
        <v>29</v>
      </c>
      <c r="L158" s="173" t="s">
        <v>1046</v>
      </c>
      <c r="M158" s="175"/>
    </row>
    <row r="159" spans="1:13">
      <c r="A159" s="56" t="s">
        <v>4</v>
      </c>
      <c r="B159" s="3" t="s">
        <v>117</v>
      </c>
      <c r="C159" s="133" t="s">
        <v>1059</v>
      </c>
      <c r="D159" s="104" t="s">
        <v>1024</v>
      </c>
      <c r="E159" s="11" t="s">
        <v>1025</v>
      </c>
      <c r="F159" s="104" t="s">
        <v>1060</v>
      </c>
      <c r="G159" s="11" t="s">
        <v>29</v>
      </c>
      <c r="H159" s="160" t="s">
        <v>1026</v>
      </c>
      <c r="I159" s="159" t="s">
        <v>286</v>
      </c>
      <c r="J159" s="159">
        <v>4.2999999999999997E-2</v>
      </c>
      <c r="K159" s="147" t="s">
        <v>45</v>
      </c>
      <c r="L159" s="173"/>
      <c r="M159" s="175"/>
    </row>
    <row r="160" spans="1:13">
      <c r="A160" s="56" t="s">
        <v>4</v>
      </c>
      <c r="B160" s="3" t="s">
        <v>117</v>
      </c>
      <c r="C160" s="133" t="s">
        <v>1061</v>
      </c>
      <c r="D160" s="104" t="s">
        <v>1024</v>
      </c>
      <c r="E160" s="11" t="s">
        <v>1025</v>
      </c>
      <c r="F160" s="104" t="s">
        <v>1062</v>
      </c>
      <c r="G160" s="11" t="s">
        <v>29</v>
      </c>
      <c r="H160" s="160">
        <v>785</v>
      </c>
      <c r="I160" s="159" t="s">
        <v>286</v>
      </c>
      <c r="J160" s="159">
        <v>0.34</v>
      </c>
      <c r="K160" s="147" t="s">
        <v>45</v>
      </c>
      <c r="L160" s="173"/>
      <c r="M160" s="175"/>
    </row>
    <row r="161" spans="1:13">
      <c r="A161" s="56" t="s">
        <v>4</v>
      </c>
      <c r="B161" s="3" t="s">
        <v>117</v>
      </c>
      <c r="C161" s="133" t="s">
        <v>1063</v>
      </c>
      <c r="D161" s="104" t="s">
        <v>1024</v>
      </c>
      <c r="E161" s="11" t="s">
        <v>1025</v>
      </c>
      <c r="F161" s="104" t="s">
        <v>1064</v>
      </c>
      <c r="G161" s="11" t="s">
        <v>29</v>
      </c>
      <c r="H161" s="160">
        <v>210</v>
      </c>
      <c r="I161" s="159" t="s">
        <v>286</v>
      </c>
      <c r="J161" s="159">
        <v>0.23300000000000001</v>
      </c>
      <c r="K161" s="147" t="s">
        <v>45</v>
      </c>
      <c r="L161" s="173"/>
      <c r="M161" s="175"/>
    </row>
    <row r="162" spans="1:13">
      <c r="A162" s="56" t="s">
        <v>4</v>
      </c>
      <c r="B162" s="3" t="s">
        <v>117</v>
      </c>
      <c r="C162" s="133" t="s">
        <v>1065</v>
      </c>
      <c r="D162" s="104" t="s">
        <v>1024</v>
      </c>
      <c r="E162" s="11" t="s">
        <v>1025</v>
      </c>
      <c r="F162" s="104" t="s">
        <v>1041</v>
      </c>
      <c r="G162" s="11" t="s">
        <v>29</v>
      </c>
      <c r="H162" s="160" t="s">
        <v>47</v>
      </c>
      <c r="I162" s="159" t="s">
        <v>286</v>
      </c>
      <c r="J162" s="159" t="s">
        <v>47</v>
      </c>
      <c r="K162" s="147" t="s">
        <v>45</v>
      </c>
      <c r="L162" s="173"/>
      <c r="M162" s="175"/>
    </row>
    <row r="163" spans="1:13">
      <c r="A163" s="56" t="s">
        <v>4</v>
      </c>
      <c r="B163" s="3" t="s">
        <v>117</v>
      </c>
      <c r="C163" s="133" t="s">
        <v>1066</v>
      </c>
      <c r="D163" s="104" t="s">
        <v>1024</v>
      </c>
      <c r="E163" s="11" t="s">
        <v>1025</v>
      </c>
      <c r="F163" s="104" t="s">
        <v>1067</v>
      </c>
      <c r="G163" s="11" t="s">
        <v>29</v>
      </c>
      <c r="H163" s="160">
        <v>765</v>
      </c>
      <c r="I163" s="159" t="s">
        <v>286</v>
      </c>
      <c r="J163" s="159">
        <v>0.123</v>
      </c>
      <c r="K163" s="147" t="s">
        <v>45</v>
      </c>
      <c r="L163" s="173"/>
      <c r="M163" s="175"/>
    </row>
    <row r="164" spans="1:13">
      <c r="A164" s="56" t="s">
        <v>4</v>
      </c>
      <c r="B164" s="3" t="s">
        <v>117</v>
      </c>
      <c r="C164" s="133" t="s">
        <v>1068</v>
      </c>
      <c r="D164" s="104" t="s">
        <v>1024</v>
      </c>
      <c r="E164" s="11" t="s">
        <v>1025</v>
      </c>
      <c r="F164" s="104" t="s">
        <v>470</v>
      </c>
      <c r="G164" s="11" t="s">
        <v>45</v>
      </c>
      <c r="H164" s="160">
        <v>2885</v>
      </c>
      <c r="I164" s="159" t="s">
        <v>286</v>
      </c>
      <c r="J164" s="159">
        <v>0.82699999999999996</v>
      </c>
      <c r="K164" s="147" t="s">
        <v>29</v>
      </c>
      <c r="L164" s="173" t="s">
        <v>1040</v>
      </c>
      <c r="M164" s="175"/>
    </row>
    <row r="165" spans="1:13">
      <c r="A165" s="56" t="s">
        <v>4</v>
      </c>
      <c r="B165" s="3" t="s">
        <v>117</v>
      </c>
      <c r="C165" s="133" t="s">
        <v>1068</v>
      </c>
      <c r="D165" s="104" t="s">
        <v>1024</v>
      </c>
      <c r="E165" s="11" t="s">
        <v>1025</v>
      </c>
      <c r="F165" s="104" t="s">
        <v>1041</v>
      </c>
      <c r="G165" s="11" t="s">
        <v>29</v>
      </c>
      <c r="H165" s="160" t="s">
        <v>47</v>
      </c>
      <c r="I165" s="159" t="s">
        <v>286</v>
      </c>
      <c r="J165" s="159" t="s">
        <v>47</v>
      </c>
      <c r="K165" s="147" t="s">
        <v>45</v>
      </c>
      <c r="L165" s="173"/>
      <c r="M165" s="175"/>
    </row>
    <row r="166" spans="1:13">
      <c r="A166" s="56" t="s">
        <v>4</v>
      </c>
      <c r="B166" s="3" t="s">
        <v>117</v>
      </c>
      <c r="C166" s="133" t="s">
        <v>636</v>
      </c>
      <c r="D166" s="104" t="s">
        <v>1024</v>
      </c>
      <c r="E166" s="11" t="s">
        <v>1025</v>
      </c>
      <c r="F166" s="104" t="s">
        <v>470</v>
      </c>
      <c r="G166" s="11" t="s">
        <v>45</v>
      </c>
      <c r="H166" s="160">
        <v>2715</v>
      </c>
      <c r="I166" s="159" t="s">
        <v>286</v>
      </c>
      <c r="J166" s="159">
        <v>0.46600000000000003</v>
      </c>
      <c r="K166" s="147" t="s">
        <v>29</v>
      </c>
      <c r="L166" s="173" t="s">
        <v>1040</v>
      </c>
      <c r="M166" s="175"/>
    </row>
    <row r="167" spans="1:13">
      <c r="A167" s="56" t="s">
        <v>4</v>
      </c>
      <c r="B167" s="3" t="s">
        <v>117</v>
      </c>
      <c r="C167" s="133" t="s">
        <v>636</v>
      </c>
      <c r="D167" s="104" t="s">
        <v>1024</v>
      </c>
      <c r="E167" s="11" t="s">
        <v>1025</v>
      </c>
      <c r="F167" s="104" t="s">
        <v>1041</v>
      </c>
      <c r="G167" s="11" t="s">
        <v>29</v>
      </c>
      <c r="H167" s="160" t="s">
        <v>47</v>
      </c>
      <c r="I167" s="159" t="s">
        <v>286</v>
      </c>
      <c r="J167" s="159" t="s">
        <v>47</v>
      </c>
      <c r="K167" s="147" t="s">
        <v>45</v>
      </c>
      <c r="L167" s="173"/>
      <c r="M167" s="175"/>
    </row>
    <row r="168" spans="1:13">
      <c r="A168" s="56" t="s">
        <v>4</v>
      </c>
      <c r="B168" s="3" t="s">
        <v>117</v>
      </c>
      <c r="C168" s="133" t="s">
        <v>1069</v>
      </c>
      <c r="D168" s="104" t="s">
        <v>1024</v>
      </c>
      <c r="E168" s="11" t="s">
        <v>1025</v>
      </c>
      <c r="F168" s="104" t="s">
        <v>1070</v>
      </c>
      <c r="G168" s="11" t="s">
        <v>29</v>
      </c>
      <c r="H168" s="160" t="s">
        <v>47</v>
      </c>
      <c r="I168" s="159" t="s">
        <v>286</v>
      </c>
      <c r="J168" s="159" t="s">
        <v>47</v>
      </c>
      <c r="K168" s="147" t="s">
        <v>45</v>
      </c>
      <c r="L168" s="173"/>
      <c r="M168" s="175"/>
    </row>
    <row r="169" spans="1:13">
      <c r="A169" s="56" t="s">
        <v>4</v>
      </c>
      <c r="B169" s="3" t="s">
        <v>117</v>
      </c>
      <c r="C169" s="133" t="s">
        <v>1071</v>
      </c>
      <c r="D169" s="104" t="s">
        <v>1024</v>
      </c>
      <c r="E169" s="11" t="s">
        <v>1025</v>
      </c>
      <c r="F169" s="104" t="s">
        <v>1072</v>
      </c>
      <c r="G169" s="11" t="s">
        <v>29</v>
      </c>
      <c r="H169" s="160" t="s">
        <v>1026</v>
      </c>
      <c r="I169" s="159" t="s">
        <v>286</v>
      </c>
      <c r="J169" s="159">
        <v>0.153</v>
      </c>
      <c r="K169" s="147" t="s">
        <v>45</v>
      </c>
      <c r="L169" s="173"/>
      <c r="M169" s="175"/>
    </row>
    <row r="170" spans="1:13">
      <c r="A170" s="56" t="s">
        <v>4</v>
      </c>
      <c r="B170" s="3" t="s">
        <v>117</v>
      </c>
      <c r="C170" s="133" t="s">
        <v>1073</v>
      </c>
      <c r="D170" s="104" t="s">
        <v>1024</v>
      </c>
      <c r="E170" s="11" t="s">
        <v>1025</v>
      </c>
      <c r="F170" s="104" t="s">
        <v>1074</v>
      </c>
      <c r="G170" s="11" t="s">
        <v>29</v>
      </c>
      <c r="H170" s="160" t="s">
        <v>1026</v>
      </c>
      <c r="I170" s="159" t="s">
        <v>286</v>
      </c>
      <c r="J170" s="159">
        <v>0.54700000000000004</v>
      </c>
      <c r="K170" s="147" t="s">
        <v>45</v>
      </c>
      <c r="L170" s="173"/>
      <c r="M170" s="175"/>
    </row>
    <row r="171" spans="1:13">
      <c r="A171" s="56" t="s">
        <v>4</v>
      </c>
      <c r="B171" s="3" t="s">
        <v>117</v>
      </c>
      <c r="C171" s="133" t="s">
        <v>1075</v>
      </c>
      <c r="D171" s="104" t="s">
        <v>1024</v>
      </c>
      <c r="E171" s="11" t="s">
        <v>1025</v>
      </c>
      <c r="F171" s="104" t="s">
        <v>1074</v>
      </c>
      <c r="G171" s="11" t="s">
        <v>29</v>
      </c>
      <c r="H171" s="160" t="s">
        <v>1026</v>
      </c>
      <c r="I171" s="159" t="s">
        <v>286</v>
      </c>
      <c r="J171" s="159">
        <v>0.70299999999999996</v>
      </c>
      <c r="K171" s="147" t="s">
        <v>45</v>
      </c>
      <c r="L171" s="173"/>
      <c r="M171" s="175"/>
    </row>
    <row r="172" spans="1:13">
      <c r="A172" s="56" t="s">
        <v>4</v>
      </c>
      <c r="B172" s="3" t="s">
        <v>117</v>
      </c>
      <c r="C172" s="133" t="s">
        <v>1076</v>
      </c>
      <c r="D172" s="104" t="s">
        <v>1024</v>
      </c>
      <c r="E172" s="11" t="s">
        <v>1025</v>
      </c>
      <c r="F172" s="104" t="s">
        <v>470</v>
      </c>
      <c r="G172" s="11" t="s">
        <v>45</v>
      </c>
      <c r="H172" s="160">
        <v>830</v>
      </c>
      <c r="I172" s="159" t="s">
        <v>286</v>
      </c>
      <c r="J172" s="159">
        <v>0.46400000000000002</v>
      </c>
      <c r="K172" s="147" t="s">
        <v>29</v>
      </c>
      <c r="L172" s="173" t="s">
        <v>1077</v>
      </c>
      <c r="M172" s="175"/>
    </row>
    <row r="173" spans="1:13">
      <c r="A173" s="56" t="s">
        <v>4</v>
      </c>
      <c r="B173" s="3" t="s">
        <v>117</v>
      </c>
      <c r="C173" s="133" t="s">
        <v>1078</v>
      </c>
      <c r="D173" s="104" t="s">
        <v>1024</v>
      </c>
      <c r="E173" s="11" t="s">
        <v>1025</v>
      </c>
      <c r="F173" s="104" t="s">
        <v>470</v>
      </c>
      <c r="G173" s="11" t="s">
        <v>45</v>
      </c>
      <c r="H173" s="160">
        <v>860</v>
      </c>
      <c r="I173" s="159" t="s">
        <v>286</v>
      </c>
      <c r="J173" s="159">
        <v>0.25</v>
      </c>
      <c r="K173" s="147" t="s">
        <v>29</v>
      </c>
      <c r="L173" s="173" t="s">
        <v>1079</v>
      </c>
      <c r="M173" s="175"/>
    </row>
    <row r="174" spans="1:13" s="13" customFormat="1">
      <c r="A174" s="56" t="s">
        <v>4</v>
      </c>
      <c r="B174" s="104" t="s">
        <v>117</v>
      </c>
      <c r="C174" s="133" t="s">
        <v>464</v>
      </c>
      <c r="D174" s="87" t="s">
        <v>37</v>
      </c>
      <c r="E174" s="11" t="s">
        <v>119</v>
      </c>
      <c r="F174" s="104" t="s">
        <v>471</v>
      </c>
      <c r="G174" s="15" t="s">
        <v>45</v>
      </c>
      <c r="H174" s="160" t="s">
        <v>472</v>
      </c>
      <c r="I174" s="159" t="s">
        <v>47</v>
      </c>
      <c r="J174" s="159">
        <v>0.18595041322314049</v>
      </c>
      <c r="K174" s="11" t="s">
        <v>29</v>
      </c>
      <c r="L174" s="173" t="s">
        <v>2161</v>
      </c>
      <c r="M174" s="175"/>
    </row>
    <row r="175" spans="1:13">
      <c r="A175" s="56" t="s">
        <v>4</v>
      </c>
      <c r="B175" s="104" t="s">
        <v>117</v>
      </c>
      <c r="C175" s="133" t="s">
        <v>464</v>
      </c>
      <c r="D175" s="87" t="s">
        <v>37</v>
      </c>
      <c r="E175" s="11" t="s">
        <v>119</v>
      </c>
      <c r="F175" s="104" t="s">
        <v>473</v>
      </c>
      <c r="G175" s="15" t="s">
        <v>45</v>
      </c>
      <c r="H175" s="160">
        <v>2825</v>
      </c>
      <c r="I175" s="159">
        <v>0.25084959093769665</v>
      </c>
      <c r="J175" s="159">
        <v>0.27089125363499822</v>
      </c>
      <c r="K175" s="11" t="s">
        <v>29</v>
      </c>
      <c r="L175" s="173"/>
      <c r="M175" s="175"/>
    </row>
    <row r="176" spans="1:13">
      <c r="A176" s="56" t="s">
        <v>4</v>
      </c>
      <c r="B176" s="12" t="s">
        <v>117</v>
      </c>
      <c r="C176" s="133" t="s">
        <v>464</v>
      </c>
      <c r="D176" s="104" t="s">
        <v>37</v>
      </c>
      <c r="E176" s="11" t="s">
        <v>119</v>
      </c>
      <c r="F176" s="104" t="s">
        <v>474</v>
      </c>
      <c r="G176" s="11" t="s">
        <v>45</v>
      </c>
      <c r="H176" s="160">
        <v>308</v>
      </c>
      <c r="I176" s="159" t="s">
        <v>47</v>
      </c>
      <c r="J176" s="159">
        <v>0.52679589509692137</v>
      </c>
      <c r="K176" s="147" t="s">
        <v>29</v>
      </c>
      <c r="L176" s="173"/>
      <c r="M176" s="175"/>
    </row>
    <row r="177" spans="1:13">
      <c r="A177" s="56" t="s">
        <v>4</v>
      </c>
      <c r="B177" s="3" t="s">
        <v>117</v>
      </c>
      <c r="C177" s="133" t="s">
        <v>464</v>
      </c>
      <c r="D177" s="104" t="s">
        <v>37</v>
      </c>
      <c r="E177" s="11" t="s">
        <v>119</v>
      </c>
      <c r="F177" s="104" t="s">
        <v>475</v>
      </c>
      <c r="G177" s="11" t="s">
        <v>29</v>
      </c>
      <c r="H177" s="160" t="s">
        <v>47</v>
      </c>
      <c r="I177" s="159" t="s">
        <v>47</v>
      </c>
      <c r="J177" s="159" t="s">
        <v>47</v>
      </c>
      <c r="K177" s="147" t="s">
        <v>45</v>
      </c>
      <c r="L177" s="173"/>
      <c r="M177" s="175"/>
    </row>
    <row r="178" spans="1:13">
      <c r="A178" s="56" t="s">
        <v>4</v>
      </c>
      <c r="B178" s="3" t="s">
        <v>117</v>
      </c>
      <c r="C178" s="133" t="s">
        <v>464</v>
      </c>
      <c r="D178" s="104" t="s">
        <v>37</v>
      </c>
      <c r="E178" s="11" t="s">
        <v>119</v>
      </c>
      <c r="F178" s="104" t="s">
        <v>476</v>
      </c>
      <c r="G178" s="11" t="s">
        <v>29</v>
      </c>
      <c r="H178" s="160" t="s">
        <v>47</v>
      </c>
      <c r="I178" s="159" t="s">
        <v>47</v>
      </c>
      <c r="J178" s="159" t="s">
        <v>47</v>
      </c>
      <c r="K178" s="147" t="s">
        <v>45</v>
      </c>
      <c r="L178" s="173"/>
      <c r="M178" s="175"/>
    </row>
    <row r="179" spans="1:13">
      <c r="A179" s="56" t="s">
        <v>4</v>
      </c>
      <c r="B179" s="3" t="s">
        <v>117</v>
      </c>
      <c r="C179" s="133" t="s">
        <v>477</v>
      </c>
      <c r="D179" s="104" t="s">
        <v>37</v>
      </c>
      <c r="E179" s="11" t="s">
        <v>119</v>
      </c>
      <c r="F179" s="104" t="s">
        <v>474</v>
      </c>
      <c r="G179" s="11" t="s">
        <v>45</v>
      </c>
      <c r="H179" s="160" t="s">
        <v>472</v>
      </c>
      <c r="I179" s="159" t="s">
        <v>47</v>
      </c>
      <c r="J179" s="159">
        <v>0.62351190476190477</v>
      </c>
      <c r="K179" s="147" t="s">
        <v>29</v>
      </c>
      <c r="L179" s="173"/>
      <c r="M179" s="175"/>
    </row>
    <row r="180" spans="1:13">
      <c r="A180" s="56" t="s">
        <v>4</v>
      </c>
      <c r="B180" s="3" t="s">
        <v>117</v>
      </c>
      <c r="C180" s="133" t="s">
        <v>477</v>
      </c>
      <c r="D180" s="104" t="s">
        <v>37</v>
      </c>
      <c r="E180" s="11" t="s">
        <v>119</v>
      </c>
      <c r="F180" s="104" t="s">
        <v>478</v>
      </c>
      <c r="G180" s="11" t="s">
        <v>45</v>
      </c>
      <c r="H180" s="160" t="s">
        <v>472</v>
      </c>
      <c r="I180" s="159" t="s">
        <v>47</v>
      </c>
      <c r="J180" s="159">
        <v>0.78823529411764703</v>
      </c>
      <c r="K180" s="147" t="s">
        <v>29</v>
      </c>
      <c r="L180" s="173"/>
      <c r="M180" s="175"/>
    </row>
    <row r="181" spans="1:13">
      <c r="A181" s="56" t="s">
        <v>4</v>
      </c>
      <c r="B181" s="3" t="s">
        <v>117</v>
      </c>
      <c r="C181" s="133" t="s">
        <v>479</v>
      </c>
      <c r="D181" s="104" t="s">
        <v>37</v>
      </c>
      <c r="E181" s="11" t="s">
        <v>119</v>
      </c>
      <c r="F181" s="104" t="s">
        <v>480</v>
      </c>
      <c r="G181" s="11" t="s">
        <v>45</v>
      </c>
      <c r="H181" s="160">
        <v>395</v>
      </c>
      <c r="I181" s="159" t="s">
        <v>47</v>
      </c>
      <c r="J181" s="159">
        <v>0.54666666666666663</v>
      </c>
      <c r="K181" s="147" t="s">
        <v>29</v>
      </c>
      <c r="L181" s="173"/>
      <c r="M181" s="175"/>
    </row>
    <row r="182" spans="1:13">
      <c r="A182" s="56" t="s">
        <v>4</v>
      </c>
      <c r="B182" s="3" t="s">
        <v>117</v>
      </c>
      <c r="C182" s="133" t="s">
        <v>479</v>
      </c>
      <c r="D182" s="104" t="s">
        <v>37</v>
      </c>
      <c r="E182" s="11" t="s">
        <v>119</v>
      </c>
      <c r="F182" s="104" t="s">
        <v>473</v>
      </c>
      <c r="G182" s="11" t="s">
        <v>45</v>
      </c>
      <c r="H182" s="160" t="s">
        <v>472</v>
      </c>
      <c r="I182" s="159" t="s">
        <v>47</v>
      </c>
      <c r="J182" s="159">
        <v>0.32300357568533966</v>
      </c>
      <c r="K182" s="147" t="s">
        <v>29</v>
      </c>
      <c r="L182" s="173"/>
      <c r="M182" s="175"/>
    </row>
    <row r="183" spans="1:13">
      <c r="A183" s="56" t="s">
        <v>4</v>
      </c>
      <c r="B183" s="3" t="s">
        <v>117</v>
      </c>
      <c r="C183" s="133" t="s">
        <v>481</v>
      </c>
      <c r="D183" s="104" t="s">
        <v>37</v>
      </c>
      <c r="E183" s="11" t="s">
        <v>119</v>
      </c>
      <c r="F183" s="104" t="s">
        <v>480</v>
      </c>
      <c r="G183" s="11" t="s">
        <v>45</v>
      </c>
      <c r="H183" s="160">
        <v>640</v>
      </c>
      <c r="I183" s="159" t="s">
        <v>47</v>
      </c>
      <c r="J183" s="159">
        <v>0.77036741214057514</v>
      </c>
      <c r="K183" s="147" t="s">
        <v>29</v>
      </c>
      <c r="L183" s="173"/>
      <c r="M183" s="175"/>
    </row>
    <row r="184" spans="1:13">
      <c r="A184" s="56" t="s">
        <v>4</v>
      </c>
      <c r="B184" s="3" t="s">
        <v>117</v>
      </c>
      <c r="C184" s="133" t="s">
        <v>482</v>
      </c>
      <c r="D184" s="104" t="s">
        <v>37</v>
      </c>
      <c r="E184" s="11" t="s">
        <v>119</v>
      </c>
      <c r="F184" s="104" t="s">
        <v>483</v>
      </c>
      <c r="G184" s="11" t="s">
        <v>29</v>
      </c>
      <c r="H184" s="160" t="s">
        <v>47</v>
      </c>
      <c r="I184" s="159" t="s">
        <v>47</v>
      </c>
      <c r="J184" s="159" t="s">
        <v>47</v>
      </c>
      <c r="K184" s="147" t="s">
        <v>45</v>
      </c>
      <c r="L184" s="173"/>
      <c r="M184" s="175"/>
    </row>
    <row r="185" spans="1:13">
      <c r="A185" s="56" t="s">
        <v>4</v>
      </c>
      <c r="B185" s="3" t="s">
        <v>117</v>
      </c>
      <c r="C185" s="133" t="s">
        <v>484</v>
      </c>
      <c r="D185" s="104" t="s">
        <v>37</v>
      </c>
      <c r="E185" s="11" t="s">
        <v>119</v>
      </c>
      <c r="F185" s="104" t="s">
        <v>485</v>
      </c>
      <c r="G185" s="11" t="s">
        <v>45</v>
      </c>
      <c r="H185" s="160" t="s">
        <v>472</v>
      </c>
      <c r="I185" s="159" t="s">
        <v>47</v>
      </c>
      <c r="J185" s="159">
        <v>0.32866043613707163</v>
      </c>
      <c r="K185" s="147" t="s">
        <v>29</v>
      </c>
      <c r="L185" s="173"/>
      <c r="M185" s="175"/>
    </row>
    <row r="186" spans="1:13">
      <c r="A186" s="56" t="s">
        <v>4</v>
      </c>
      <c r="B186" s="3" t="s">
        <v>117</v>
      </c>
      <c r="C186" s="133" t="s">
        <v>486</v>
      </c>
      <c r="D186" s="104" t="s">
        <v>37</v>
      </c>
      <c r="E186" s="11" t="s">
        <v>119</v>
      </c>
      <c r="F186" s="104" t="s">
        <v>480</v>
      </c>
      <c r="G186" s="11" t="s">
        <v>45</v>
      </c>
      <c r="H186" s="160" t="s">
        <v>472</v>
      </c>
      <c r="I186" s="159" t="s">
        <v>47</v>
      </c>
      <c r="J186" s="159">
        <v>9.7678916827852985E-2</v>
      </c>
      <c r="K186" s="147" t="s">
        <v>29</v>
      </c>
      <c r="L186" s="173" t="s">
        <v>1671</v>
      </c>
      <c r="M186" s="175"/>
    </row>
    <row r="187" spans="1:13">
      <c r="A187" s="56" t="s">
        <v>4</v>
      </c>
      <c r="B187" s="3" t="s">
        <v>117</v>
      </c>
      <c r="C187" s="133" t="s">
        <v>486</v>
      </c>
      <c r="D187" s="104" t="s">
        <v>37</v>
      </c>
      <c r="E187" s="11" t="s">
        <v>119</v>
      </c>
      <c r="F187" s="104" t="s">
        <v>473</v>
      </c>
      <c r="G187" s="11" t="s">
        <v>45</v>
      </c>
      <c r="H187" s="160" t="s">
        <v>47</v>
      </c>
      <c r="I187" s="159" t="s">
        <v>47</v>
      </c>
      <c r="J187" s="159" t="s">
        <v>47</v>
      </c>
      <c r="K187" s="147" t="s">
        <v>29</v>
      </c>
      <c r="L187" s="173" t="s">
        <v>1671</v>
      </c>
      <c r="M187" s="175"/>
    </row>
    <row r="188" spans="1:13">
      <c r="A188" s="56" t="s">
        <v>4</v>
      </c>
      <c r="B188" s="3" t="s">
        <v>117</v>
      </c>
      <c r="C188" s="133" t="s">
        <v>487</v>
      </c>
      <c r="D188" s="104" t="s">
        <v>37</v>
      </c>
      <c r="E188" s="11" t="s">
        <v>119</v>
      </c>
      <c r="F188" s="104" t="s">
        <v>480</v>
      </c>
      <c r="G188" s="11" t="s">
        <v>45</v>
      </c>
      <c r="H188" s="160">
        <v>4275</v>
      </c>
      <c r="I188" s="159">
        <v>0.77200544464609799</v>
      </c>
      <c r="J188" s="159">
        <v>0.85769667802954341</v>
      </c>
      <c r="K188" s="147" t="s">
        <v>29</v>
      </c>
      <c r="L188" s="173"/>
      <c r="M188" s="175"/>
    </row>
    <row r="189" spans="1:13">
      <c r="A189" s="56" t="s">
        <v>4</v>
      </c>
      <c r="B189" s="3" t="s">
        <v>117</v>
      </c>
      <c r="C189" s="133" t="s">
        <v>488</v>
      </c>
      <c r="D189" s="104" t="s">
        <v>37</v>
      </c>
      <c r="E189" s="11" t="s">
        <v>119</v>
      </c>
      <c r="F189" s="104" t="s">
        <v>489</v>
      </c>
      <c r="G189" s="11" t="s">
        <v>45</v>
      </c>
      <c r="H189" s="160">
        <v>5665</v>
      </c>
      <c r="I189" s="159">
        <v>0.63250388802488333</v>
      </c>
      <c r="J189" s="159">
        <v>0.62625294811320753</v>
      </c>
      <c r="K189" s="147" t="s">
        <v>29</v>
      </c>
      <c r="L189" s="173"/>
      <c r="M189" s="175"/>
    </row>
    <row r="190" spans="1:13">
      <c r="A190" s="56" t="s">
        <v>4</v>
      </c>
      <c r="B190" s="3" t="s">
        <v>117</v>
      </c>
      <c r="C190" s="133" t="s">
        <v>490</v>
      </c>
      <c r="D190" s="104" t="s">
        <v>37</v>
      </c>
      <c r="E190" s="11" t="s">
        <v>119</v>
      </c>
      <c r="F190" s="104" t="s">
        <v>476</v>
      </c>
      <c r="G190" s="11" t="s">
        <v>29</v>
      </c>
      <c r="H190" s="160" t="s">
        <v>47</v>
      </c>
      <c r="I190" s="159" t="s">
        <v>47</v>
      </c>
      <c r="J190" s="159" t="s">
        <v>47</v>
      </c>
      <c r="K190" s="147" t="s">
        <v>45</v>
      </c>
      <c r="L190" s="173"/>
      <c r="M190" s="175"/>
    </row>
    <row r="191" spans="1:13" s="13" customFormat="1">
      <c r="A191" s="88" t="s">
        <v>4</v>
      </c>
      <c r="B191" s="12" t="s">
        <v>117</v>
      </c>
      <c r="C191" s="166" t="s">
        <v>466</v>
      </c>
      <c r="D191" s="104" t="s">
        <v>37</v>
      </c>
      <c r="E191" s="11" t="s">
        <v>119</v>
      </c>
      <c r="F191" s="104" t="s">
        <v>476</v>
      </c>
      <c r="G191" s="11" t="s">
        <v>29</v>
      </c>
      <c r="H191" s="160" t="s">
        <v>47</v>
      </c>
      <c r="I191" s="159" t="s">
        <v>47</v>
      </c>
      <c r="J191" s="159" t="s">
        <v>47</v>
      </c>
      <c r="K191" s="147" t="s">
        <v>45</v>
      </c>
      <c r="L191" s="173"/>
      <c r="M191" s="175"/>
    </row>
    <row r="192" spans="1:13">
      <c r="A192" s="56" t="s">
        <v>4</v>
      </c>
      <c r="B192" s="3" t="s">
        <v>117</v>
      </c>
      <c r="C192" s="133" t="s">
        <v>491</v>
      </c>
      <c r="D192" s="104" t="s">
        <v>37</v>
      </c>
      <c r="E192" s="11" t="s">
        <v>119</v>
      </c>
      <c r="F192" s="104" t="s">
        <v>492</v>
      </c>
      <c r="G192" s="11" t="s">
        <v>45</v>
      </c>
      <c r="H192" s="160">
        <v>335</v>
      </c>
      <c r="I192" s="159" t="s">
        <v>47</v>
      </c>
      <c r="J192" s="159">
        <v>0.11387980606607284</v>
      </c>
      <c r="K192" s="147" t="s">
        <v>29</v>
      </c>
      <c r="L192" s="173"/>
      <c r="M192" s="175"/>
    </row>
    <row r="193" spans="1:13">
      <c r="A193" s="56" t="s">
        <v>4</v>
      </c>
      <c r="B193" s="3" t="s">
        <v>117</v>
      </c>
      <c r="C193" s="133" t="s">
        <v>491</v>
      </c>
      <c r="D193" s="104" t="s">
        <v>37</v>
      </c>
      <c r="E193" s="11" t="s">
        <v>119</v>
      </c>
      <c r="F193" s="104" t="s">
        <v>473</v>
      </c>
      <c r="G193" s="11" t="s">
        <v>45</v>
      </c>
      <c r="H193" s="160">
        <v>1335</v>
      </c>
      <c r="I193" s="159">
        <v>2.9822091386151287E-2</v>
      </c>
      <c r="J193" s="159">
        <v>0.21594398060867223</v>
      </c>
      <c r="K193" s="147" t="s">
        <v>29</v>
      </c>
      <c r="L193" s="173"/>
      <c r="M193" s="175"/>
    </row>
    <row r="194" spans="1:13">
      <c r="A194" s="56" t="s">
        <v>4</v>
      </c>
      <c r="B194" s="3" t="s">
        <v>117</v>
      </c>
      <c r="C194" s="133" t="s">
        <v>491</v>
      </c>
      <c r="D194" s="104" t="s">
        <v>37</v>
      </c>
      <c r="E194" s="11" t="s">
        <v>119</v>
      </c>
      <c r="F194" s="104" t="s">
        <v>493</v>
      </c>
      <c r="G194" s="11" t="s">
        <v>45</v>
      </c>
      <c r="H194" s="160">
        <v>1700</v>
      </c>
      <c r="I194" s="159">
        <v>0.253</v>
      </c>
      <c r="J194" s="159">
        <v>0.20253917873437813</v>
      </c>
      <c r="K194" s="147" t="s">
        <v>29</v>
      </c>
      <c r="L194" s="173"/>
      <c r="M194" s="175"/>
    </row>
    <row r="195" spans="1:13">
      <c r="A195" s="56" t="s">
        <v>4</v>
      </c>
      <c r="B195" s="3" t="s">
        <v>117</v>
      </c>
      <c r="C195" s="133" t="s">
        <v>494</v>
      </c>
      <c r="D195" s="104" t="s">
        <v>37</v>
      </c>
      <c r="E195" s="11" t="s">
        <v>119</v>
      </c>
      <c r="F195" s="104" t="s">
        <v>474</v>
      </c>
      <c r="G195" s="11" t="s">
        <v>45</v>
      </c>
      <c r="H195" s="160" t="s">
        <v>472</v>
      </c>
      <c r="I195" s="159">
        <v>0.56632653061224492</v>
      </c>
      <c r="J195" s="159">
        <v>0.42118537200504413</v>
      </c>
      <c r="K195" s="147" t="s">
        <v>29</v>
      </c>
      <c r="L195" s="173"/>
      <c r="M195" s="175"/>
    </row>
    <row r="196" spans="1:13">
      <c r="A196" s="56" t="s">
        <v>4</v>
      </c>
      <c r="B196" s="3" t="s">
        <v>117</v>
      </c>
      <c r="C196" s="133" t="s">
        <v>495</v>
      </c>
      <c r="D196" s="104" t="s">
        <v>37</v>
      </c>
      <c r="E196" s="11" t="s">
        <v>119</v>
      </c>
      <c r="F196" s="104" t="s">
        <v>474</v>
      </c>
      <c r="G196" s="11" t="s">
        <v>29</v>
      </c>
      <c r="H196" s="160" t="s">
        <v>47</v>
      </c>
      <c r="I196" s="159" t="s">
        <v>47</v>
      </c>
      <c r="J196" s="159" t="s">
        <v>47</v>
      </c>
      <c r="K196" s="147" t="s">
        <v>45</v>
      </c>
      <c r="L196" s="173"/>
      <c r="M196" s="175"/>
    </row>
    <row r="197" spans="1:13">
      <c r="A197" s="56" t="s">
        <v>4</v>
      </c>
      <c r="B197" s="3" t="s">
        <v>117</v>
      </c>
      <c r="C197" s="133" t="s">
        <v>496</v>
      </c>
      <c r="D197" s="104" t="s">
        <v>37</v>
      </c>
      <c r="E197" s="11" t="s">
        <v>119</v>
      </c>
      <c r="F197" s="104" t="s">
        <v>497</v>
      </c>
      <c r="G197" s="11" t="s">
        <v>45</v>
      </c>
      <c r="H197" s="160" t="s">
        <v>472</v>
      </c>
      <c r="I197" s="159" t="s">
        <v>47</v>
      </c>
      <c r="J197" s="159">
        <v>1</v>
      </c>
      <c r="K197" s="147" t="s">
        <v>29</v>
      </c>
      <c r="L197" s="173"/>
      <c r="M197" s="175"/>
    </row>
    <row r="198" spans="1:13">
      <c r="A198" s="56" t="s">
        <v>4</v>
      </c>
      <c r="B198" s="3" t="s">
        <v>117</v>
      </c>
      <c r="C198" s="133" t="s">
        <v>498</v>
      </c>
      <c r="D198" s="104" t="s">
        <v>37</v>
      </c>
      <c r="E198" s="11" t="s">
        <v>119</v>
      </c>
      <c r="F198" s="104" t="s">
        <v>499</v>
      </c>
      <c r="G198" s="11" t="s">
        <v>29</v>
      </c>
      <c r="H198" s="160" t="s">
        <v>47</v>
      </c>
      <c r="I198" s="159" t="s">
        <v>47</v>
      </c>
      <c r="J198" s="159" t="s">
        <v>47</v>
      </c>
      <c r="K198" s="147" t="s">
        <v>45</v>
      </c>
      <c r="L198" s="173"/>
      <c r="M198" s="175"/>
    </row>
    <row r="199" spans="1:13">
      <c r="A199" s="56" t="s">
        <v>4</v>
      </c>
      <c r="B199" s="3" t="s">
        <v>117</v>
      </c>
      <c r="C199" s="133" t="s">
        <v>2144</v>
      </c>
      <c r="D199" s="104" t="s">
        <v>37</v>
      </c>
      <c r="E199" s="11" t="s">
        <v>119</v>
      </c>
      <c r="F199" s="104" t="s">
        <v>2145</v>
      </c>
      <c r="G199" s="11" t="s">
        <v>29</v>
      </c>
      <c r="H199" s="160" t="s">
        <v>47</v>
      </c>
      <c r="I199" s="159" t="s">
        <v>47</v>
      </c>
      <c r="J199" s="159" t="s">
        <v>47</v>
      </c>
      <c r="K199" s="147" t="s">
        <v>48</v>
      </c>
      <c r="L199" s="173"/>
      <c r="M199" s="175"/>
    </row>
    <row r="200" spans="1:13">
      <c r="A200" s="56" t="s">
        <v>4</v>
      </c>
      <c r="B200" s="3" t="s">
        <v>117</v>
      </c>
      <c r="C200" s="133" t="s">
        <v>581</v>
      </c>
      <c r="D200" s="104" t="s">
        <v>644</v>
      </c>
      <c r="E200" s="11" t="s">
        <v>343</v>
      </c>
      <c r="F200" s="11" t="s">
        <v>582</v>
      </c>
      <c r="G200" s="11" t="s">
        <v>45</v>
      </c>
      <c r="H200" s="160">
        <v>766</v>
      </c>
      <c r="I200" s="159" t="s">
        <v>286</v>
      </c>
      <c r="J200" s="159">
        <v>1</v>
      </c>
      <c r="K200" s="147" t="s">
        <v>29</v>
      </c>
      <c r="L200" s="173"/>
      <c r="M200" s="175"/>
    </row>
    <row r="201" spans="1:13">
      <c r="A201" s="56" t="s">
        <v>4</v>
      </c>
      <c r="B201" s="3" t="s">
        <v>117</v>
      </c>
      <c r="C201" s="133" t="s">
        <v>583</v>
      </c>
      <c r="D201" s="104" t="s">
        <v>644</v>
      </c>
      <c r="E201" s="11" t="s">
        <v>343</v>
      </c>
      <c r="F201" s="11" t="s">
        <v>582</v>
      </c>
      <c r="G201" s="11" t="s">
        <v>45</v>
      </c>
      <c r="H201" s="160">
        <v>79</v>
      </c>
      <c r="I201" s="159" t="s">
        <v>286</v>
      </c>
      <c r="J201" s="159">
        <v>1</v>
      </c>
      <c r="K201" s="147" t="s">
        <v>29</v>
      </c>
      <c r="L201" s="173" t="s">
        <v>2162</v>
      </c>
      <c r="M201" s="175"/>
    </row>
    <row r="202" spans="1:13">
      <c r="A202" s="56" t="s">
        <v>4</v>
      </c>
      <c r="B202" s="3" t="s">
        <v>117</v>
      </c>
      <c r="C202" s="133" t="s">
        <v>584</v>
      </c>
      <c r="D202" s="104" t="s">
        <v>644</v>
      </c>
      <c r="E202" s="11" t="s">
        <v>343</v>
      </c>
      <c r="F202" s="11" t="s">
        <v>582</v>
      </c>
      <c r="G202" s="11" t="s">
        <v>45</v>
      </c>
      <c r="H202" s="160">
        <v>357</v>
      </c>
      <c r="I202" s="159" t="s">
        <v>286</v>
      </c>
      <c r="J202" s="159">
        <v>1</v>
      </c>
      <c r="K202" s="147" t="s">
        <v>29</v>
      </c>
      <c r="L202" s="173" t="s">
        <v>641</v>
      </c>
      <c r="M202" s="175"/>
    </row>
    <row r="203" spans="1:13">
      <c r="A203" s="56" t="s">
        <v>4</v>
      </c>
      <c r="B203" s="3" t="s">
        <v>117</v>
      </c>
      <c r="C203" s="133" t="s">
        <v>585</v>
      </c>
      <c r="D203" s="104" t="s">
        <v>644</v>
      </c>
      <c r="E203" s="11" t="s">
        <v>343</v>
      </c>
      <c r="F203" s="11" t="s">
        <v>582</v>
      </c>
      <c r="G203" s="11" t="s">
        <v>45</v>
      </c>
      <c r="H203" s="160">
        <v>539</v>
      </c>
      <c r="I203" s="159" t="s">
        <v>286</v>
      </c>
      <c r="J203" s="159">
        <v>1</v>
      </c>
      <c r="K203" s="147" t="s">
        <v>29</v>
      </c>
      <c r="L203" s="173" t="s">
        <v>642</v>
      </c>
      <c r="M203" s="175"/>
    </row>
    <row r="204" spans="1:13">
      <c r="A204" s="56" t="s">
        <v>4</v>
      </c>
      <c r="B204" s="3" t="s">
        <v>117</v>
      </c>
      <c r="C204" s="133" t="s">
        <v>586</v>
      </c>
      <c r="D204" s="104" t="s">
        <v>644</v>
      </c>
      <c r="E204" s="11" t="s">
        <v>343</v>
      </c>
      <c r="F204" s="11" t="s">
        <v>582</v>
      </c>
      <c r="G204" s="11" t="s">
        <v>45</v>
      </c>
      <c r="H204" s="160">
        <v>356</v>
      </c>
      <c r="I204" s="159" t="s">
        <v>286</v>
      </c>
      <c r="J204" s="159">
        <v>1</v>
      </c>
      <c r="K204" s="147" t="s">
        <v>29</v>
      </c>
      <c r="L204" s="173"/>
      <c r="M204" s="175"/>
    </row>
    <row r="205" spans="1:13">
      <c r="A205" s="56" t="s">
        <v>4</v>
      </c>
      <c r="B205" s="3" t="s">
        <v>117</v>
      </c>
      <c r="C205" s="133" t="s">
        <v>587</v>
      </c>
      <c r="D205" s="104" t="s">
        <v>644</v>
      </c>
      <c r="E205" s="11" t="s">
        <v>343</v>
      </c>
      <c r="F205" s="11" t="s">
        <v>582</v>
      </c>
      <c r="G205" s="11" t="s">
        <v>45</v>
      </c>
      <c r="H205" s="160" t="s">
        <v>472</v>
      </c>
      <c r="I205" s="159" t="s">
        <v>286</v>
      </c>
      <c r="J205" s="159">
        <v>1</v>
      </c>
      <c r="K205" s="147" t="s">
        <v>29</v>
      </c>
      <c r="L205" s="173" t="s">
        <v>588</v>
      </c>
      <c r="M205" s="175"/>
    </row>
    <row r="206" spans="1:13">
      <c r="A206" s="56" t="s">
        <v>4</v>
      </c>
      <c r="B206" s="3" t="s">
        <v>117</v>
      </c>
      <c r="C206" s="133" t="s">
        <v>589</v>
      </c>
      <c r="D206" s="104" t="s">
        <v>644</v>
      </c>
      <c r="E206" s="11" t="s">
        <v>343</v>
      </c>
      <c r="F206" s="11" t="s">
        <v>582</v>
      </c>
      <c r="G206" s="11" t="s">
        <v>29</v>
      </c>
      <c r="H206" s="160" t="s">
        <v>472</v>
      </c>
      <c r="I206" s="159" t="s">
        <v>286</v>
      </c>
      <c r="J206" s="159">
        <v>1</v>
      </c>
      <c r="K206" s="147" t="s">
        <v>45</v>
      </c>
      <c r="L206" s="173"/>
      <c r="M206" s="175"/>
    </row>
    <row r="207" spans="1:13">
      <c r="A207" s="56" t="s">
        <v>4</v>
      </c>
      <c r="B207" s="3" t="s">
        <v>117</v>
      </c>
      <c r="C207" s="133" t="s">
        <v>590</v>
      </c>
      <c r="D207" s="104" t="s">
        <v>591</v>
      </c>
      <c r="E207" s="11" t="s">
        <v>343</v>
      </c>
      <c r="F207" s="104" t="s">
        <v>592</v>
      </c>
      <c r="G207" s="11" t="s">
        <v>29</v>
      </c>
      <c r="H207" s="159" t="s">
        <v>47</v>
      </c>
      <c r="I207" s="159" t="s">
        <v>286</v>
      </c>
      <c r="J207" s="159" t="s">
        <v>48</v>
      </c>
      <c r="K207" s="147" t="s">
        <v>45</v>
      </c>
      <c r="L207" s="173" t="s">
        <v>1769</v>
      </c>
      <c r="M207" s="175"/>
    </row>
    <row r="208" spans="1:13">
      <c r="A208" s="56" t="s">
        <v>4</v>
      </c>
      <c r="B208" s="3" t="s">
        <v>117</v>
      </c>
      <c r="C208" s="133" t="s">
        <v>594</v>
      </c>
      <c r="D208" s="104" t="s">
        <v>591</v>
      </c>
      <c r="E208" s="11" t="s">
        <v>343</v>
      </c>
      <c r="F208" s="104" t="s">
        <v>595</v>
      </c>
      <c r="G208" s="11" t="s">
        <v>29</v>
      </c>
      <c r="H208" s="159" t="s">
        <v>47</v>
      </c>
      <c r="I208" s="159" t="s">
        <v>286</v>
      </c>
      <c r="J208" s="159" t="s">
        <v>48</v>
      </c>
      <c r="K208" s="147" t="s">
        <v>45</v>
      </c>
      <c r="L208" s="173" t="s">
        <v>1770</v>
      </c>
      <c r="M208" s="175"/>
    </row>
    <row r="209" spans="1:13">
      <c r="A209" s="56" t="s">
        <v>4</v>
      </c>
      <c r="B209" s="3" t="s">
        <v>117</v>
      </c>
      <c r="C209" s="133" t="s">
        <v>596</v>
      </c>
      <c r="D209" s="104" t="s">
        <v>591</v>
      </c>
      <c r="E209" s="11" t="s">
        <v>343</v>
      </c>
      <c r="F209" s="104" t="s">
        <v>597</v>
      </c>
      <c r="G209" s="11" t="s">
        <v>29</v>
      </c>
      <c r="H209" s="160" t="s">
        <v>472</v>
      </c>
      <c r="I209" s="159" t="s">
        <v>286</v>
      </c>
      <c r="J209" s="159" t="s">
        <v>286</v>
      </c>
      <c r="K209" s="147" t="s">
        <v>45</v>
      </c>
      <c r="L209" s="173" t="s">
        <v>1769</v>
      </c>
      <c r="M209" s="175"/>
    </row>
    <row r="210" spans="1:13">
      <c r="A210" s="56" t="s">
        <v>4</v>
      </c>
      <c r="B210" s="3" t="s">
        <v>117</v>
      </c>
      <c r="C210" s="133" t="s">
        <v>598</v>
      </c>
      <c r="D210" s="104" t="s">
        <v>591</v>
      </c>
      <c r="E210" s="11" t="s">
        <v>343</v>
      </c>
      <c r="F210" s="104" t="s">
        <v>595</v>
      </c>
      <c r="G210" s="11" t="s">
        <v>29</v>
      </c>
      <c r="H210" s="160" t="s">
        <v>47</v>
      </c>
      <c r="I210" s="159" t="s">
        <v>286</v>
      </c>
      <c r="J210" s="159" t="s">
        <v>47</v>
      </c>
      <c r="K210" s="147" t="s">
        <v>45</v>
      </c>
      <c r="L210" s="173"/>
      <c r="M210" s="175"/>
    </row>
    <row r="211" spans="1:13">
      <c r="A211" s="56" t="s">
        <v>4</v>
      </c>
      <c r="B211" s="3" t="s">
        <v>117</v>
      </c>
      <c r="C211" s="133" t="s">
        <v>599</v>
      </c>
      <c r="D211" s="104" t="s">
        <v>591</v>
      </c>
      <c r="E211" s="11" t="s">
        <v>343</v>
      </c>
      <c r="F211" s="104" t="s">
        <v>597</v>
      </c>
      <c r="G211" s="11" t="s">
        <v>29</v>
      </c>
      <c r="H211" s="160" t="s">
        <v>472</v>
      </c>
      <c r="I211" s="159" t="s">
        <v>286</v>
      </c>
      <c r="J211" s="159" t="s">
        <v>286</v>
      </c>
      <c r="K211" s="147" t="s">
        <v>45</v>
      </c>
      <c r="L211" s="173" t="s">
        <v>1771</v>
      </c>
      <c r="M211" s="175"/>
    </row>
    <row r="212" spans="1:13">
      <c r="A212" s="56" t="s">
        <v>4</v>
      </c>
      <c r="B212" s="3" t="s">
        <v>117</v>
      </c>
      <c r="C212" s="133" t="s">
        <v>600</v>
      </c>
      <c r="D212" s="104" t="s">
        <v>591</v>
      </c>
      <c r="E212" s="11" t="s">
        <v>343</v>
      </c>
      <c r="F212" s="104" t="s">
        <v>597</v>
      </c>
      <c r="G212" s="11" t="s">
        <v>29</v>
      </c>
      <c r="H212" s="160" t="s">
        <v>47</v>
      </c>
      <c r="I212" s="159" t="s">
        <v>286</v>
      </c>
      <c r="J212" s="159" t="s">
        <v>47</v>
      </c>
      <c r="K212" s="147" t="s">
        <v>45</v>
      </c>
      <c r="L212" s="173" t="s">
        <v>601</v>
      </c>
      <c r="M212" s="175"/>
    </row>
    <row r="213" spans="1:13">
      <c r="A213" s="56" t="s">
        <v>4</v>
      </c>
      <c r="B213" s="3" t="s">
        <v>117</v>
      </c>
      <c r="C213" s="133" t="s">
        <v>602</v>
      </c>
      <c r="D213" s="104" t="s">
        <v>591</v>
      </c>
      <c r="E213" s="11" t="s">
        <v>343</v>
      </c>
      <c r="F213" s="104" t="s">
        <v>597</v>
      </c>
      <c r="G213" s="11" t="s">
        <v>29</v>
      </c>
      <c r="H213" s="160" t="s">
        <v>472</v>
      </c>
      <c r="I213" s="159" t="s">
        <v>286</v>
      </c>
      <c r="J213" s="159" t="s">
        <v>286</v>
      </c>
      <c r="K213" s="147" t="s">
        <v>45</v>
      </c>
      <c r="L213" s="173" t="s">
        <v>1770</v>
      </c>
      <c r="M213" s="175"/>
    </row>
    <row r="214" spans="1:13">
      <c r="A214" s="56" t="s">
        <v>4</v>
      </c>
      <c r="B214" s="3" t="s">
        <v>117</v>
      </c>
      <c r="C214" s="133" t="s">
        <v>603</v>
      </c>
      <c r="D214" s="104" t="s">
        <v>591</v>
      </c>
      <c r="E214" s="11" t="s">
        <v>343</v>
      </c>
      <c r="F214" s="104" t="s">
        <v>597</v>
      </c>
      <c r="G214" s="11" t="s">
        <v>29</v>
      </c>
      <c r="H214" s="159" t="s">
        <v>47</v>
      </c>
      <c r="I214" s="159" t="s">
        <v>286</v>
      </c>
      <c r="J214" s="159" t="s">
        <v>48</v>
      </c>
      <c r="K214" s="147" t="s">
        <v>45</v>
      </c>
      <c r="L214" s="173" t="s">
        <v>1770</v>
      </c>
      <c r="M214" s="175"/>
    </row>
    <row r="215" spans="1:13">
      <c r="A215" s="56" t="s">
        <v>4</v>
      </c>
      <c r="B215" s="3" t="s">
        <v>117</v>
      </c>
      <c r="C215" s="133" t="s">
        <v>604</v>
      </c>
      <c r="D215" s="104" t="s">
        <v>591</v>
      </c>
      <c r="E215" s="11" t="s">
        <v>343</v>
      </c>
      <c r="F215" s="104" t="s">
        <v>597</v>
      </c>
      <c r="G215" s="11" t="s">
        <v>45</v>
      </c>
      <c r="H215" s="160" t="s">
        <v>472</v>
      </c>
      <c r="I215" s="159" t="s">
        <v>286</v>
      </c>
      <c r="J215" s="159" t="s">
        <v>286</v>
      </c>
      <c r="K215" s="147" t="s">
        <v>29</v>
      </c>
      <c r="L215" s="173" t="s">
        <v>1772</v>
      </c>
      <c r="M215" s="175"/>
    </row>
    <row r="216" spans="1:13">
      <c r="A216" s="56" t="s">
        <v>4</v>
      </c>
      <c r="B216" s="3" t="s">
        <v>117</v>
      </c>
      <c r="C216" s="133" t="s">
        <v>605</v>
      </c>
      <c r="D216" s="104" t="s">
        <v>591</v>
      </c>
      <c r="E216" s="11" t="s">
        <v>343</v>
      </c>
      <c r="F216" s="104" t="s">
        <v>597</v>
      </c>
      <c r="G216" s="11" t="s">
        <v>45</v>
      </c>
      <c r="H216" s="160" t="s">
        <v>472</v>
      </c>
      <c r="I216" s="159" t="s">
        <v>286</v>
      </c>
      <c r="J216" s="159" t="s">
        <v>286</v>
      </c>
      <c r="K216" s="147" t="s">
        <v>29</v>
      </c>
      <c r="L216" s="173" t="s">
        <v>1773</v>
      </c>
      <c r="M216" s="175"/>
    </row>
    <row r="217" spans="1:13">
      <c r="A217" s="56" t="s">
        <v>4</v>
      </c>
      <c r="B217" s="3" t="s">
        <v>117</v>
      </c>
      <c r="C217" s="133" t="s">
        <v>606</v>
      </c>
      <c r="D217" s="104" t="s">
        <v>591</v>
      </c>
      <c r="E217" s="11" t="s">
        <v>343</v>
      </c>
      <c r="F217" s="104" t="s">
        <v>592</v>
      </c>
      <c r="G217" s="11" t="s">
        <v>29</v>
      </c>
      <c r="H217" s="160" t="s">
        <v>472</v>
      </c>
      <c r="I217" s="159" t="s">
        <v>286</v>
      </c>
      <c r="J217" s="159" t="s">
        <v>286</v>
      </c>
      <c r="K217" s="147" t="s">
        <v>45</v>
      </c>
      <c r="L217" s="173" t="s">
        <v>593</v>
      </c>
      <c r="M217" s="175"/>
    </row>
    <row r="218" spans="1:13">
      <c r="A218" s="56" t="s">
        <v>4</v>
      </c>
      <c r="B218" s="3" t="s">
        <v>117</v>
      </c>
      <c r="C218" s="133" t="s">
        <v>607</v>
      </c>
      <c r="D218" s="104" t="s">
        <v>591</v>
      </c>
      <c r="E218" s="11" t="s">
        <v>343</v>
      </c>
      <c r="F218" s="104" t="s">
        <v>595</v>
      </c>
      <c r="G218" s="11" t="s">
        <v>29</v>
      </c>
      <c r="H218" s="160" t="s">
        <v>47</v>
      </c>
      <c r="I218" s="159" t="s">
        <v>286</v>
      </c>
      <c r="J218" s="159" t="s">
        <v>47</v>
      </c>
      <c r="K218" s="147" t="s">
        <v>45</v>
      </c>
      <c r="L218" s="173"/>
      <c r="M218" s="175"/>
    </row>
    <row r="219" spans="1:13">
      <c r="A219" s="56" t="s">
        <v>4</v>
      </c>
      <c r="B219" s="3" t="s">
        <v>117</v>
      </c>
      <c r="C219" s="133" t="s">
        <v>608</v>
      </c>
      <c r="D219" s="104" t="s">
        <v>591</v>
      </c>
      <c r="E219" s="11" t="s">
        <v>343</v>
      </c>
      <c r="F219" s="104" t="s">
        <v>597</v>
      </c>
      <c r="G219" s="11" t="s">
        <v>45</v>
      </c>
      <c r="H219" s="160" t="s">
        <v>472</v>
      </c>
      <c r="I219" s="159" t="s">
        <v>286</v>
      </c>
      <c r="J219" s="159">
        <v>0.75</v>
      </c>
      <c r="K219" s="147" t="s">
        <v>29</v>
      </c>
      <c r="L219" s="173" t="s">
        <v>1774</v>
      </c>
      <c r="M219" s="175"/>
    </row>
    <row r="220" spans="1:13">
      <c r="A220" s="56" t="s">
        <v>4</v>
      </c>
      <c r="B220" s="3" t="s">
        <v>117</v>
      </c>
      <c r="C220" s="133" t="s">
        <v>609</v>
      </c>
      <c r="D220" s="104" t="s">
        <v>591</v>
      </c>
      <c r="E220" s="11" t="s">
        <v>343</v>
      </c>
      <c r="F220" s="104" t="s">
        <v>592</v>
      </c>
      <c r="G220" s="11" t="s">
        <v>29</v>
      </c>
      <c r="H220" s="160" t="s">
        <v>472</v>
      </c>
      <c r="I220" s="159" t="s">
        <v>286</v>
      </c>
      <c r="J220" s="159" t="s">
        <v>286</v>
      </c>
      <c r="K220" s="147" t="s">
        <v>45</v>
      </c>
      <c r="L220" s="173" t="s">
        <v>1769</v>
      </c>
      <c r="M220" s="175"/>
    </row>
    <row r="221" spans="1:13">
      <c r="A221" s="56" t="s">
        <v>4</v>
      </c>
      <c r="B221" s="3" t="s">
        <v>117</v>
      </c>
      <c r="C221" s="133" t="s">
        <v>610</v>
      </c>
      <c r="D221" s="104" t="s">
        <v>591</v>
      </c>
      <c r="E221" s="11" t="s">
        <v>343</v>
      </c>
      <c r="F221" s="104" t="s">
        <v>597</v>
      </c>
      <c r="G221" s="11" t="s">
        <v>45</v>
      </c>
      <c r="H221" s="160" t="s">
        <v>472</v>
      </c>
      <c r="I221" s="159" t="s">
        <v>286</v>
      </c>
      <c r="J221" s="159" t="s">
        <v>286</v>
      </c>
      <c r="K221" s="147" t="s">
        <v>29</v>
      </c>
      <c r="L221" s="173" t="s">
        <v>611</v>
      </c>
      <c r="M221" s="175"/>
    </row>
    <row r="222" spans="1:13">
      <c r="A222" s="56" t="s">
        <v>4</v>
      </c>
      <c r="B222" s="3" t="s">
        <v>117</v>
      </c>
      <c r="C222" s="133" t="s">
        <v>612</v>
      </c>
      <c r="D222" s="104" t="s">
        <v>591</v>
      </c>
      <c r="E222" s="11" t="s">
        <v>343</v>
      </c>
      <c r="F222" s="104" t="s">
        <v>597</v>
      </c>
      <c r="G222" s="11" t="s">
        <v>45</v>
      </c>
      <c r="H222" s="160">
        <v>1974.7566266666672</v>
      </c>
      <c r="I222" s="159" t="s">
        <v>286</v>
      </c>
      <c r="J222" s="159" t="s">
        <v>286</v>
      </c>
      <c r="K222" s="147" t="s">
        <v>29</v>
      </c>
      <c r="L222" s="173" t="s">
        <v>1775</v>
      </c>
      <c r="M222" s="175"/>
    </row>
    <row r="223" spans="1:13">
      <c r="A223" s="56" t="s">
        <v>4</v>
      </c>
      <c r="B223" s="3" t="s">
        <v>117</v>
      </c>
      <c r="C223" s="133" t="s">
        <v>613</v>
      </c>
      <c r="D223" s="104" t="s">
        <v>591</v>
      </c>
      <c r="E223" s="11" t="s">
        <v>343</v>
      </c>
      <c r="F223" s="104" t="s">
        <v>597</v>
      </c>
      <c r="G223" s="11" t="s">
        <v>29</v>
      </c>
      <c r="H223" s="160" t="s">
        <v>47</v>
      </c>
      <c r="I223" s="159" t="s">
        <v>286</v>
      </c>
      <c r="J223" s="159" t="s">
        <v>47</v>
      </c>
      <c r="K223" s="147" t="s">
        <v>45</v>
      </c>
      <c r="L223" s="173" t="s">
        <v>1775</v>
      </c>
      <c r="M223" s="175"/>
    </row>
    <row r="224" spans="1:13">
      <c r="A224" s="56" t="s">
        <v>4</v>
      </c>
      <c r="B224" s="3" t="s">
        <v>117</v>
      </c>
      <c r="C224" s="133" t="s">
        <v>614</v>
      </c>
      <c r="D224" s="104" t="s">
        <v>591</v>
      </c>
      <c r="E224" s="11" t="s">
        <v>343</v>
      </c>
      <c r="F224" s="104" t="s">
        <v>597</v>
      </c>
      <c r="G224" s="11" t="s">
        <v>45</v>
      </c>
      <c r="H224" s="160">
        <v>4802.6560666666664</v>
      </c>
      <c r="I224" s="159" t="s">
        <v>286</v>
      </c>
      <c r="J224" s="159" t="s">
        <v>286</v>
      </c>
      <c r="K224" s="147" t="s">
        <v>29</v>
      </c>
      <c r="L224" s="173" t="s">
        <v>1775</v>
      </c>
      <c r="M224" s="175"/>
    </row>
    <row r="225" spans="1:13">
      <c r="A225" s="56" t="s">
        <v>4</v>
      </c>
      <c r="B225" s="3" t="s">
        <v>117</v>
      </c>
      <c r="C225" s="133" t="s">
        <v>615</v>
      </c>
      <c r="D225" s="104" t="s">
        <v>591</v>
      </c>
      <c r="E225" s="11" t="s">
        <v>343</v>
      </c>
      <c r="F225" s="104" t="s">
        <v>597</v>
      </c>
      <c r="G225" s="11" t="s">
        <v>45</v>
      </c>
      <c r="H225" s="160">
        <v>249.1150733333335</v>
      </c>
      <c r="I225" s="159" t="s">
        <v>286</v>
      </c>
      <c r="J225" s="156">
        <v>0.75</v>
      </c>
      <c r="K225" s="147" t="s">
        <v>29</v>
      </c>
      <c r="L225" s="173" t="s">
        <v>1776</v>
      </c>
      <c r="M225" s="175"/>
    </row>
    <row r="226" spans="1:13">
      <c r="A226" s="56" t="s">
        <v>4</v>
      </c>
      <c r="B226" s="3" t="s">
        <v>117</v>
      </c>
      <c r="C226" s="133" t="s">
        <v>616</v>
      </c>
      <c r="D226" s="104" t="s">
        <v>591</v>
      </c>
      <c r="E226" s="11" t="s">
        <v>343</v>
      </c>
      <c r="F226" s="104" t="s">
        <v>617</v>
      </c>
      <c r="G226" s="11" t="s">
        <v>29</v>
      </c>
      <c r="H226" s="159" t="s">
        <v>47</v>
      </c>
      <c r="I226" s="159" t="s">
        <v>286</v>
      </c>
      <c r="J226" s="159" t="s">
        <v>48</v>
      </c>
      <c r="K226" s="147" t="s">
        <v>45</v>
      </c>
      <c r="L226" s="173" t="s">
        <v>1777</v>
      </c>
      <c r="M226" s="175"/>
    </row>
    <row r="227" spans="1:13">
      <c r="A227" s="56" t="s">
        <v>4</v>
      </c>
      <c r="B227" s="3" t="s">
        <v>117</v>
      </c>
      <c r="C227" s="133" t="s">
        <v>618</v>
      </c>
      <c r="D227" s="104" t="s">
        <v>591</v>
      </c>
      <c r="E227" s="11" t="s">
        <v>343</v>
      </c>
      <c r="F227" s="104" t="s">
        <v>597</v>
      </c>
      <c r="G227" s="11" t="s">
        <v>45</v>
      </c>
      <c r="H227" s="160" t="s">
        <v>472</v>
      </c>
      <c r="I227" s="159" t="s">
        <v>286</v>
      </c>
      <c r="J227" s="159" t="s">
        <v>286</v>
      </c>
      <c r="K227" s="147" t="s">
        <v>29</v>
      </c>
      <c r="L227" s="173" t="s">
        <v>619</v>
      </c>
      <c r="M227" s="175"/>
    </row>
    <row r="228" spans="1:13">
      <c r="A228" s="56" t="s">
        <v>4</v>
      </c>
      <c r="B228" s="3" t="s">
        <v>117</v>
      </c>
      <c r="C228" s="133" t="s">
        <v>620</v>
      </c>
      <c r="D228" s="104" t="s">
        <v>591</v>
      </c>
      <c r="E228" s="11" t="s">
        <v>343</v>
      </c>
      <c r="F228" s="104" t="s">
        <v>617</v>
      </c>
      <c r="G228" s="11" t="s">
        <v>29</v>
      </c>
      <c r="H228" s="160" t="s">
        <v>472</v>
      </c>
      <c r="I228" s="159" t="s">
        <v>286</v>
      </c>
      <c r="J228" s="159" t="s">
        <v>286</v>
      </c>
      <c r="K228" s="147" t="s">
        <v>45</v>
      </c>
      <c r="L228" s="173" t="s">
        <v>1778</v>
      </c>
      <c r="M228" s="175"/>
    </row>
    <row r="229" spans="1:13">
      <c r="A229" s="56" t="s">
        <v>4</v>
      </c>
      <c r="B229" s="3" t="s">
        <v>117</v>
      </c>
      <c r="C229" s="133" t="s">
        <v>621</v>
      </c>
      <c r="D229" s="104" t="s">
        <v>591</v>
      </c>
      <c r="E229" s="11" t="s">
        <v>343</v>
      </c>
      <c r="F229" s="104" t="s">
        <v>597</v>
      </c>
      <c r="G229" s="11" t="s">
        <v>29</v>
      </c>
      <c r="H229" s="160" t="s">
        <v>472</v>
      </c>
      <c r="I229" s="159" t="s">
        <v>286</v>
      </c>
      <c r="J229" s="159" t="s">
        <v>286</v>
      </c>
      <c r="K229" s="147" t="s">
        <v>45</v>
      </c>
      <c r="L229" s="173" t="s">
        <v>593</v>
      </c>
      <c r="M229" s="175"/>
    </row>
    <row r="230" spans="1:13">
      <c r="A230" s="56" t="s">
        <v>4</v>
      </c>
      <c r="B230" s="3" t="s">
        <v>117</v>
      </c>
      <c r="C230" s="133" t="s">
        <v>622</v>
      </c>
      <c r="D230" s="104" t="s">
        <v>591</v>
      </c>
      <c r="E230" s="11" t="s">
        <v>343</v>
      </c>
      <c r="F230" s="104" t="s">
        <v>597</v>
      </c>
      <c r="G230" s="11" t="s">
        <v>29</v>
      </c>
      <c r="H230" s="159" t="s">
        <v>47</v>
      </c>
      <c r="I230" s="159" t="s">
        <v>286</v>
      </c>
      <c r="J230" s="159" t="s">
        <v>48</v>
      </c>
      <c r="K230" s="147" t="s">
        <v>45</v>
      </c>
      <c r="L230" s="173" t="s">
        <v>593</v>
      </c>
      <c r="M230" s="175"/>
    </row>
    <row r="231" spans="1:13">
      <c r="A231" s="56" t="s">
        <v>4</v>
      </c>
      <c r="B231" s="3" t="s">
        <v>117</v>
      </c>
      <c r="C231" s="133" t="s">
        <v>623</v>
      </c>
      <c r="D231" s="104" t="s">
        <v>591</v>
      </c>
      <c r="E231" s="11" t="s">
        <v>343</v>
      </c>
      <c r="F231" s="104" t="s">
        <v>597</v>
      </c>
      <c r="G231" s="11" t="s">
        <v>45</v>
      </c>
      <c r="H231" s="160">
        <v>660.18456333333347</v>
      </c>
      <c r="I231" s="159" t="s">
        <v>286</v>
      </c>
      <c r="J231" s="159">
        <v>1</v>
      </c>
      <c r="K231" s="147" t="s">
        <v>29</v>
      </c>
      <c r="L231" s="173"/>
      <c r="M231" s="175"/>
    </row>
    <row r="232" spans="1:13">
      <c r="A232" s="56" t="s">
        <v>4</v>
      </c>
      <c r="B232" s="3" t="s">
        <v>117</v>
      </c>
      <c r="C232" s="133" t="s">
        <v>624</v>
      </c>
      <c r="D232" s="104" t="s">
        <v>591</v>
      </c>
      <c r="E232" s="11" t="s">
        <v>343</v>
      </c>
      <c r="F232" s="104" t="s">
        <v>617</v>
      </c>
      <c r="G232" s="11" t="s">
        <v>29</v>
      </c>
      <c r="H232" s="160" t="s">
        <v>47</v>
      </c>
      <c r="I232" s="159" t="s">
        <v>286</v>
      </c>
      <c r="J232" s="159" t="s">
        <v>47</v>
      </c>
      <c r="K232" s="147" t="s">
        <v>45</v>
      </c>
      <c r="L232" s="173"/>
      <c r="M232" s="175"/>
    </row>
    <row r="233" spans="1:13">
      <c r="A233" s="56" t="s">
        <v>4</v>
      </c>
      <c r="B233" s="3" t="s">
        <v>117</v>
      </c>
      <c r="C233" s="133" t="s">
        <v>625</v>
      </c>
      <c r="D233" s="104" t="s">
        <v>591</v>
      </c>
      <c r="E233" s="11" t="s">
        <v>343</v>
      </c>
      <c r="F233" s="104" t="s">
        <v>597</v>
      </c>
      <c r="G233" s="11" t="s">
        <v>29</v>
      </c>
      <c r="H233" s="160" t="s">
        <v>472</v>
      </c>
      <c r="I233" s="159" t="s">
        <v>286</v>
      </c>
      <c r="J233" s="159" t="s">
        <v>286</v>
      </c>
      <c r="K233" s="147" t="s">
        <v>45</v>
      </c>
      <c r="L233" s="173" t="s">
        <v>1769</v>
      </c>
      <c r="M233" s="175"/>
    </row>
    <row r="234" spans="1:13">
      <c r="A234" s="56" t="s">
        <v>4</v>
      </c>
      <c r="B234" s="3" t="s">
        <v>117</v>
      </c>
      <c r="C234" s="133" t="s">
        <v>626</v>
      </c>
      <c r="D234" s="104" t="s">
        <v>591</v>
      </c>
      <c r="E234" s="11" t="s">
        <v>343</v>
      </c>
      <c r="F234" s="104" t="s">
        <v>617</v>
      </c>
      <c r="G234" s="11" t="s">
        <v>29</v>
      </c>
      <c r="H234" s="160" t="s">
        <v>47</v>
      </c>
      <c r="I234" s="159" t="s">
        <v>286</v>
      </c>
      <c r="J234" s="159" t="s">
        <v>47</v>
      </c>
      <c r="K234" s="147" t="s">
        <v>45</v>
      </c>
      <c r="L234" s="173"/>
      <c r="M234" s="175"/>
    </row>
    <row r="235" spans="1:13">
      <c r="A235" s="56" t="s">
        <v>4</v>
      </c>
      <c r="B235" s="3" t="s">
        <v>117</v>
      </c>
      <c r="C235" s="133" t="s">
        <v>586</v>
      </c>
      <c r="D235" s="104" t="s">
        <v>591</v>
      </c>
      <c r="E235" s="11" t="s">
        <v>343</v>
      </c>
      <c r="F235" s="104" t="s">
        <v>627</v>
      </c>
      <c r="G235" s="11" t="s">
        <v>45</v>
      </c>
      <c r="H235" s="160">
        <v>300.04947999999996</v>
      </c>
      <c r="I235" s="159" t="s">
        <v>286</v>
      </c>
      <c r="J235" s="159">
        <v>0.03</v>
      </c>
      <c r="K235" s="147" t="s">
        <v>29</v>
      </c>
      <c r="L235" s="173" t="s">
        <v>628</v>
      </c>
      <c r="M235" s="175"/>
    </row>
    <row r="236" spans="1:13">
      <c r="A236" s="56" t="s">
        <v>4</v>
      </c>
      <c r="B236" s="3" t="s">
        <v>117</v>
      </c>
      <c r="C236" s="133" t="s">
        <v>584</v>
      </c>
      <c r="D236" s="104" t="s">
        <v>591</v>
      </c>
      <c r="E236" s="11" t="s">
        <v>343</v>
      </c>
      <c r="F236" s="104" t="s">
        <v>597</v>
      </c>
      <c r="G236" s="11" t="s">
        <v>29</v>
      </c>
      <c r="H236" s="160" t="s">
        <v>47</v>
      </c>
      <c r="I236" s="159" t="s">
        <v>286</v>
      </c>
      <c r="J236" s="159" t="s">
        <v>47</v>
      </c>
      <c r="K236" s="147" t="s">
        <v>45</v>
      </c>
      <c r="L236" s="173"/>
      <c r="M236" s="175"/>
    </row>
    <row r="237" spans="1:13">
      <c r="A237" s="56" t="s">
        <v>4</v>
      </c>
      <c r="B237" s="3" t="s">
        <v>117</v>
      </c>
      <c r="C237" s="133" t="s">
        <v>583</v>
      </c>
      <c r="D237" s="104" t="s">
        <v>591</v>
      </c>
      <c r="E237" s="11" t="s">
        <v>343</v>
      </c>
      <c r="F237" s="104" t="s">
        <v>597</v>
      </c>
      <c r="G237" s="11" t="s">
        <v>29</v>
      </c>
      <c r="H237" s="159" t="s">
        <v>47</v>
      </c>
      <c r="I237" s="159" t="s">
        <v>286</v>
      </c>
      <c r="J237" s="159" t="s">
        <v>48</v>
      </c>
      <c r="K237" s="147" t="s">
        <v>45</v>
      </c>
      <c r="L237" s="173" t="s">
        <v>593</v>
      </c>
      <c r="M237" s="175"/>
    </row>
    <row r="238" spans="1:13">
      <c r="A238" s="56" t="s">
        <v>4</v>
      </c>
      <c r="B238" s="3" t="s">
        <v>117</v>
      </c>
      <c r="C238" s="133" t="s">
        <v>629</v>
      </c>
      <c r="D238" s="104" t="s">
        <v>591</v>
      </c>
      <c r="E238" s="11" t="s">
        <v>343</v>
      </c>
      <c r="F238" s="104" t="s">
        <v>597</v>
      </c>
      <c r="G238" s="11" t="s">
        <v>29</v>
      </c>
      <c r="H238" s="160" t="s">
        <v>47</v>
      </c>
      <c r="I238" s="159" t="s">
        <v>286</v>
      </c>
      <c r="J238" s="159" t="s">
        <v>47</v>
      </c>
      <c r="K238" s="147" t="s">
        <v>45</v>
      </c>
      <c r="L238" s="173"/>
      <c r="M238" s="175"/>
    </row>
    <row r="239" spans="1:13">
      <c r="A239" s="56" t="s">
        <v>4</v>
      </c>
      <c r="B239" s="3" t="s">
        <v>117</v>
      </c>
      <c r="C239" s="133" t="s">
        <v>630</v>
      </c>
      <c r="D239" s="104" t="s">
        <v>591</v>
      </c>
      <c r="E239" s="11" t="s">
        <v>343</v>
      </c>
      <c r="F239" s="104" t="s">
        <v>597</v>
      </c>
      <c r="G239" s="11" t="s">
        <v>29</v>
      </c>
      <c r="H239" s="160" t="s">
        <v>472</v>
      </c>
      <c r="I239" s="159" t="s">
        <v>286</v>
      </c>
      <c r="J239" s="159">
        <v>0.13</v>
      </c>
      <c r="K239" s="147" t="s">
        <v>45</v>
      </c>
      <c r="L239" s="173" t="s">
        <v>628</v>
      </c>
      <c r="M239" s="175"/>
    </row>
    <row r="240" spans="1:13">
      <c r="A240" s="56" t="s">
        <v>4</v>
      </c>
      <c r="B240" s="3" t="s">
        <v>117</v>
      </c>
      <c r="C240" s="133" t="s">
        <v>631</v>
      </c>
      <c r="D240" s="104" t="s">
        <v>591</v>
      </c>
      <c r="E240" s="11" t="s">
        <v>343</v>
      </c>
      <c r="F240" s="104" t="s">
        <v>597</v>
      </c>
      <c r="G240" s="11" t="s">
        <v>29</v>
      </c>
      <c r="H240" s="160" t="s">
        <v>47</v>
      </c>
      <c r="I240" s="159" t="s">
        <v>286</v>
      </c>
      <c r="J240" s="159" t="s">
        <v>47</v>
      </c>
      <c r="K240" s="147" t="s">
        <v>45</v>
      </c>
      <c r="L240" s="173"/>
      <c r="M240" s="175"/>
    </row>
    <row r="241" spans="1:13">
      <c r="A241" s="56" t="s">
        <v>4</v>
      </c>
      <c r="B241" s="3" t="s">
        <v>117</v>
      </c>
      <c r="C241" s="133" t="s">
        <v>632</v>
      </c>
      <c r="D241" s="104" t="s">
        <v>591</v>
      </c>
      <c r="E241" s="11" t="s">
        <v>343</v>
      </c>
      <c r="F241" s="104" t="s">
        <v>597</v>
      </c>
      <c r="G241" s="11" t="s">
        <v>29</v>
      </c>
      <c r="H241" s="160" t="s">
        <v>47</v>
      </c>
      <c r="I241" s="159" t="s">
        <v>286</v>
      </c>
      <c r="J241" s="159" t="s">
        <v>47</v>
      </c>
      <c r="K241" s="147" t="s">
        <v>45</v>
      </c>
      <c r="L241" s="173"/>
      <c r="M241" s="175"/>
    </row>
    <row r="242" spans="1:13">
      <c r="A242" s="56" t="s">
        <v>4</v>
      </c>
      <c r="B242" s="3" t="s">
        <v>117</v>
      </c>
      <c r="C242" s="133" t="s">
        <v>633</v>
      </c>
      <c r="D242" s="104" t="s">
        <v>591</v>
      </c>
      <c r="E242" s="11" t="s">
        <v>343</v>
      </c>
      <c r="F242" s="104" t="s">
        <v>597</v>
      </c>
      <c r="G242" s="11" t="s">
        <v>45</v>
      </c>
      <c r="H242" s="160" t="s">
        <v>472</v>
      </c>
      <c r="I242" s="159" t="s">
        <v>286</v>
      </c>
      <c r="J242" s="156">
        <v>0.75</v>
      </c>
      <c r="K242" s="147" t="s">
        <v>29</v>
      </c>
      <c r="L242" s="173" t="s">
        <v>1779</v>
      </c>
      <c r="M242" s="175"/>
    </row>
    <row r="243" spans="1:13">
      <c r="A243" s="56" t="s">
        <v>4</v>
      </c>
      <c r="B243" s="3" t="s">
        <v>117</v>
      </c>
      <c r="C243" s="133" t="s">
        <v>634</v>
      </c>
      <c r="D243" s="104" t="s">
        <v>591</v>
      </c>
      <c r="E243" s="11" t="s">
        <v>343</v>
      </c>
      <c r="F243" s="104" t="s">
        <v>597</v>
      </c>
      <c r="G243" s="11" t="s">
        <v>29</v>
      </c>
      <c r="H243" s="159" t="s">
        <v>47</v>
      </c>
      <c r="I243" s="159" t="s">
        <v>286</v>
      </c>
      <c r="J243" s="159" t="s">
        <v>48</v>
      </c>
      <c r="K243" s="147" t="s">
        <v>45</v>
      </c>
      <c r="L243" s="173" t="s">
        <v>1780</v>
      </c>
      <c r="M243" s="175"/>
    </row>
    <row r="244" spans="1:13">
      <c r="A244" s="56" t="s">
        <v>4</v>
      </c>
      <c r="B244" s="3" t="s">
        <v>117</v>
      </c>
      <c r="C244" s="133" t="s">
        <v>635</v>
      </c>
      <c r="D244" s="104" t="s">
        <v>591</v>
      </c>
      <c r="E244" s="11" t="s">
        <v>343</v>
      </c>
      <c r="F244" s="104" t="s">
        <v>617</v>
      </c>
      <c r="G244" s="11" t="s">
        <v>29</v>
      </c>
      <c r="H244" s="160" t="s">
        <v>472</v>
      </c>
      <c r="I244" s="159" t="s">
        <v>286</v>
      </c>
      <c r="J244" s="159" t="s">
        <v>286</v>
      </c>
      <c r="K244" s="147" t="s">
        <v>45</v>
      </c>
      <c r="L244" s="173" t="s">
        <v>1780</v>
      </c>
      <c r="M244" s="175"/>
    </row>
    <row r="245" spans="1:13">
      <c r="A245" s="56" t="s">
        <v>4</v>
      </c>
      <c r="B245" s="3" t="s">
        <v>117</v>
      </c>
      <c r="C245" s="133" t="s">
        <v>636</v>
      </c>
      <c r="D245" s="104" t="s">
        <v>591</v>
      </c>
      <c r="E245" s="11" t="s">
        <v>343</v>
      </c>
      <c r="F245" s="104" t="s">
        <v>597</v>
      </c>
      <c r="G245" s="11" t="s">
        <v>45</v>
      </c>
      <c r="H245" s="798">
        <v>1245</v>
      </c>
      <c r="I245" s="159" t="s">
        <v>286</v>
      </c>
      <c r="J245" s="800">
        <v>0.14000000000000001</v>
      </c>
      <c r="K245" s="147" t="s">
        <v>29</v>
      </c>
      <c r="L245" s="173" t="s">
        <v>643</v>
      </c>
      <c r="M245" s="175"/>
    </row>
    <row r="246" spans="1:13">
      <c r="A246" s="56" t="s">
        <v>4</v>
      </c>
      <c r="B246" s="3" t="s">
        <v>117</v>
      </c>
      <c r="C246" s="133" t="s">
        <v>637</v>
      </c>
      <c r="D246" s="104" t="s">
        <v>591</v>
      </c>
      <c r="E246" s="11" t="s">
        <v>343</v>
      </c>
      <c r="F246" s="104" t="s">
        <v>597</v>
      </c>
      <c r="G246" s="11" t="s">
        <v>45</v>
      </c>
      <c r="H246" s="799"/>
      <c r="I246" s="159" t="s">
        <v>286</v>
      </c>
      <c r="J246" s="801"/>
      <c r="K246" s="147" t="s">
        <v>29</v>
      </c>
      <c r="L246" s="173" t="s">
        <v>643</v>
      </c>
      <c r="M246" s="175"/>
    </row>
    <row r="247" spans="1:13">
      <c r="A247" s="56" t="s">
        <v>4</v>
      </c>
      <c r="B247" s="3" t="s">
        <v>117</v>
      </c>
      <c r="C247" s="133" t="s">
        <v>638</v>
      </c>
      <c r="D247" s="104" t="s">
        <v>591</v>
      </c>
      <c r="E247" s="11" t="s">
        <v>343</v>
      </c>
      <c r="F247" s="104" t="s">
        <v>639</v>
      </c>
      <c r="G247" s="11" t="s">
        <v>29</v>
      </c>
      <c r="H247" s="160" t="s">
        <v>47</v>
      </c>
      <c r="I247" s="159" t="s">
        <v>286</v>
      </c>
      <c r="J247" s="159" t="s">
        <v>47</v>
      </c>
      <c r="K247" s="147" t="s">
        <v>45</v>
      </c>
      <c r="L247" s="173" t="s">
        <v>640</v>
      </c>
      <c r="M247" s="175"/>
    </row>
    <row r="248" spans="1:13">
      <c r="A248" s="56" t="s">
        <v>4</v>
      </c>
      <c r="B248" s="3" t="s">
        <v>1222</v>
      </c>
      <c r="C248" s="133" t="s">
        <v>1223</v>
      </c>
      <c r="D248" s="104" t="s">
        <v>591</v>
      </c>
      <c r="E248" s="11" t="s">
        <v>333</v>
      </c>
      <c r="F248" s="104" t="s">
        <v>1224</v>
      </c>
      <c r="G248" s="11" t="s">
        <v>45</v>
      </c>
      <c r="H248" s="160">
        <v>8080</v>
      </c>
      <c r="I248" s="159" t="s">
        <v>47</v>
      </c>
      <c r="J248" s="159">
        <v>1</v>
      </c>
      <c r="K248" s="147" t="s">
        <v>48</v>
      </c>
      <c r="L248" s="173" t="s">
        <v>2161</v>
      </c>
      <c r="M248" s="175"/>
    </row>
    <row r="249" spans="1:13">
      <c r="A249" s="56" t="s">
        <v>4</v>
      </c>
      <c r="B249" s="3" t="s">
        <v>1222</v>
      </c>
      <c r="C249" s="133" t="s">
        <v>1225</v>
      </c>
      <c r="D249" s="104" t="s">
        <v>591</v>
      </c>
      <c r="E249" s="11" t="s">
        <v>333</v>
      </c>
      <c r="F249" s="104" t="s">
        <v>1224</v>
      </c>
      <c r="G249" s="11" t="s">
        <v>45</v>
      </c>
      <c r="H249" s="160" t="s">
        <v>1026</v>
      </c>
      <c r="I249" s="159" t="s">
        <v>47</v>
      </c>
      <c r="J249" s="159">
        <v>1</v>
      </c>
      <c r="K249" s="147" t="s">
        <v>48</v>
      </c>
      <c r="L249" s="173"/>
      <c r="M249" s="175"/>
    </row>
    <row r="250" spans="1:13">
      <c r="A250" s="56" t="s">
        <v>4</v>
      </c>
      <c r="B250" s="3" t="s">
        <v>1222</v>
      </c>
      <c r="C250" s="133" t="s">
        <v>1226</v>
      </c>
      <c r="D250" s="104" t="s">
        <v>591</v>
      </c>
      <c r="E250" s="11" t="s">
        <v>333</v>
      </c>
      <c r="F250" s="104" t="s">
        <v>1224</v>
      </c>
      <c r="G250" s="11" t="s">
        <v>45</v>
      </c>
      <c r="H250" s="160" t="s">
        <v>1026</v>
      </c>
      <c r="I250" s="159" t="s">
        <v>47</v>
      </c>
      <c r="J250" s="159">
        <v>1</v>
      </c>
      <c r="K250" s="147" t="s">
        <v>48</v>
      </c>
      <c r="L250" s="173"/>
      <c r="M250" s="175"/>
    </row>
    <row r="251" spans="1:13">
      <c r="A251" s="56" t="s">
        <v>4</v>
      </c>
      <c r="B251" s="3" t="s">
        <v>1222</v>
      </c>
      <c r="C251" s="133" t="s">
        <v>1227</v>
      </c>
      <c r="D251" s="104" t="s">
        <v>591</v>
      </c>
      <c r="E251" s="11" t="s">
        <v>333</v>
      </c>
      <c r="F251" s="104" t="s">
        <v>1224</v>
      </c>
      <c r="G251" s="11" t="s">
        <v>45</v>
      </c>
      <c r="H251" s="160" t="s">
        <v>1026</v>
      </c>
      <c r="I251" s="159" t="s">
        <v>47</v>
      </c>
      <c r="J251" s="159">
        <v>1</v>
      </c>
      <c r="K251" s="147" t="s">
        <v>48</v>
      </c>
      <c r="L251" s="173"/>
      <c r="M251" s="175"/>
    </row>
    <row r="252" spans="1:13">
      <c r="A252" s="56" t="s">
        <v>4</v>
      </c>
      <c r="B252" s="3" t="s">
        <v>1222</v>
      </c>
      <c r="C252" s="133" t="s">
        <v>1228</v>
      </c>
      <c r="D252" s="104" t="s">
        <v>591</v>
      </c>
      <c r="E252" s="11" t="s">
        <v>333</v>
      </c>
      <c r="F252" s="104" t="s">
        <v>1224</v>
      </c>
      <c r="G252" s="11" t="s">
        <v>45</v>
      </c>
      <c r="H252" s="160" t="s">
        <v>1026</v>
      </c>
      <c r="I252" s="159" t="s">
        <v>47</v>
      </c>
      <c r="J252" s="159">
        <v>1</v>
      </c>
      <c r="K252" s="147" t="s">
        <v>48</v>
      </c>
      <c r="L252" s="173"/>
      <c r="M252" s="175"/>
    </row>
    <row r="253" spans="1:13">
      <c r="A253" s="56" t="s">
        <v>4</v>
      </c>
      <c r="B253" s="3" t="s">
        <v>1222</v>
      </c>
      <c r="C253" s="133" t="s">
        <v>1229</v>
      </c>
      <c r="D253" s="104" t="s">
        <v>591</v>
      </c>
      <c r="E253" s="11" t="s">
        <v>333</v>
      </c>
      <c r="F253" s="104" t="s">
        <v>1224</v>
      </c>
      <c r="G253" s="11" t="s">
        <v>45</v>
      </c>
      <c r="H253" s="160">
        <v>795</v>
      </c>
      <c r="I253" s="159" t="s">
        <v>47</v>
      </c>
      <c r="J253" s="159">
        <v>1</v>
      </c>
      <c r="K253" s="147" t="s">
        <v>48</v>
      </c>
      <c r="L253" s="173"/>
      <c r="M253" s="175"/>
    </row>
    <row r="254" spans="1:13">
      <c r="A254" s="56" t="s">
        <v>4</v>
      </c>
      <c r="B254" s="3" t="s">
        <v>1222</v>
      </c>
      <c r="C254" s="133" t="s">
        <v>1230</v>
      </c>
      <c r="D254" s="104" t="s">
        <v>591</v>
      </c>
      <c r="E254" s="11" t="s">
        <v>333</v>
      </c>
      <c r="F254" s="104" t="s">
        <v>1224</v>
      </c>
      <c r="G254" s="11" t="s">
        <v>45</v>
      </c>
      <c r="H254" s="160">
        <v>2850</v>
      </c>
      <c r="I254" s="159" t="s">
        <v>47</v>
      </c>
      <c r="J254" s="159">
        <v>1</v>
      </c>
      <c r="K254" s="147" t="s">
        <v>48</v>
      </c>
      <c r="L254" s="173"/>
      <c r="M254" s="175"/>
    </row>
    <row r="255" spans="1:13">
      <c r="A255" s="56" t="s">
        <v>4</v>
      </c>
      <c r="B255" s="3" t="s">
        <v>1222</v>
      </c>
      <c r="C255" s="133" t="s">
        <v>1231</v>
      </c>
      <c r="D255" s="104" t="s">
        <v>591</v>
      </c>
      <c r="E255" s="11" t="s">
        <v>333</v>
      </c>
      <c r="F255" s="104" t="s">
        <v>1224</v>
      </c>
      <c r="G255" s="11" t="s">
        <v>45</v>
      </c>
      <c r="H255" s="160" t="s">
        <v>47</v>
      </c>
      <c r="I255" s="159" t="s">
        <v>47</v>
      </c>
      <c r="J255" s="159" t="s">
        <v>47</v>
      </c>
      <c r="K255" s="147" t="s">
        <v>48</v>
      </c>
      <c r="L255" s="173"/>
      <c r="M255" s="175"/>
    </row>
    <row r="256" spans="1:13">
      <c r="A256" s="56" t="s">
        <v>4</v>
      </c>
      <c r="B256" s="3" t="s">
        <v>1222</v>
      </c>
      <c r="C256" s="133" t="s">
        <v>1232</v>
      </c>
      <c r="D256" s="104" t="s">
        <v>591</v>
      </c>
      <c r="E256" s="11" t="s">
        <v>333</v>
      </c>
      <c r="F256" s="104" t="s">
        <v>1224</v>
      </c>
      <c r="G256" s="11" t="s">
        <v>45</v>
      </c>
      <c r="H256" s="160">
        <v>8485</v>
      </c>
      <c r="I256" s="159" t="s">
        <v>47</v>
      </c>
      <c r="J256" s="159">
        <v>0.99</v>
      </c>
      <c r="K256" s="147" t="s">
        <v>48</v>
      </c>
      <c r="L256" s="173"/>
      <c r="M256" s="175"/>
    </row>
    <row r="257" spans="1:13">
      <c r="A257" s="56" t="s">
        <v>4</v>
      </c>
      <c r="B257" s="3" t="s">
        <v>117</v>
      </c>
      <c r="C257" s="133" t="s">
        <v>1233</v>
      </c>
      <c r="D257" s="104" t="s">
        <v>591</v>
      </c>
      <c r="E257" s="11" t="s">
        <v>317</v>
      </c>
      <c r="F257" s="104" t="s">
        <v>1234</v>
      </c>
      <c r="G257" s="11" t="s">
        <v>45</v>
      </c>
      <c r="H257" s="160" t="s">
        <v>1026</v>
      </c>
      <c r="I257" s="159" t="s">
        <v>47</v>
      </c>
      <c r="J257" s="159">
        <v>0.57999999999999996</v>
      </c>
      <c r="K257" s="147" t="s">
        <v>48</v>
      </c>
      <c r="L257" s="173" t="s">
        <v>2161</v>
      </c>
      <c r="M257" s="175"/>
    </row>
    <row r="258" spans="1:13">
      <c r="A258" s="56" t="s">
        <v>4</v>
      </c>
      <c r="B258" s="3" t="s">
        <v>117</v>
      </c>
      <c r="C258" s="133" t="s">
        <v>1235</v>
      </c>
      <c r="D258" s="104" t="s">
        <v>591</v>
      </c>
      <c r="E258" s="11" t="s">
        <v>317</v>
      </c>
      <c r="F258" s="104" t="s">
        <v>1234</v>
      </c>
      <c r="G258" s="11" t="s">
        <v>45</v>
      </c>
      <c r="H258" s="160">
        <v>1545</v>
      </c>
      <c r="I258" s="159" t="s">
        <v>47</v>
      </c>
      <c r="J258" s="159">
        <v>0.74</v>
      </c>
      <c r="K258" s="147" t="s">
        <v>48</v>
      </c>
      <c r="L258" s="173"/>
      <c r="M258" s="175"/>
    </row>
    <row r="259" spans="1:13">
      <c r="A259" s="56" t="s">
        <v>4</v>
      </c>
      <c r="B259" s="3" t="s">
        <v>117</v>
      </c>
      <c r="C259" s="133" t="s">
        <v>1236</v>
      </c>
      <c r="D259" s="104" t="s">
        <v>591</v>
      </c>
      <c r="E259" s="11" t="s">
        <v>317</v>
      </c>
      <c r="F259" s="104" t="s">
        <v>1234</v>
      </c>
      <c r="G259" s="11" t="s">
        <v>45</v>
      </c>
      <c r="H259" s="160">
        <v>1750</v>
      </c>
      <c r="I259" s="159" t="s">
        <v>47</v>
      </c>
      <c r="J259" s="159">
        <v>0.76</v>
      </c>
      <c r="K259" s="147" t="s">
        <v>48</v>
      </c>
      <c r="L259" s="173"/>
      <c r="M259" s="175"/>
    </row>
    <row r="260" spans="1:13">
      <c r="A260" s="56" t="s">
        <v>4</v>
      </c>
      <c r="B260" s="3" t="s">
        <v>117</v>
      </c>
      <c r="C260" s="133" t="s">
        <v>1033</v>
      </c>
      <c r="D260" s="104" t="s">
        <v>591</v>
      </c>
      <c r="E260" s="11" t="s">
        <v>317</v>
      </c>
      <c r="F260" s="104" t="s">
        <v>1234</v>
      </c>
      <c r="G260" s="11" t="s">
        <v>45</v>
      </c>
      <c r="H260" s="160" t="s">
        <v>1026</v>
      </c>
      <c r="I260" s="159" t="s">
        <v>47</v>
      </c>
      <c r="J260" s="159">
        <v>0.04</v>
      </c>
      <c r="K260" s="147" t="s">
        <v>48</v>
      </c>
      <c r="L260" s="173"/>
      <c r="M260" s="175"/>
    </row>
    <row r="261" spans="1:13">
      <c r="A261" s="56" t="s">
        <v>4</v>
      </c>
      <c r="B261" s="3" t="s">
        <v>117</v>
      </c>
      <c r="C261" s="133" t="s">
        <v>1237</v>
      </c>
      <c r="D261" s="104" t="s">
        <v>591</v>
      </c>
      <c r="E261" s="11" t="s">
        <v>317</v>
      </c>
      <c r="F261" s="104" t="s">
        <v>1234</v>
      </c>
      <c r="G261" s="11" t="s">
        <v>45</v>
      </c>
      <c r="H261" s="160">
        <v>995</v>
      </c>
      <c r="I261" s="159" t="s">
        <v>47</v>
      </c>
      <c r="J261" s="159">
        <v>0.47</v>
      </c>
      <c r="K261" s="147" t="s">
        <v>48</v>
      </c>
      <c r="L261" s="173"/>
      <c r="M261" s="175"/>
    </row>
    <row r="262" spans="1:13">
      <c r="A262" s="56" t="s">
        <v>4</v>
      </c>
      <c r="B262" s="3" t="s">
        <v>117</v>
      </c>
      <c r="C262" s="133" t="s">
        <v>1238</v>
      </c>
      <c r="D262" s="104" t="s">
        <v>591</v>
      </c>
      <c r="E262" s="11" t="s">
        <v>317</v>
      </c>
      <c r="F262" s="104" t="s">
        <v>1234</v>
      </c>
      <c r="G262" s="11" t="s">
        <v>45</v>
      </c>
      <c r="H262" s="160">
        <v>540</v>
      </c>
      <c r="I262" s="159" t="s">
        <v>47</v>
      </c>
      <c r="J262" s="159">
        <v>0.89</v>
      </c>
      <c r="K262" s="147" t="s">
        <v>48</v>
      </c>
      <c r="L262" s="173"/>
      <c r="M262" s="175"/>
    </row>
    <row r="263" spans="1:13">
      <c r="A263" s="56" t="s">
        <v>4</v>
      </c>
      <c r="B263" s="3" t="s">
        <v>117</v>
      </c>
      <c r="C263" s="133" t="s">
        <v>1223</v>
      </c>
      <c r="D263" s="104" t="s">
        <v>591</v>
      </c>
      <c r="E263" s="11" t="s">
        <v>317</v>
      </c>
      <c r="F263" s="104" t="s">
        <v>1234</v>
      </c>
      <c r="G263" s="11" t="s">
        <v>45</v>
      </c>
      <c r="H263" s="160">
        <v>55745</v>
      </c>
      <c r="I263" s="159" t="s">
        <v>47</v>
      </c>
      <c r="J263" s="159">
        <v>0.72</v>
      </c>
      <c r="K263" s="147" t="s">
        <v>48</v>
      </c>
      <c r="L263" s="173"/>
      <c r="M263" s="175"/>
    </row>
    <row r="264" spans="1:13">
      <c r="A264" s="56" t="s">
        <v>4</v>
      </c>
      <c r="B264" s="3" t="s">
        <v>117</v>
      </c>
      <c r="C264" s="133" t="s">
        <v>1226</v>
      </c>
      <c r="D264" s="104" t="s">
        <v>591</v>
      </c>
      <c r="E264" s="11" t="s">
        <v>317</v>
      </c>
      <c r="F264" s="104" t="s">
        <v>1234</v>
      </c>
      <c r="G264" s="11" t="s">
        <v>45</v>
      </c>
      <c r="H264" s="160" t="s">
        <v>1026</v>
      </c>
      <c r="I264" s="159">
        <v>0</v>
      </c>
      <c r="J264" s="159">
        <v>0.26</v>
      </c>
      <c r="K264" s="147" t="s">
        <v>48</v>
      </c>
      <c r="L264" s="173"/>
      <c r="M264" s="175"/>
    </row>
    <row r="265" spans="1:13">
      <c r="A265" s="56" t="s">
        <v>4</v>
      </c>
      <c r="B265" s="3" t="s">
        <v>117</v>
      </c>
      <c r="C265" s="133" t="s">
        <v>1239</v>
      </c>
      <c r="D265" s="104" t="s">
        <v>591</v>
      </c>
      <c r="E265" s="11" t="s">
        <v>317</v>
      </c>
      <c r="F265" s="104" t="s">
        <v>1234</v>
      </c>
      <c r="G265" s="11" t="s">
        <v>45</v>
      </c>
      <c r="H265" s="160" t="s">
        <v>47</v>
      </c>
      <c r="I265" s="159" t="s">
        <v>47</v>
      </c>
      <c r="J265" s="159" t="s">
        <v>47</v>
      </c>
      <c r="K265" s="147" t="s">
        <v>48</v>
      </c>
      <c r="L265" s="173"/>
      <c r="M265" s="175"/>
    </row>
    <row r="266" spans="1:13">
      <c r="A266" s="56" t="s">
        <v>4</v>
      </c>
      <c r="B266" s="3" t="s">
        <v>117</v>
      </c>
      <c r="C266" s="133" t="s">
        <v>1091</v>
      </c>
      <c r="D266" s="104" t="s">
        <v>591</v>
      </c>
      <c r="E266" s="11" t="s">
        <v>317</v>
      </c>
      <c r="F266" s="104" t="s">
        <v>1234</v>
      </c>
      <c r="G266" s="11" t="s">
        <v>45</v>
      </c>
      <c r="H266" s="160">
        <v>39960</v>
      </c>
      <c r="I266" s="159" t="s">
        <v>47</v>
      </c>
      <c r="J266" s="159">
        <v>0.87</v>
      </c>
      <c r="K266" s="147" t="s">
        <v>48</v>
      </c>
      <c r="L266" s="173" t="s">
        <v>1807</v>
      </c>
      <c r="M266" s="175"/>
    </row>
    <row r="267" spans="1:13">
      <c r="A267" s="56" t="s">
        <v>4</v>
      </c>
      <c r="B267" s="3" t="s">
        <v>117</v>
      </c>
      <c r="C267" s="133" t="s">
        <v>1240</v>
      </c>
      <c r="D267" s="104" t="s">
        <v>591</v>
      </c>
      <c r="E267" s="11" t="s">
        <v>317</v>
      </c>
      <c r="F267" s="104" t="s">
        <v>1234</v>
      </c>
      <c r="G267" s="11" t="s">
        <v>45</v>
      </c>
      <c r="H267" s="160">
        <v>685</v>
      </c>
      <c r="I267" s="159" t="s">
        <v>47</v>
      </c>
      <c r="J267" s="159">
        <v>0.21</v>
      </c>
      <c r="K267" s="147" t="s">
        <v>48</v>
      </c>
      <c r="L267" s="173"/>
      <c r="M267" s="175"/>
    </row>
    <row r="268" spans="1:13">
      <c r="A268" s="56" t="s">
        <v>4</v>
      </c>
      <c r="B268" s="3" t="s">
        <v>117</v>
      </c>
      <c r="C268" s="133" t="s">
        <v>1241</v>
      </c>
      <c r="D268" s="104" t="s">
        <v>591</v>
      </c>
      <c r="E268" s="11" t="s">
        <v>317</v>
      </c>
      <c r="F268" s="104" t="s">
        <v>1234</v>
      </c>
      <c r="G268" s="11" t="s">
        <v>45</v>
      </c>
      <c r="H268" s="160" t="s">
        <v>47</v>
      </c>
      <c r="I268" s="159" t="s">
        <v>47</v>
      </c>
      <c r="J268" s="159" t="s">
        <v>47</v>
      </c>
      <c r="K268" s="147" t="s">
        <v>48</v>
      </c>
      <c r="L268" s="173"/>
      <c r="M268" s="175"/>
    </row>
    <row r="269" spans="1:13">
      <c r="A269" s="56" t="s">
        <v>4</v>
      </c>
      <c r="B269" s="3" t="s">
        <v>117</v>
      </c>
      <c r="C269" s="133" t="s">
        <v>1242</v>
      </c>
      <c r="D269" s="104" t="s">
        <v>591</v>
      </c>
      <c r="E269" s="11" t="s">
        <v>317</v>
      </c>
      <c r="F269" s="104" t="s">
        <v>1234</v>
      </c>
      <c r="G269" s="11" t="s">
        <v>45</v>
      </c>
      <c r="H269" s="160" t="s">
        <v>47</v>
      </c>
      <c r="I269" s="159" t="s">
        <v>47</v>
      </c>
      <c r="J269" s="159" t="s">
        <v>47</v>
      </c>
      <c r="K269" s="147" t="s">
        <v>48</v>
      </c>
      <c r="L269" s="173"/>
      <c r="M269" s="175"/>
    </row>
    <row r="270" spans="1:13">
      <c r="A270" s="56" t="s">
        <v>4</v>
      </c>
      <c r="B270" s="3" t="s">
        <v>117</v>
      </c>
      <c r="C270" s="133" t="s">
        <v>1243</v>
      </c>
      <c r="D270" s="104" t="s">
        <v>591</v>
      </c>
      <c r="E270" s="11" t="s">
        <v>317</v>
      </c>
      <c r="F270" s="104" t="s">
        <v>1234</v>
      </c>
      <c r="G270" s="11" t="s">
        <v>45</v>
      </c>
      <c r="H270" s="160" t="s">
        <v>47</v>
      </c>
      <c r="I270" s="159" t="s">
        <v>47</v>
      </c>
      <c r="J270" s="159" t="s">
        <v>47</v>
      </c>
      <c r="K270" s="147" t="s">
        <v>48</v>
      </c>
      <c r="L270" s="173"/>
      <c r="M270" s="175"/>
    </row>
    <row r="271" spans="1:13">
      <c r="A271" s="56" t="s">
        <v>4</v>
      </c>
      <c r="B271" s="3" t="s">
        <v>117</v>
      </c>
      <c r="C271" s="133" t="s">
        <v>1244</v>
      </c>
      <c r="D271" s="104" t="s">
        <v>591</v>
      </c>
      <c r="E271" s="11" t="s">
        <v>317</v>
      </c>
      <c r="F271" s="104" t="s">
        <v>1234</v>
      </c>
      <c r="G271" s="11" t="s">
        <v>45</v>
      </c>
      <c r="H271" s="160" t="s">
        <v>47</v>
      </c>
      <c r="I271" s="159" t="s">
        <v>47</v>
      </c>
      <c r="J271" s="159" t="s">
        <v>47</v>
      </c>
      <c r="K271" s="147" t="s">
        <v>48</v>
      </c>
      <c r="L271" s="173"/>
      <c r="M271" s="175"/>
    </row>
    <row r="272" spans="1:13">
      <c r="A272" s="56" t="s">
        <v>4</v>
      </c>
      <c r="B272" s="3" t="s">
        <v>117</v>
      </c>
      <c r="C272" s="133" t="s">
        <v>1245</v>
      </c>
      <c r="D272" s="104" t="s">
        <v>591</v>
      </c>
      <c r="E272" s="11" t="s">
        <v>317</v>
      </c>
      <c r="F272" s="104" t="s">
        <v>1234</v>
      </c>
      <c r="G272" s="11" t="s">
        <v>45</v>
      </c>
      <c r="H272" s="160" t="s">
        <v>47</v>
      </c>
      <c r="I272" s="159" t="s">
        <v>47</v>
      </c>
      <c r="J272" s="159" t="s">
        <v>47</v>
      </c>
      <c r="K272" s="147" t="s">
        <v>48</v>
      </c>
      <c r="L272" s="173"/>
      <c r="M272" s="175"/>
    </row>
    <row r="273" spans="1:13">
      <c r="A273" s="56" t="s">
        <v>4</v>
      </c>
      <c r="B273" s="3" t="s">
        <v>117</v>
      </c>
      <c r="C273" s="133" t="s">
        <v>1246</v>
      </c>
      <c r="D273" s="104" t="s">
        <v>591</v>
      </c>
      <c r="E273" s="11" t="s">
        <v>317</v>
      </c>
      <c r="F273" s="104" t="s">
        <v>1234</v>
      </c>
      <c r="G273" s="11" t="s">
        <v>45</v>
      </c>
      <c r="H273" s="160" t="s">
        <v>1026</v>
      </c>
      <c r="I273" s="159">
        <v>0.10199999999999999</v>
      </c>
      <c r="J273" s="159">
        <v>0.9</v>
      </c>
      <c r="K273" s="147" t="s">
        <v>48</v>
      </c>
      <c r="L273" s="173"/>
      <c r="M273" s="175"/>
    </row>
    <row r="274" spans="1:13">
      <c r="A274" s="56" t="s">
        <v>4</v>
      </c>
      <c r="B274" s="3" t="s">
        <v>117</v>
      </c>
      <c r="C274" s="133" t="s">
        <v>1228</v>
      </c>
      <c r="D274" s="104" t="s">
        <v>591</v>
      </c>
      <c r="E274" s="11" t="s">
        <v>317</v>
      </c>
      <c r="F274" s="104" t="s">
        <v>1247</v>
      </c>
      <c r="G274" s="11" t="s">
        <v>45</v>
      </c>
      <c r="H274" s="160">
        <v>12425</v>
      </c>
      <c r="I274" s="159">
        <v>0.59899999999999998</v>
      </c>
      <c r="J274" s="159">
        <v>0.6</v>
      </c>
      <c r="K274" s="147" t="s">
        <v>48</v>
      </c>
      <c r="L274" s="173"/>
      <c r="M274" s="175"/>
    </row>
    <row r="275" spans="1:13">
      <c r="A275" s="56" t="s">
        <v>4</v>
      </c>
      <c r="B275" s="3" t="s">
        <v>117</v>
      </c>
      <c r="C275" s="133" t="s">
        <v>1228</v>
      </c>
      <c r="D275" s="104" t="s">
        <v>591</v>
      </c>
      <c r="E275" s="11" t="s">
        <v>317</v>
      </c>
      <c r="F275" s="104" t="s">
        <v>1248</v>
      </c>
      <c r="G275" s="11" t="s">
        <v>45</v>
      </c>
      <c r="H275" s="160" t="s">
        <v>472</v>
      </c>
      <c r="I275" s="159" t="s">
        <v>47</v>
      </c>
      <c r="J275" s="159">
        <v>0.08</v>
      </c>
      <c r="K275" s="147" t="s">
        <v>48</v>
      </c>
      <c r="L275" s="173"/>
      <c r="M275" s="175"/>
    </row>
    <row r="276" spans="1:13">
      <c r="A276" s="56" t="s">
        <v>4</v>
      </c>
      <c r="B276" s="3" t="s">
        <v>117</v>
      </c>
      <c r="C276" s="133" t="s">
        <v>1229</v>
      </c>
      <c r="D276" s="104" t="s">
        <v>591</v>
      </c>
      <c r="E276" s="11" t="s">
        <v>317</v>
      </c>
      <c r="F276" s="104" t="s">
        <v>1234</v>
      </c>
      <c r="G276" s="11" t="s">
        <v>45</v>
      </c>
      <c r="H276" s="160">
        <v>16030</v>
      </c>
      <c r="I276" s="159" t="s">
        <v>47</v>
      </c>
      <c r="J276" s="159">
        <v>0.43</v>
      </c>
      <c r="K276" s="147" t="s">
        <v>48</v>
      </c>
      <c r="L276" s="173"/>
      <c r="M276" s="175"/>
    </row>
    <row r="277" spans="1:13">
      <c r="A277" s="56" t="s">
        <v>4</v>
      </c>
      <c r="B277" s="3" t="s">
        <v>117</v>
      </c>
      <c r="C277" s="133" t="s">
        <v>1249</v>
      </c>
      <c r="D277" s="104" t="s">
        <v>591</v>
      </c>
      <c r="E277" s="11" t="s">
        <v>317</v>
      </c>
      <c r="F277" s="104" t="s">
        <v>1234</v>
      </c>
      <c r="G277" s="11" t="s">
        <v>45</v>
      </c>
      <c r="H277" s="160" t="s">
        <v>47</v>
      </c>
      <c r="I277" s="159" t="s">
        <v>47</v>
      </c>
      <c r="J277" s="159" t="s">
        <v>47</v>
      </c>
      <c r="K277" s="147" t="s">
        <v>48</v>
      </c>
      <c r="L277" s="173"/>
      <c r="M277" s="175"/>
    </row>
    <row r="278" spans="1:13">
      <c r="A278" s="56" t="s">
        <v>4</v>
      </c>
      <c r="B278" s="3" t="s">
        <v>117</v>
      </c>
      <c r="C278" s="133" t="s">
        <v>1230</v>
      </c>
      <c r="D278" s="104" t="s">
        <v>591</v>
      </c>
      <c r="E278" s="11" t="s">
        <v>317</v>
      </c>
      <c r="F278" s="104" t="s">
        <v>1234</v>
      </c>
      <c r="G278" s="11" t="s">
        <v>45</v>
      </c>
      <c r="H278" s="160">
        <v>10365</v>
      </c>
      <c r="I278" s="159">
        <v>0.56299999999999994</v>
      </c>
      <c r="J278" s="159">
        <v>0.57999999999999996</v>
      </c>
      <c r="K278" s="147" t="s">
        <v>48</v>
      </c>
      <c r="L278" s="173"/>
      <c r="M278" s="175"/>
    </row>
    <row r="279" spans="1:13">
      <c r="A279" s="56" t="s">
        <v>4</v>
      </c>
      <c r="B279" s="3" t="s">
        <v>117</v>
      </c>
      <c r="C279" s="133" t="s">
        <v>1250</v>
      </c>
      <c r="D279" s="104" t="s">
        <v>591</v>
      </c>
      <c r="E279" s="11" t="s">
        <v>317</v>
      </c>
      <c r="F279" s="104" t="s">
        <v>1234</v>
      </c>
      <c r="G279" s="11" t="s">
        <v>45</v>
      </c>
      <c r="H279" s="160">
        <v>2615</v>
      </c>
      <c r="I279" s="159">
        <v>0.315</v>
      </c>
      <c r="J279" s="159">
        <v>0.31</v>
      </c>
      <c r="K279" s="147" t="s">
        <v>48</v>
      </c>
      <c r="L279" s="173"/>
      <c r="M279" s="175"/>
    </row>
    <row r="280" spans="1:13">
      <c r="A280" s="56" t="s">
        <v>4</v>
      </c>
      <c r="B280" s="3" t="s">
        <v>117</v>
      </c>
      <c r="C280" s="133" t="s">
        <v>1232</v>
      </c>
      <c r="D280" s="104" t="s">
        <v>591</v>
      </c>
      <c r="E280" s="11" t="s">
        <v>317</v>
      </c>
      <c r="F280" s="104" t="s">
        <v>1247</v>
      </c>
      <c r="G280" s="11" t="s">
        <v>45</v>
      </c>
      <c r="H280" s="160">
        <v>8400</v>
      </c>
      <c r="I280" s="159">
        <v>0.86499999999999999</v>
      </c>
      <c r="J280" s="159">
        <v>0.83</v>
      </c>
      <c r="K280" s="147" t="s">
        <v>48</v>
      </c>
      <c r="L280" s="173"/>
      <c r="M280" s="175"/>
    </row>
    <row r="281" spans="1:13">
      <c r="A281" s="56" t="s">
        <v>4</v>
      </c>
      <c r="B281" s="3" t="s">
        <v>117</v>
      </c>
      <c r="C281" s="133" t="s">
        <v>1232</v>
      </c>
      <c r="D281" s="104" t="s">
        <v>591</v>
      </c>
      <c r="E281" s="11" t="s">
        <v>317</v>
      </c>
      <c r="F281" s="104" t="s">
        <v>1248</v>
      </c>
      <c r="G281" s="11" t="s">
        <v>45</v>
      </c>
      <c r="H281" s="160">
        <v>1990</v>
      </c>
      <c r="I281" s="159" t="s">
        <v>47</v>
      </c>
      <c r="J281" s="159">
        <v>0.26</v>
      </c>
      <c r="K281" s="147" t="s">
        <v>48</v>
      </c>
      <c r="L281" s="173"/>
      <c r="M281" s="175"/>
    </row>
    <row r="282" spans="1:13">
      <c r="A282" s="56" t="s">
        <v>4</v>
      </c>
      <c r="B282" s="3" t="s">
        <v>117</v>
      </c>
      <c r="C282" s="133" t="s">
        <v>1251</v>
      </c>
      <c r="D282" s="104" t="s">
        <v>591</v>
      </c>
      <c r="E282" s="11" t="s">
        <v>115</v>
      </c>
      <c r="F282" s="104" t="s">
        <v>1252</v>
      </c>
      <c r="G282" s="11" t="s">
        <v>45</v>
      </c>
      <c r="H282" s="160" t="s">
        <v>47</v>
      </c>
      <c r="I282" s="159" t="s">
        <v>47</v>
      </c>
      <c r="J282" s="159" t="s">
        <v>47</v>
      </c>
      <c r="K282" s="147" t="s">
        <v>48</v>
      </c>
      <c r="L282" s="173" t="s">
        <v>2161</v>
      </c>
      <c r="M282" s="175"/>
    </row>
    <row r="283" spans="1:13">
      <c r="A283" s="56" t="s">
        <v>4</v>
      </c>
      <c r="B283" s="3" t="s">
        <v>117</v>
      </c>
      <c r="C283" s="133" t="s">
        <v>1253</v>
      </c>
      <c r="D283" s="104" t="s">
        <v>591</v>
      </c>
      <c r="E283" s="11" t="s">
        <v>115</v>
      </c>
      <c r="F283" s="104" t="s">
        <v>1252</v>
      </c>
      <c r="G283" s="11" t="s">
        <v>45</v>
      </c>
      <c r="H283" s="160" t="s">
        <v>47</v>
      </c>
      <c r="I283" s="159" t="s">
        <v>47</v>
      </c>
      <c r="J283" s="159" t="s">
        <v>47</v>
      </c>
      <c r="K283" s="147" t="s">
        <v>48</v>
      </c>
      <c r="L283" s="173"/>
      <c r="M283" s="175"/>
    </row>
    <row r="284" spans="1:13">
      <c r="A284" s="56" t="s">
        <v>4</v>
      </c>
      <c r="B284" s="3" t="s">
        <v>117</v>
      </c>
      <c r="C284" s="133" t="s">
        <v>1235</v>
      </c>
      <c r="D284" s="104" t="s">
        <v>591</v>
      </c>
      <c r="E284" s="11" t="s">
        <v>115</v>
      </c>
      <c r="F284" s="104" t="s">
        <v>1252</v>
      </c>
      <c r="G284" s="11" t="s">
        <v>45</v>
      </c>
      <c r="H284" s="160" t="s">
        <v>47</v>
      </c>
      <c r="I284" s="159" t="s">
        <v>47</v>
      </c>
      <c r="J284" s="159" t="s">
        <v>47</v>
      </c>
      <c r="K284" s="147" t="s">
        <v>48</v>
      </c>
      <c r="L284" s="173"/>
      <c r="M284" s="175"/>
    </row>
    <row r="285" spans="1:13">
      <c r="A285" s="56" t="s">
        <v>4</v>
      </c>
      <c r="B285" s="3" t="s">
        <v>117</v>
      </c>
      <c r="C285" s="133" t="s">
        <v>1236</v>
      </c>
      <c r="D285" s="104" t="s">
        <v>591</v>
      </c>
      <c r="E285" s="11" t="s">
        <v>115</v>
      </c>
      <c r="F285" s="104" t="s">
        <v>1252</v>
      </c>
      <c r="G285" s="11" t="s">
        <v>45</v>
      </c>
      <c r="H285" s="160" t="s">
        <v>47</v>
      </c>
      <c r="I285" s="159" t="s">
        <v>47</v>
      </c>
      <c r="J285" s="159" t="s">
        <v>47</v>
      </c>
      <c r="K285" s="147" t="s">
        <v>48</v>
      </c>
      <c r="L285" s="173"/>
      <c r="M285" s="175"/>
    </row>
    <row r="286" spans="1:13">
      <c r="A286" s="56" t="s">
        <v>4</v>
      </c>
      <c r="B286" s="3" t="s">
        <v>117</v>
      </c>
      <c r="C286" s="133" t="s">
        <v>1254</v>
      </c>
      <c r="D286" s="104" t="s">
        <v>591</v>
      </c>
      <c r="E286" s="11" t="s">
        <v>115</v>
      </c>
      <c r="F286" s="104" t="s">
        <v>1252</v>
      </c>
      <c r="G286" s="11" t="s">
        <v>45</v>
      </c>
      <c r="H286" s="160" t="s">
        <v>47</v>
      </c>
      <c r="I286" s="159" t="s">
        <v>47</v>
      </c>
      <c r="J286" s="159" t="s">
        <v>47</v>
      </c>
      <c r="K286" s="147" t="s">
        <v>48</v>
      </c>
      <c r="L286" s="173"/>
      <c r="M286" s="175"/>
    </row>
    <row r="287" spans="1:13">
      <c r="A287" s="56" t="s">
        <v>4</v>
      </c>
      <c r="B287" s="3" t="s">
        <v>117</v>
      </c>
      <c r="C287" s="133" t="s">
        <v>1255</v>
      </c>
      <c r="D287" s="104" t="s">
        <v>591</v>
      </c>
      <c r="E287" s="11" t="s">
        <v>115</v>
      </c>
      <c r="F287" s="104" t="s">
        <v>1252</v>
      </c>
      <c r="G287" s="11" t="s">
        <v>45</v>
      </c>
      <c r="H287" s="160" t="s">
        <v>47</v>
      </c>
      <c r="I287" s="159" t="s">
        <v>47</v>
      </c>
      <c r="J287" s="159" t="s">
        <v>47</v>
      </c>
      <c r="K287" s="147" t="s">
        <v>48</v>
      </c>
      <c r="L287" s="173"/>
      <c r="M287" s="175"/>
    </row>
    <row r="288" spans="1:13">
      <c r="A288" s="56" t="s">
        <v>4</v>
      </c>
      <c r="B288" s="3" t="s">
        <v>117</v>
      </c>
      <c r="C288" s="133" t="s">
        <v>1256</v>
      </c>
      <c r="D288" s="104" t="s">
        <v>591</v>
      </c>
      <c r="E288" s="11" t="s">
        <v>115</v>
      </c>
      <c r="F288" s="104" t="s">
        <v>1252</v>
      </c>
      <c r="G288" s="11" t="s">
        <v>45</v>
      </c>
      <c r="H288" s="160" t="s">
        <v>47</v>
      </c>
      <c r="I288" s="159" t="s">
        <v>47</v>
      </c>
      <c r="J288" s="159" t="s">
        <v>47</v>
      </c>
      <c r="K288" s="147" t="s">
        <v>48</v>
      </c>
      <c r="L288" s="173"/>
      <c r="M288" s="175"/>
    </row>
    <row r="289" spans="1:13">
      <c r="A289" s="56" t="s">
        <v>4</v>
      </c>
      <c r="B289" s="3" t="s">
        <v>117</v>
      </c>
      <c r="C289" s="133" t="s">
        <v>1257</v>
      </c>
      <c r="D289" s="104" t="s">
        <v>591</v>
      </c>
      <c r="E289" s="11" t="s">
        <v>115</v>
      </c>
      <c r="F289" s="104" t="s">
        <v>1252</v>
      </c>
      <c r="G289" s="11" t="s">
        <v>45</v>
      </c>
      <c r="H289" s="160" t="s">
        <v>1026</v>
      </c>
      <c r="I289" s="159" t="s">
        <v>47</v>
      </c>
      <c r="J289" s="159">
        <v>0.79</v>
      </c>
      <c r="K289" s="147" t="s">
        <v>48</v>
      </c>
      <c r="L289" s="173"/>
      <c r="M289" s="175"/>
    </row>
    <row r="290" spans="1:13">
      <c r="A290" s="56" t="s">
        <v>4</v>
      </c>
      <c r="B290" s="3" t="s">
        <v>117</v>
      </c>
      <c r="C290" s="133" t="s">
        <v>1223</v>
      </c>
      <c r="D290" s="104" t="s">
        <v>591</v>
      </c>
      <c r="E290" s="11" t="s">
        <v>115</v>
      </c>
      <c r="F290" s="104" t="s">
        <v>1252</v>
      </c>
      <c r="G290" s="11" t="s">
        <v>45</v>
      </c>
      <c r="H290" s="160">
        <v>63170</v>
      </c>
      <c r="I290" s="159" t="s">
        <v>47</v>
      </c>
      <c r="J290" s="159">
        <v>0.75</v>
      </c>
      <c r="K290" s="147" t="s">
        <v>48</v>
      </c>
      <c r="L290" s="173"/>
      <c r="M290" s="175"/>
    </row>
    <row r="291" spans="1:13">
      <c r="A291" s="56" t="s">
        <v>4</v>
      </c>
      <c r="B291" s="3" t="s">
        <v>117</v>
      </c>
      <c r="C291" s="133" t="s">
        <v>1225</v>
      </c>
      <c r="D291" s="104" t="s">
        <v>591</v>
      </c>
      <c r="E291" s="11" t="s">
        <v>115</v>
      </c>
      <c r="F291" s="104" t="s">
        <v>1252</v>
      </c>
      <c r="G291" s="11" t="s">
        <v>45</v>
      </c>
      <c r="H291" s="160" t="s">
        <v>1026</v>
      </c>
      <c r="I291" s="159" t="s">
        <v>47</v>
      </c>
      <c r="J291" s="159">
        <v>0.81</v>
      </c>
      <c r="K291" s="147" t="s">
        <v>48</v>
      </c>
      <c r="L291" s="173"/>
      <c r="M291" s="175"/>
    </row>
    <row r="292" spans="1:13">
      <c r="A292" s="56" t="s">
        <v>4</v>
      </c>
      <c r="B292" s="3" t="s">
        <v>117</v>
      </c>
      <c r="C292" s="133" t="s">
        <v>1226</v>
      </c>
      <c r="D292" s="104" t="s">
        <v>591</v>
      </c>
      <c r="E292" s="11" t="s">
        <v>115</v>
      </c>
      <c r="F292" s="104" t="s">
        <v>1252</v>
      </c>
      <c r="G292" s="11" t="s">
        <v>45</v>
      </c>
      <c r="H292" s="160" t="s">
        <v>1026</v>
      </c>
      <c r="I292" s="159" t="s">
        <v>47</v>
      </c>
      <c r="J292" s="159">
        <v>0.21</v>
      </c>
      <c r="K292" s="147" t="s">
        <v>48</v>
      </c>
      <c r="L292" s="173"/>
      <c r="M292" s="175"/>
    </row>
    <row r="293" spans="1:13">
      <c r="A293" s="56" t="s">
        <v>4</v>
      </c>
      <c r="B293" s="3" t="s">
        <v>117</v>
      </c>
      <c r="C293" s="133" t="s">
        <v>1091</v>
      </c>
      <c r="D293" s="104" t="s">
        <v>591</v>
      </c>
      <c r="E293" s="11" t="s">
        <v>115</v>
      </c>
      <c r="F293" s="104" t="s">
        <v>1252</v>
      </c>
      <c r="G293" s="11" t="s">
        <v>45</v>
      </c>
      <c r="H293" s="160">
        <v>4165</v>
      </c>
      <c r="I293" s="159" t="s">
        <v>47</v>
      </c>
      <c r="J293" s="159">
        <v>0.75</v>
      </c>
      <c r="K293" s="147" t="s">
        <v>48</v>
      </c>
      <c r="L293" s="173"/>
      <c r="M293" s="175"/>
    </row>
    <row r="294" spans="1:13">
      <c r="A294" s="56" t="s">
        <v>4</v>
      </c>
      <c r="B294" s="3" t="s">
        <v>117</v>
      </c>
      <c r="C294" s="133" t="s">
        <v>1258</v>
      </c>
      <c r="D294" s="104" t="s">
        <v>591</v>
      </c>
      <c r="E294" s="11" t="s">
        <v>115</v>
      </c>
      <c r="F294" s="104" t="s">
        <v>1252</v>
      </c>
      <c r="G294" s="11" t="s">
        <v>45</v>
      </c>
      <c r="H294" s="160" t="s">
        <v>47</v>
      </c>
      <c r="I294" s="159" t="s">
        <v>47</v>
      </c>
      <c r="J294" s="159" t="s">
        <v>47</v>
      </c>
      <c r="K294" s="147" t="s">
        <v>48</v>
      </c>
      <c r="L294" s="173"/>
      <c r="M294" s="175"/>
    </row>
    <row r="295" spans="1:13">
      <c r="A295" s="56" t="s">
        <v>4</v>
      </c>
      <c r="B295" s="3" t="s">
        <v>117</v>
      </c>
      <c r="C295" s="133" t="s">
        <v>1259</v>
      </c>
      <c r="D295" s="104" t="s">
        <v>591</v>
      </c>
      <c r="E295" s="11" t="s">
        <v>115</v>
      </c>
      <c r="F295" s="104" t="s">
        <v>1252</v>
      </c>
      <c r="G295" s="11" t="s">
        <v>45</v>
      </c>
      <c r="H295" s="160" t="s">
        <v>47</v>
      </c>
      <c r="I295" s="159" t="s">
        <v>47</v>
      </c>
      <c r="J295" s="159" t="s">
        <v>47</v>
      </c>
      <c r="K295" s="147" t="s">
        <v>48</v>
      </c>
      <c r="L295" s="173"/>
      <c r="M295" s="175"/>
    </row>
    <row r="296" spans="1:13">
      <c r="A296" s="56" t="s">
        <v>4</v>
      </c>
      <c r="B296" s="3" t="s">
        <v>117</v>
      </c>
      <c r="C296" s="133" t="s">
        <v>1260</v>
      </c>
      <c r="D296" s="104" t="s">
        <v>591</v>
      </c>
      <c r="E296" s="11" t="s">
        <v>115</v>
      </c>
      <c r="F296" s="104" t="s">
        <v>1252</v>
      </c>
      <c r="G296" s="11" t="s">
        <v>45</v>
      </c>
      <c r="H296" s="160" t="s">
        <v>47</v>
      </c>
      <c r="I296" s="159" t="s">
        <v>47</v>
      </c>
      <c r="J296" s="159" t="s">
        <v>47</v>
      </c>
      <c r="K296" s="147" t="s">
        <v>48</v>
      </c>
      <c r="L296" s="173"/>
      <c r="M296" s="175"/>
    </row>
    <row r="297" spans="1:13">
      <c r="A297" s="56" t="s">
        <v>4</v>
      </c>
      <c r="B297" s="3" t="s">
        <v>117</v>
      </c>
      <c r="C297" s="133" t="s">
        <v>1227</v>
      </c>
      <c r="D297" s="104" t="s">
        <v>591</v>
      </c>
      <c r="E297" s="11" t="s">
        <v>115</v>
      </c>
      <c r="F297" s="104" t="s">
        <v>1252</v>
      </c>
      <c r="G297" s="11" t="s">
        <v>45</v>
      </c>
      <c r="H297" s="160" t="s">
        <v>1026</v>
      </c>
      <c r="I297" s="159" t="s">
        <v>47</v>
      </c>
      <c r="J297" s="159">
        <v>0.86</v>
      </c>
      <c r="K297" s="147" t="s">
        <v>48</v>
      </c>
      <c r="L297" s="173"/>
      <c r="M297" s="175"/>
    </row>
    <row r="298" spans="1:13">
      <c r="A298" s="56" t="s">
        <v>4</v>
      </c>
      <c r="B298" s="3" t="s">
        <v>117</v>
      </c>
      <c r="C298" s="133" t="s">
        <v>1228</v>
      </c>
      <c r="D298" s="104" t="s">
        <v>591</v>
      </c>
      <c r="E298" s="11" t="s">
        <v>115</v>
      </c>
      <c r="F298" s="104" t="s">
        <v>1252</v>
      </c>
      <c r="G298" s="11" t="s">
        <v>45</v>
      </c>
      <c r="H298" s="160">
        <v>290</v>
      </c>
      <c r="I298" s="159" t="s">
        <v>47</v>
      </c>
      <c r="J298" s="159">
        <v>0.28999999999999998</v>
      </c>
      <c r="K298" s="147" t="s">
        <v>48</v>
      </c>
      <c r="L298" s="173"/>
      <c r="M298" s="175"/>
    </row>
    <row r="299" spans="1:13">
      <c r="A299" s="56" t="s">
        <v>4</v>
      </c>
      <c r="B299" s="3" t="s">
        <v>117</v>
      </c>
      <c r="C299" s="133" t="s">
        <v>1229</v>
      </c>
      <c r="D299" s="104" t="s">
        <v>591</v>
      </c>
      <c r="E299" s="11" t="s">
        <v>115</v>
      </c>
      <c r="F299" s="104" t="s">
        <v>1252</v>
      </c>
      <c r="G299" s="11" t="s">
        <v>45</v>
      </c>
      <c r="H299" s="160">
        <v>59925</v>
      </c>
      <c r="I299" s="159" t="s">
        <v>47</v>
      </c>
      <c r="J299" s="159">
        <v>0.62</v>
      </c>
      <c r="K299" s="147" t="s">
        <v>48</v>
      </c>
      <c r="L299" s="173"/>
      <c r="M299" s="175"/>
    </row>
    <row r="300" spans="1:13">
      <c r="A300" s="56" t="s">
        <v>4</v>
      </c>
      <c r="B300" s="3" t="s">
        <v>117</v>
      </c>
      <c r="C300" s="133" t="s">
        <v>1230</v>
      </c>
      <c r="D300" s="104" t="s">
        <v>591</v>
      </c>
      <c r="E300" s="11" t="s">
        <v>115</v>
      </c>
      <c r="F300" s="104" t="s">
        <v>1252</v>
      </c>
      <c r="G300" s="11" t="s">
        <v>45</v>
      </c>
      <c r="H300" s="160">
        <v>11430</v>
      </c>
      <c r="I300" s="159" t="s">
        <v>47</v>
      </c>
      <c r="J300" s="159">
        <v>0.64</v>
      </c>
      <c r="K300" s="147" t="s">
        <v>48</v>
      </c>
      <c r="L300" s="173"/>
      <c r="M300" s="175"/>
    </row>
    <row r="301" spans="1:13">
      <c r="A301" s="56" t="s">
        <v>4</v>
      </c>
      <c r="B301" s="3" t="s">
        <v>117</v>
      </c>
      <c r="C301" s="133" t="s">
        <v>1261</v>
      </c>
      <c r="D301" s="104" t="s">
        <v>591</v>
      </c>
      <c r="E301" s="11" t="s">
        <v>115</v>
      </c>
      <c r="F301" s="104" t="s">
        <v>1252</v>
      </c>
      <c r="G301" s="11" t="s">
        <v>45</v>
      </c>
      <c r="H301" s="160" t="s">
        <v>47</v>
      </c>
      <c r="I301" s="159" t="s">
        <v>47</v>
      </c>
      <c r="J301" s="159" t="s">
        <v>47</v>
      </c>
      <c r="K301" s="147" t="s">
        <v>48</v>
      </c>
      <c r="L301" s="173"/>
      <c r="M301" s="175"/>
    </row>
    <row r="302" spans="1:13">
      <c r="A302" s="56" t="s">
        <v>4</v>
      </c>
      <c r="B302" s="3" t="s">
        <v>117</v>
      </c>
      <c r="C302" s="133" t="s">
        <v>1232</v>
      </c>
      <c r="D302" s="104" t="s">
        <v>591</v>
      </c>
      <c r="E302" s="11" t="s">
        <v>115</v>
      </c>
      <c r="F302" s="104" t="s">
        <v>1252</v>
      </c>
      <c r="G302" s="11" t="s">
        <v>45</v>
      </c>
      <c r="H302" s="160">
        <v>4115</v>
      </c>
      <c r="I302" s="159" t="s">
        <v>47</v>
      </c>
      <c r="J302" s="159">
        <v>0.6</v>
      </c>
      <c r="K302" s="147" t="s">
        <v>48</v>
      </c>
      <c r="L302" s="173"/>
      <c r="M302" s="175"/>
    </row>
    <row r="303" spans="1:13">
      <c r="A303" s="56" t="s">
        <v>4</v>
      </c>
      <c r="B303" s="3" t="s">
        <v>117</v>
      </c>
      <c r="C303" s="133" t="s">
        <v>1233</v>
      </c>
      <c r="D303" s="104" t="s">
        <v>591</v>
      </c>
      <c r="E303" s="11" t="s">
        <v>339</v>
      </c>
      <c r="F303" s="104" t="s">
        <v>1262</v>
      </c>
      <c r="G303" s="11" t="s">
        <v>45</v>
      </c>
      <c r="H303" s="160" t="s">
        <v>1026</v>
      </c>
      <c r="I303" s="159" t="s">
        <v>47</v>
      </c>
      <c r="J303" s="159" t="s">
        <v>85</v>
      </c>
      <c r="K303" s="147" t="s">
        <v>48</v>
      </c>
      <c r="L303" s="173" t="s">
        <v>2161</v>
      </c>
      <c r="M303" s="175"/>
    </row>
    <row r="304" spans="1:13">
      <c r="A304" s="56" t="s">
        <v>4</v>
      </c>
      <c r="B304" s="3" t="s">
        <v>117</v>
      </c>
      <c r="C304" s="133" t="s">
        <v>1251</v>
      </c>
      <c r="D304" s="104" t="s">
        <v>591</v>
      </c>
      <c r="E304" s="11" t="s">
        <v>339</v>
      </c>
      <c r="F304" s="104" t="s">
        <v>1262</v>
      </c>
      <c r="G304" s="11" t="s">
        <v>45</v>
      </c>
      <c r="H304" s="159" t="s">
        <v>47</v>
      </c>
      <c r="I304" s="159" t="s">
        <v>47</v>
      </c>
      <c r="J304" s="159" t="s">
        <v>47</v>
      </c>
      <c r="K304" s="147" t="s">
        <v>48</v>
      </c>
      <c r="L304" s="173"/>
      <c r="M304" s="175"/>
    </row>
    <row r="305" spans="1:13">
      <c r="A305" s="56" t="s">
        <v>4</v>
      </c>
      <c r="B305" s="3" t="s">
        <v>117</v>
      </c>
      <c r="C305" s="133" t="s">
        <v>1253</v>
      </c>
      <c r="D305" s="104" t="s">
        <v>591</v>
      </c>
      <c r="E305" s="11" t="s">
        <v>339</v>
      </c>
      <c r="F305" s="104" t="s">
        <v>1262</v>
      </c>
      <c r="G305" s="11" t="s">
        <v>45</v>
      </c>
      <c r="H305" s="159" t="s">
        <v>47</v>
      </c>
      <c r="I305" s="159" t="s">
        <v>47</v>
      </c>
      <c r="J305" s="159" t="s">
        <v>47</v>
      </c>
      <c r="K305" s="147" t="s">
        <v>48</v>
      </c>
      <c r="L305" s="173"/>
      <c r="M305" s="175"/>
    </row>
    <row r="306" spans="1:13">
      <c r="A306" s="56" t="s">
        <v>4</v>
      </c>
      <c r="B306" s="3" t="s">
        <v>117</v>
      </c>
      <c r="C306" s="133" t="s">
        <v>1263</v>
      </c>
      <c r="D306" s="104" t="s">
        <v>591</v>
      </c>
      <c r="E306" s="11" t="s">
        <v>339</v>
      </c>
      <c r="F306" s="104" t="s">
        <v>1262</v>
      </c>
      <c r="G306" s="11" t="s">
        <v>45</v>
      </c>
      <c r="H306" s="159" t="s">
        <v>47</v>
      </c>
      <c r="I306" s="159" t="s">
        <v>47</v>
      </c>
      <c r="J306" s="159" t="s">
        <v>47</v>
      </c>
      <c r="K306" s="147" t="s">
        <v>48</v>
      </c>
      <c r="L306" s="173"/>
      <c r="M306" s="175"/>
    </row>
    <row r="307" spans="1:13">
      <c r="A307" s="56" t="s">
        <v>4</v>
      </c>
      <c r="B307" s="3" t="s">
        <v>117</v>
      </c>
      <c r="C307" s="133" t="s">
        <v>1254</v>
      </c>
      <c r="D307" s="104" t="s">
        <v>591</v>
      </c>
      <c r="E307" s="11" t="s">
        <v>339</v>
      </c>
      <c r="F307" s="104" t="s">
        <v>1262</v>
      </c>
      <c r="G307" s="11" t="s">
        <v>45</v>
      </c>
      <c r="H307" s="160" t="s">
        <v>1026</v>
      </c>
      <c r="I307" s="159" t="s">
        <v>47</v>
      </c>
      <c r="J307" s="159">
        <v>1</v>
      </c>
      <c r="K307" s="147" t="s">
        <v>48</v>
      </c>
      <c r="L307" s="173"/>
      <c r="M307" s="175"/>
    </row>
    <row r="308" spans="1:13">
      <c r="A308" s="56" t="s">
        <v>4</v>
      </c>
      <c r="B308" s="3" t="s">
        <v>117</v>
      </c>
      <c r="C308" s="133" t="s">
        <v>1255</v>
      </c>
      <c r="D308" s="104" t="s">
        <v>591</v>
      </c>
      <c r="E308" s="11" t="s">
        <v>339</v>
      </c>
      <c r="F308" s="104" t="s">
        <v>1262</v>
      </c>
      <c r="G308" s="11" t="s">
        <v>45</v>
      </c>
      <c r="H308" s="159" t="s">
        <v>47</v>
      </c>
      <c r="I308" s="159" t="s">
        <v>47</v>
      </c>
      <c r="J308" s="159" t="s">
        <v>47</v>
      </c>
      <c r="K308" s="147" t="s">
        <v>48</v>
      </c>
      <c r="L308" s="173"/>
      <c r="M308" s="175"/>
    </row>
    <row r="309" spans="1:13">
      <c r="A309" s="56" t="s">
        <v>4</v>
      </c>
      <c r="B309" s="3" t="s">
        <v>117</v>
      </c>
      <c r="C309" s="133" t="s">
        <v>1033</v>
      </c>
      <c r="D309" s="104" t="s">
        <v>591</v>
      </c>
      <c r="E309" s="11" t="s">
        <v>339</v>
      </c>
      <c r="F309" s="104" t="s">
        <v>1262</v>
      </c>
      <c r="G309" s="11" t="s">
        <v>45</v>
      </c>
      <c r="H309" s="160" t="s">
        <v>1026</v>
      </c>
      <c r="I309" s="159" t="s">
        <v>47</v>
      </c>
      <c r="J309" s="159" t="s">
        <v>85</v>
      </c>
      <c r="K309" s="147" t="s">
        <v>48</v>
      </c>
      <c r="L309" s="173"/>
      <c r="M309" s="175"/>
    </row>
    <row r="310" spans="1:13">
      <c r="A310" s="56" t="s">
        <v>4</v>
      </c>
      <c r="B310" s="3" t="s">
        <v>117</v>
      </c>
      <c r="C310" s="133" t="s">
        <v>1264</v>
      </c>
      <c r="D310" s="104" t="s">
        <v>591</v>
      </c>
      <c r="E310" s="11" t="s">
        <v>339</v>
      </c>
      <c r="F310" s="104" t="s">
        <v>1262</v>
      </c>
      <c r="G310" s="11" t="s">
        <v>45</v>
      </c>
      <c r="H310" s="160" t="s">
        <v>1026</v>
      </c>
      <c r="I310" s="159" t="s">
        <v>47</v>
      </c>
      <c r="J310" s="159" t="s">
        <v>85</v>
      </c>
      <c r="K310" s="147" t="s">
        <v>48</v>
      </c>
      <c r="L310" s="173"/>
      <c r="M310" s="175"/>
    </row>
    <row r="311" spans="1:13">
      <c r="A311" s="56" t="s">
        <v>4</v>
      </c>
      <c r="B311" s="3" t="s">
        <v>117</v>
      </c>
      <c r="C311" s="133" t="s">
        <v>1257</v>
      </c>
      <c r="D311" s="104" t="s">
        <v>591</v>
      </c>
      <c r="E311" s="11" t="s">
        <v>339</v>
      </c>
      <c r="F311" s="104" t="s">
        <v>1262</v>
      </c>
      <c r="G311" s="11" t="s">
        <v>45</v>
      </c>
      <c r="H311" s="160" t="s">
        <v>1026</v>
      </c>
      <c r="I311" s="159" t="s">
        <v>47</v>
      </c>
      <c r="J311" s="159" t="s">
        <v>85</v>
      </c>
      <c r="K311" s="147" t="s">
        <v>48</v>
      </c>
      <c r="L311" s="173"/>
      <c r="M311" s="175"/>
    </row>
    <row r="312" spans="1:13">
      <c r="A312" s="56" t="s">
        <v>4</v>
      </c>
      <c r="B312" s="3" t="s">
        <v>117</v>
      </c>
      <c r="C312" s="133" t="s">
        <v>1223</v>
      </c>
      <c r="D312" s="104" t="s">
        <v>591</v>
      </c>
      <c r="E312" s="11" t="s">
        <v>339</v>
      </c>
      <c r="F312" s="104" t="s">
        <v>1262</v>
      </c>
      <c r="G312" s="11" t="s">
        <v>45</v>
      </c>
      <c r="H312" s="160">
        <v>33694.78</v>
      </c>
      <c r="I312" s="159" t="s">
        <v>47</v>
      </c>
      <c r="J312" s="159">
        <v>1</v>
      </c>
      <c r="K312" s="147" t="s">
        <v>48</v>
      </c>
      <c r="L312" s="173"/>
      <c r="M312" s="175"/>
    </row>
    <row r="313" spans="1:13">
      <c r="A313" s="56" t="s">
        <v>4</v>
      </c>
      <c r="B313" s="3" t="s">
        <v>117</v>
      </c>
      <c r="C313" s="133" t="s">
        <v>1265</v>
      </c>
      <c r="D313" s="104" t="s">
        <v>591</v>
      </c>
      <c r="E313" s="11" t="s">
        <v>339</v>
      </c>
      <c r="F313" s="104" t="s">
        <v>1262</v>
      </c>
      <c r="G313" s="11" t="s">
        <v>45</v>
      </c>
      <c r="H313" s="159" t="s">
        <v>47</v>
      </c>
      <c r="I313" s="159" t="s">
        <v>47</v>
      </c>
      <c r="J313" s="159" t="s">
        <v>47</v>
      </c>
      <c r="K313" s="147" t="s">
        <v>48</v>
      </c>
      <c r="L313" s="173"/>
      <c r="M313" s="175"/>
    </row>
    <row r="314" spans="1:13">
      <c r="A314" s="56" t="s">
        <v>4</v>
      </c>
      <c r="B314" s="3" t="s">
        <v>117</v>
      </c>
      <c r="C314" s="133" t="s">
        <v>1266</v>
      </c>
      <c r="D314" s="104" t="s">
        <v>591</v>
      </c>
      <c r="E314" s="11" t="s">
        <v>339</v>
      </c>
      <c r="F314" s="104" t="s">
        <v>1262</v>
      </c>
      <c r="G314" s="11" t="s">
        <v>45</v>
      </c>
      <c r="H314" s="160" t="s">
        <v>1026</v>
      </c>
      <c r="I314" s="159" t="s">
        <v>47</v>
      </c>
      <c r="J314" s="159" t="s">
        <v>85</v>
      </c>
      <c r="K314" s="147" t="s">
        <v>48</v>
      </c>
      <c r="L314" s="173"/>
      <c r="M314" s="175"/>
    </row>
    <row r="315" spans="1:13">
      <c r="A315" s="56" t="s">
        <v>4</v>
      </c>
      <c r="B315" s="3" t="s">
        <v>117</v>
      </c>
      <c r="C315" s="133" t="s">
        <v>1225</v>
      </c>
      <c r="D315" s="104" t="s">
        <v>591</v>
      </c>
      <c r="E315" s="11" t="s">
        <v>339</v>
      </c>
      <c r="F315" s="104" t="s">
        <v>1262</v>
      </c>
      <c r="G315" s="11" t="s">
        <v>45</v>
      </c>
      <c r="H315" s="160" t="s">
        <v>1026</v>
      </c>
      <c r="I315" s="159" t="s">
        <v>47</v>
      </c>
      <c r="J315" s="159">
        <v>0.13059080962800901</v>
      </c>
      <c r="K315" s="147" t="s">
        <v>48</v>
      </c>
      <c r="L315" s="173"/>
      <c r="M315" s="175"/>
    </row>
    <row r="316" spans="1:13">
      <c r="A316" s="56" t="s">
        <v>4</v>
      </c>
      <c r="B316" s="3" t="s">
        <v>117</v>
      </c>
      <c r="C316" s="133" t="s">
        <v>1226</v>
      </c>
      <c r="D316" s="104" t="s">
        <v>591</v>
      </c>
      <c r="E316" s="11" t="s">
        <v>339</v>
      </c>
      <c r="F316" s="104" t="s">
        <v>1262</v>
      </c>
      <c r="G316" s="11" t="s">
        <v>45</v>
      </c>
      <c r="H316" s="160" t="s">
        <v>1026</v>
      </c>
      <c r="I316" s="159" t="s">
        <v>47</v>
      </c>
      <c r="J316" s="159">
        <v>9.1423778569930794E-2</v>
      </c>
      <c r="K316" s="147" t="s">
        <v>48</v>
      </c>
      <c r="L316" s="173"/>
      <c r="M316" s="175"/>
    </row>
    <row r="317" spans="1:13">
      <c r="A317" s="56" t="s">
        <v>4</v>
      </c>
      <c r="B317" s="3" t="s">
        <v>117</v>
      </c>
      <c r="C317" s="133" t="s">
        <v>1267</v>
      </c>
      <c r="D317" s="104" t="s">
        <v>591</v>
      </c>
      <c r="E317" s="11" t="s">
        <v>339</v>
      </c>
      <c r="F317" s="104" t="s">
        <v>1262</v>
      </c>
      <c r="G317" s="11" t="s">
        <v>45</v>
      </c>
      <c r="H317" s="159" t="s">
        <v>47</v>
      </c>
      <c r="I317" s="159" t="s">
        <v>47</v>
      </c>
      <c r="J317" s="159" t="s">
        <v>47</v>
      </c>
      <c r="K317" s="147" t="s">
        <v>48</v>
      </c>
      <c r="L317" s="173"/>
      <c r="M317" s="175"/>
    </row>
    <row r="318" spans="1:13">
      <c r="A318" s="56" t="s">
        <v>4</v>
      </c>
      <c r="B318" s="3" t="s">
        <v>117</v>
      </c>
      <c r="C318" s="133" t="s">
        <v>1091</v>
      </c>
      <c r="D318" s="104" t="s">
        <v>591</v>
      </c>
      <c r="E318" s="11" t="s">
        <v>339</v>
      </c>
      <c r="F318" s="104" t="s">
        <v>1262</v>
      </c>
      <c r="G318" s="11" t="s">
        <v>45</v>
      </c>
      <c r="H318" s="160">
        <v>1108.23</v>
      </c>
      <c r="I318" s="159" t="s">
        <v>47</v>
      </c>
      <c r="J318" s="159" t="s">
        <v>85</v>
      </c>
      <c r="K318" s="147" t="s">
        <v>48</v>
      </c>
      <c r="L318" s="173"/>
      <c r="M318" s="175"/>
    </row>
    <row r="319" spans="1:13">
      <c r="A319" s="56" t="s">
        <v>4</v>
      </c>
      <c r="B319" s="3" t="s">
        <v>117</v>
      </c>
      <c r="C319" s="133" t="s">
        <v>1268</v>
      </c>
      <c r="D319" s="104" t="s">
        <v>591</v>
      </c>
      <c r="E319" s="11" t="s">
        <v>339</v>
      </c>
      <c r="F319" s="104" t="s">
        <v>1262</v>
      </c>
      <c r="G319" s="11" t="s">
        <v>45</v>
      </c>
      <c r="H319" s="159" t="s">
        <v>47</v>
      </c>
      <c r="I319" s="159" t="s">
        <v>47</v>
      </c>
      <c r="J319" s="159" t="s">
        <v>47</v>
      </c>
      <c r="K319" s="147" t="s">
        <v>48</v>
      </c>
      <c r="L319" s="173"/>
      <c r="M319" s="175"/>
    </row>
    <row r="320" spans="1:13">
      <c r="A320" s="56" t="s">
        <v>4</v>
      </c>
      <c r="B320" s="3" t="s">
        <v>117</v>
      </c>
      <c r="C320" s="133" t="s">
        <v>1269</v>
      </c>
      <c r="D320" s="104" t="s">
        <v>591</v>
      </c>
      <c r="E320" s="11" t="s">
        <v>339</v>
      </c>
      <c r="F320" s="104" t="s">
        <v>1262</v>
      </c>
      <c r="G320" s="11" t="s">
        <v>45</v>
      </c>
      <c r="H320" s="160" t="s">
        <v>1026</v>
      </c>
      <c r="I320" s="159" t="s">
        <v>47</v>
      </c>
      <c r="J320" s="159" t="s">
        <v>85</v>
      </c>
      <c r="K320" s="147" t="s">
        <v>48</v>
      </c>
      <c r="L320" s="173"/>
      <c r="M320" s="175"/>
    </row>
    <row r="321" spans="1:13">
      <c r="A321" s="56" t="s">
        <v>4</v>
      </c>
      <c r="B321" s="3" t="s">
        <v>117</v>
      </c>
      <c r="C321" s="133" t="s">
        <v>1227</v>
      </c>
      <c r="D321" s="104" t="s">
        <v>591</v>
      </c>
      <c r="E321" s="11" t="s">
        <v>339</v>
      </c>
      <c r="F321" s="104" t="s">
        <v>1262</v>
      </c>
      <c r="G321" s="11" t="s">
        <v>45</v>
      </c>
      <c r="H321" s="160" t="s">
        <v>1026</v>
      </c>
      <c r="I321" s="159" t="s">
        <v>47</v>
      </c>
      <c r="J321" s="159">
        <v>1</v>
      </c>
      <c r="K321" s="147" t="s">
        <v>48</v>
      </c>
      <c r="L321" s="173"/>
      <c r="M321" s="175"/>
    </row>
    <row r="322" spans="1:13">
      <c r="A322" s="56" t="s">
        <v>4</v>
      </c>
      <c r="B322" s="3" t="s">
        <v>117</v>
      </c>
      <c r="C322" s="133" t="s">
        <v>1228</v>
      </c>
      <c r="D322" s="104" t="s">
        <v>591</v>
      </c>
      <c r="E322" s="11" t="s">
        <v>339</v>
      </c>
      <c r="F322" s="104" t="s">
        <v>1262</v>
      </c>
      <c r="G322" s="11" t="s">
        <v>45</v>
      </c>
      <c r="H322" s="160" t="s">
        <v>1026</v>
      </c>
      <c r="I322" s="159" t="s">
        <v>47</v>
      </c>
      <c r="J322" s="159">
        <v>9.6130833665735896E-2</v>
      </c>
      <c r="K322" s="147" t="s">
        <v>48</v>
      </c>
      <c r="L322" s="173"/>
      <c r="M322" s="175"/>
    </row>
    <row r="323" spans="1:13">
      <c r="A323" s="56" t="s">
        <v>4</v>
      </c>
      <c r="B323" s="3" t="s">
        <v>117</v>
      </c>
      <c r="C323" s="133" t="s">
        <v>1229</v>
      </c>
      <c r="D323" s="104" t="s">
        <v>591</v>
      </c>
      <c r="E323" s="11" t="s">
        <v>339</v>
      </c>
      <c r="F323" s="104" t="s">
        <v>1262</v>
      </c>
      <c r="G323" s="11" t="s">
        <v>45</v>
      </c>
      <c r="H323" s="160">
        <v>3869.29</v>
      </c>
      <c r="I323" s="159" t="s">
        <v>47</v>
      </c>
      <c r="J323" s="159">
        <v>0.99759450526218096</v>
      </c>
      <c r="K323" s="147" t="s">
        <v>48</v>
      </c>
      <c r="L323" s="173"/>
      <c r="M323" s="175"/>
    </row>
    <row r="324" spans="1:13">
      <c r="A324" s="56" t="s">
        <v>4</v>
      </c>
      <c r="B324" s="3" t="s">
        <v>117</v>
      </c>
      <c r="C324" s="133" t="s">
        <v>1230</v>
      </c>
      <c r="D324" s="104" t="s">
        <v>591</v>
      </c>
      <c r="E324" s="11" t="s">
        <v>339</v>
      </c>
      <c r="F324" s="104" t="s">
        <v>1262</v>
      </c>
      <c r="G324" s="11" t="s">
        <v>45</v>
      </c>
      <c r="H324" s="160">
        <v>5331.18</v>
      </c>
      <c r="I324" s="159" t="s">
        <v>47</v>
      </c>
      <c r="J324" s="159">
        <v>0.98801669434230799</v>
      </c>
      <c r="K324" s="147" t="s">
        <v>48</v>
      </c>
      <c r="L324" s="173"/>
      <c r="M324" s="175"/>
    </row>
    <row r="325" spans="1:13">
      <c r="A325" s="56" t="s">
        <v>4</v>
      </c>
      <c r="B325" s="3" t="s">
        <v>117</v>
      </c>
      <c r="C325" s="133" t="s">
        <v>1270</v>
      </c>
      <c r="D325" s="104" t="s">
        <v>591</v>
      </c>
      <c r="E325" s="11" t="s">
        <v>339</v>
      </c>
      <c r="F325" s="104" t="s">
        <v>1262</v>
      </c>
      <c r="G325" s="11" t="s">
        <v>45</v>
      </c>
      <c r="H325" s="160" t="s">
        <v>1026</v>
      </c>
      <c r="I325" s="159" t="s">
        <v>47</v>
      </c>
      <c r="J325" s="159">
        <v>1</v>
      </c>
      <c r="K325" s="147" t="s">
        <v>48</v>
      </c>
      <c r="L325" s="173"/>
      <c r="M325" s="175"/>
    </row>
    <row r="326" spans="1:13">
      <c r="A326" s="56" t="s">
        <v>4</v>
      </c>
      <c r="B326" s="3" t="s">
        <v>117</v>
      </c>
      <c r="C326" s="133" t="s">
        <v>1232</v>
      </c>
      <c r="D326" s="104" t="s">
        <v>591</v>
      </c>
      <c r="E326" s="11" t="s">
        <v>339</v>
      </c>
      <c r="F326" s="104" t="s">
        <v>1262</v>
      </c>
      <c r="G326" s="11" t="s">
        <v>45</v>
      </c>
      <c r="H326" s="160">
        <v>1255.94</v>
      </c>
      <c r="I326" s="159">
        <f>1255.94/3170.36</f>
        <v>0.39615059488512344</v>
      </c>
      <c r="J326" s="159">
        <v>0.88139851502519395</v>
      </c>
      <c r="K326" s="147" t="s">
        <v>48</v>
      </c>
      <c r="L326" s="173"/>
      <c r="M326" s="175"/>
    </row>
    <row r="327" spans="1:13">
      <c r="A327" s="56" t="s">
        <v>4</v>
      </c>
      <c r="B327" s="3" t="s">
        <v>117</v>
      </c>
      <c r="C327" s="133" t="s">
        <v>620</v>
      </c>
      <c r="D327" s="104" t="s">
        <v>1024</v>
      </c>
      <c r="E327" s="11" t="s">
        <v>1025</v>
      </c>
      <c r="F327" s="104" t="s">
        <v>1080</v>
      </c>
      <c r="G327" s="11" t="s">
        <v>29</v>
      </c>
      <c r="H327" s="160">
        <v>103.93105</v>
      </c>
      <c r="I327" s="159" t="s">
        <v>286</v>
      </c>
      <c r="J327" s="159" t="s">
        <v>286</v>
      </c>
      <c r="K327" s="147" t="s">
        <v>45</v>
      </c>
      <c r="L327" s="173" t="s">
        <v>1081</v>
      </c>
      <c r="M327" s="175"/>
    </row>
    <row r="328" spans="1:13">
      <c r="A328" s="56" t="s">
        <v>4</v>
      </c>
      <c r="B328" s="3" t="s">
        <v>117</v>
      </c>
      <c r="C328" s="133" t="s">
        <v>584</v>
      </c>
      <c r="D328" s="104" t="s">
        <v>1024</v>
      </c>
      <c r="E328" s="11" t="s">
        <v>1025</v>
      </c>
      <c r="F328" s="104" t="s">
        <v>1080</v>
      </c>
      <c r="G328" s="11" t="s">
        <v>45</v>
      </c>
      <c r="H328" s="160">
        <v>4040</v>
      </c>
      <c r="I328" s="159" t="s">
        <v>286</v>
      </c>
      <c r="J328" s="159" t="s">
        <v>286</v>
      </c>
      <c r="K328" s="147" t="s">
        <v>29</v>
      </c>
      <c r="L328" s="173" t="s">
        <v>1082</v>
      </c>
      <c r="M328" s="175"/>
    </row>
    <row r="329" spans="1:13">
      <c r="A329" s="56" t="s">
        <v>4</v>
      </c>
      <c r="B329" s="3" t="s">
        <v>117</v>
      </c>
      <c r="C329" s="133" t="s">
        <v>1083</v>
      </c>
      <c r="D329" s="104" t="s">
        <v>1024</v>
      </c>
      <c r="E329" s="11" t="s">
        <v>1025</v>
      </c>
      <c r="F329" s="104" t="s">
        <v>1080</v>
      </c>
      <c r="G329" s="11" t="s">
        <v>29</v>
      </c>
      <c r="H329" s="160" t="s">
        <v>47</v>
      </c>
      <c r="I329" s="159" t="s">
        <v>286</v>
      </c>
      <c r="J329" s="159" t="s">
        <v>47</v>
      </c>
      <c r="K329" s="147" t="s">
        <v>45</v>
      </c>
      <c r="L329" s="173" t="s">
        <v>1084</v>
      </c>
      <c r="M329" s="175"/>
    </row>
    <row r="330" spans="1:13">
      <c r="A330" s="56" t="s">
        <v>4</v>
      </c>
      <c r="B330" s="3" t="s">
        <v>117</v>
      </c>
      <c r="C330" s="133" t="s">
        <v>728</v>
      </c>
      <c r="D330" s="104" t="s">
        <v>1024</v>
      </c>
      <c r="E330" s="11" t="s">
        <v>1025</v>
      </c>
      <c r="F330" s="104" t="s">
        <v>470</v>
      </c>
      <c r="G330" s="11" t="s">
        <v>45</v>
      </c>
      <c r="H330" s="160" t="s">
        <v>1026</v>
      </c>
      <c r="I330" s="159" t="s">
        <v>286</v>
      </c>
      <c r="J330" s="159">
        <v>0.97</v>
      </c>
      <c r="K330" s="147" t="s">
        <v>29</v>
      </c>
      <c r="L330" s="173" t="s">
        <v>1085</v>
      </c>
      <c r="M330" s="175"/>
    </row>
    <row r="331" spans="1:13">
      <c r="A331" s="56" t="s">
        <v>4</v>
      </c>
      <c r="B331" s="3" t="s">
        <v>117</v>
      </c>
      <c r="C331" s="133" t="s">
        <v>1086</v>
      </c>
      <c r="D331" s="104" t="s">
        <v>1024</v>
      </c>
      <c r="E331" s="11" t="s">
        <v>1025</v>
      </c>
      <c r="F331" s="104" t="s">
        <v>470</v>
      </c>
      <c r="G331" s="11" t="s">
        <v>45</v>
      </c>
      <c r="H331" s="160" t="s">
        <v>47</v>
      </c>
      <c r="I331" s="159" t="s">
        <v>286</v>
      </c>
      <c r="J331" s="159" t="s">
        <v>47</v>
      </c>
      <c r="K331" s="147" t="s">
        <v>29</v>
      </c>
      <c r="L331" s="173" t="s">
        <v>1085</v>
      </c>
      <c r="M331" s="175"/>
    </row>
    <row r="332" spans="1:13">
      <c r="A332" s="56" t="s">
        <v>4</v>
      </c>
      <c r="B332" s="3" t="s">
        <v>117</v>
      </c>
      <c r="C332" s="133" t="s">
        <v>744</v>
      </c>
      <c r="D332" s="104" t="s">
        <v>1024</v>
      </c>
      <c r="E332" s="11" t="s">
        <v>1025</v>
      </c>
      <c r="F332" s="104" t="s">
        <v>470</v>
      </c>
      <c r="G332" s="11" t="s">
        <v>45</v>
      </c>
      <c r="H332" s="160" t="s">
        <v>1026</v>
      </c>
      <c r="I332" s="159" t="s">
        <v>286</v>
      </c>
      <c r="J332" s="159">
        <v>1</v>
      </c>
      <c r="K332" s="147" t="s">
        <v>29</v>
      </c>
      <c r="L332" s="173" t="s">
        <v>1085</v>
      </c>
      <c r="M332" s="175"/>
    </row>
    <row r="333" spans="1:13">
      <c r="A333" s="56" t="s">
        <v>4</v>
      </c>
      <c r="B333" s="3" t="s">
        <v>117</v>
      </c>
      <c r="C333" s="133" t="s">
        <v>1087</v>
      </c>
      <c r="D333" s="104" t="s">
        <v>1024</v>
      </c>
      <c r="E333" s="11" t="s">
        <v>1025</v>
      </c>
      <c r="F333" s="104" t="s">
        <v>470</v>
      </c>
      <c r="G333" s="11" t="s">
        <v>45</v>
      </c>
      <c r="H333" s="160" t="s">
        <v>1026</v>
      </c>
      <c r="I333" s="159" t="s">
        <v>286</v>
      </c>
      <c r="J333" s="159">
        <v>0.999</v>
      </c>
      <c r="K333" s="147" t="s">
        <v>29</v>
      </c>
      <c r="L333" s="173" t="s">
        <v>1088</v>
      </c>
      <c r="M333" s="175"/>
    </row>
    <row r="334" spans="1:13">
      <c r="A334" s="56" t="s">
        <v>4</v>
      </c>
      <c r="B334" s="3" t="s">
        <v>117</v>
      </c>
      <c r="C334" s="133" t="s">
        <v>1089</v>
      </c>
      <c r="D334" s="104" t="s">
        <v>1024</v>
      </c>
      <c r="E334" s="11" t="s">
        <v>1025</v>
      </c>
      <c r="F334" s="104" t="s">
        <v>470</v>
      </c>
      <c r="G334" s="11" t="s">
        <v>45</v>
      </c>
      <c r="H334" s="160" t="s">
        <v>1026</v>
      </c>
      <c r="I334" s="159" t="s">
        <v>286</v>
      </c>
      <c r="J334" s="159">
        <v>8.8999999999999996E-2</v>
      </c>
      <c r="K334" s="147" t="s">
        <v>29</v>
      </c>
      <c r="L334" s="173" t="s">
        <v>1085</v>
      </c>
      <c r="M334" s="175"/>
    </row>
    <row r="335" spans="1:13">
      <c r="A335" s="56" t="s">
        <v>4</v>
      </c>
      <c r="B335" s="3" t="s">
        <v>117</v>
      </c>
      <c r="C335" s="133" t="s">
        <v>789</v>
      </c>
      <c r="D335" s="104" t="s">
        <v>1024</v>
      </c>
      <c r="E335" s="11" t="s">
        <v>1025</v>
      </c>
      <c r="F335" s="104" t="s">
        <v>470</v>
      </c>
      <c r="G335" s="11" t="s">
        <v>45</v>
      </c>
      <c r="H335" s="160" t="s">
        <v>47</v>
      </c>
      <c r="I335" s="159" t="s">
        <v>286</v>
      </c>
      <c r="J335" s="159" t="s">
        <v>47</v>
      </c>
      <c r="K335" s="147" t="s">
        <v>29</v>
      </c>
      <c r="L335" s="173" t="s">
        <v>1085</v>
      </c>
      <c r="M335" s="175"/>
    </row>
    <row r="336" spans="1:13">
      <c r="A336" s="56" t="s">
        <v>4</v>
      </c>
      <c r="B336" s="3" t="s">
        <v>117</v>
      </c>
      <c r="C336" s="133" t="s">
        <v>791</v>
      </c>
      <c r="D336" s="104" t="s">
        <v>1024</v>
      </c>
      <c r="E336" s="11" t="s">
        <v>1025</v>
      </c>
      <c r="F336" s="104" t="s">
        <v>470</v>
      </c>
      <c r="G336" s="11" t="s">
        <v>45</v>
      </c>
      <c r="H336" s="160" t="s">
        <v>1026</v>
      </c>
      <c r="I336" s="159" t="s">
        <v>286</v>
      </c>
      <c r="J336" s="159">
        <v>0.81599999999999995</v>
      </c>
      <c r="K336" s="147" t="s">
        <v>29</v>
      </c>
      <c r="L336" s="173" t="s">
        <v>1085</v>
      </c>
      <c r="M336" s="175"/>
    </row>
    <row r="337" spans="1:13">
      <c r="A337" s="56" t="s">
        <v>4</v>
      </c>
      <c r="B337" s="3" t="s">
        <v>117</v>
      </c>
      <c r="C337" s="133" t="s">
        <v>792</v>
      </c>
      <c r="D337" s="104" t="s">
        <v>1024</v>
      </c>
      <c r="E337" s="11" t="s">
        <v>1025</v>
      </c>
      <c r="F337" s="104" t="s">
        <v>470</v>
      </c>
      <c r="G337" s="11" t="s">
        <v>45</v>
      </c>
      <c r="H337" s="160" t="s">
        <v>47</v>
      </c>
      <c r="I337" s="159" t="s">
        <v>286</v>
      </c>
      <c r="J337" s="159" t="s">
        <v>47</v>
      </c>
      <c r="K337" s="147" t="s">
        <v>29</v>
      </c>
      <c r="L337" s="173" t="s">
        <v>1085</v>
      </c>
      <c r="M337" s="175"/>
    </row>
    <row r="338" spans="1:13">
      <c r="A338" s="56" t="s">
        <v>4</v>
      </c>
      <c r="B338" s="3" t="s">
        <v>117</v>
      </c>
      <c r="C338" s="133" t="s">
        <v>1090</v>
      </c>
      <c r="D338" s="104" t="s">
        <v>1024</v>
      </c>
      <c r="E338" s="11" t="s">
        <v>1025</v>
      </c>
      <c r="F338" s="104" t="s">
        <v>470</v>
      </c>
      <c r="G338" s="11" t="s">
        <v>45</v>
      </c>
      <c r="H338" s="160" t="s">
        <v>1026</v>
      </c>
      <c r="I338" s="159" t="s">
        <v>286</v>
      </c>
      <c r="J338" s="159">
        <v>0.41699999999999998</v>
      </c>
      <c r="K338" s="147" t="s">
        <v>29</v>
      </c>
      <c r="L338" s="173" t="s">
        <v>1085</v>
      </c>
      <c r="M338" s="175"/>
    </row>
    <row r="339" spans="1:13">
      <c r="A339" s="56" t="s">
        <v>4</v>
      </c>
      <c r="B339" s="3" t="s">
        <v>117</v>
      </c>
      <c r="C339" s="133" t="s">
        <v>1091</v>
      </c>
      <c r="D339" s="104" t="s">
        <v>1024</v>
      </c>
      <c r="E339" s="11" t="s">
        <v>1025</v>
      </c>
      <c r="F339" s="104" t="s">
        <v>470</v>
      </c>
      <c r="G339" s="11" t="s">
        <v>45</v>
      </c>
      <c r="H339" s="160" t="s">
        <v>1026</v>
      </c>
      <c r="I339" s="159" t="s">
        <v>286</v>
      </c>
      <c r="J339" s="159">
        <v>0.34</v>
      </c>
      <c r="K339" s="147" t="s">
        <v>29</v>
      </c>
      <c r="L339" s="173" t="s">
        <v>1085</v>
      </c>
      <c r="M339" s="175"/>
    </row>
    <row r="340" spans="1:13">
      <c r="A340" s="56" t="s">
        <v>4</v>
      </c>
      <c r="B340" s="3" t="s">
        <v>117</v>
      </c>
      <c r="C340" s="133" t="s">
        <v>1092</v>
      </c>
      <c r="D340" s="104" t="s">
        <v>1024</v>
      </c>
      <c r="E340" s="11" t="s">
        <v>1025</v>
      </c>
      <c r="F340" s="104" t="s">
        <v>470</v>
      </c>
      <c r="G340" s="11" t="s">
        <v>45</v>
      </c>
      <c r="H340" s="160" t="s">
        <v>47</v>
      </c>
      <c r="I340" s="159" t="s">
        <v>286</v>
      </c>
      <c r="J340" s="159" t="s">
        <v>47</v>
      </c>
      <c r="K340" s="147" t="s">
        <v>29</v>
      </c>
      <c r="L340" s="173" t="s">
        <v>1085</v>
      </c>
      <c r="M340" s="175"/>
    </row>
    <row r="341" spans="1:13">
      <c r="A341" s="56" t="s">
        <v>4</v>
      </c>
      <c r="B341" s="3" t="s">
        <v>117</v>
      </c>
      <c r="C341" s="133" t="s">
        <v>1093</v>
      </c>
      <c r="D341" s="104" t="s">
        <v>1024</v>
      </c>
      <c r="E341" s="11" t="s">
        <v>1025</v>
      </c>
      <c r="F341" s="104" t="s">
        <v>470</v>
      </c>
      <c r="G341" s="11" t="s">
        <v>45</v>
      </c>
      <c r="H341" s="160" t="s">
        <v>1026</v>
      </c>
      <c r="I341" s="159" t="s">
        <v>286</v>
      </c>
      <c r="J341" s="159">
        <v>3.4000000000000002E-2</v>
      </c>
      <c r="K341" s="147" t="s">
        <v>29</v>
      </c>
      <c r="L341" s="173" t="s">
        <v>1084</v>
      </c>
      <c r="M341" s="175"/>
    </row>
    <row r="342" spans="1:13">
      <c r="A342" s="56" t="s">
        <v>4</v>
      </c>
      <c r="B342" s="3" t="s">
        <v>117</v>
      </c>
      <c r="C342" s="133" t="s">
        <v>1094</v>
      </c>
      <c r="D342" s="104" t="s">
        <v>1024</v>
      </c>
      <c r="E342" s="11" t="s">
        <v>1025</v>
      </c>
      <c r="F342" s="104" t="s">
        <v>470</v>
      </c>
      <c r="G342" s="11" t="s">
        <v>45</v>
      </c>
      <c r="H342" s="160" t="s">
        <v>1026</v>
      </c>
      <c r="I342" s="159" t="s">
        <v>286</v>
      </c>
      <c r="J342" s="159">
        <v>0.104</v>
      </c>
      <c r="K342" s="147" t="s">
        <v>29</v>
      </c>
      <c r="L342" s="173" t="s">
        <v>1084</v>
      </c>
      <c r="M342" s="175"/>
    </row>
    <row r="343" spans="1:13">
      <c r="A343" s="56" t="s">
        <v>4</v>
      </c>
      <c r="B343" s="3" t="s">
        <v>117</v>
      </c>
      <c r="C343" s="133" t="s">
        <v>1095</v>
      </c>
      <c r="D343" s="104" t="s">
        <v>1024</v>
      </c>
      <c r="E343" s="11" t="s">
        <v>1025</v>
      </c>
      <c r="F343" s="104" t="s">
        <v>470</v>
      </c>
      <c r="G343" s="11" t="s">
        <v>45</v>
      </c>
      <c r="H343" s="160" t="s">
        <v>47</v>
      </c>
      <c r="I343" s="159" t="s">
        <v>286</v>
      </c>
      <c r="J343" s="159" t="s">
        <v>47</v>
      </c>
      <c r="K343" s="147" t="s">
        <v>29</v>
      </c>
      <c r="L343" s="173" t="s">
        <v>1085</v>
      </c>
      <c r="M343" s="175"/>
    </row>
    <row r="344" spans="1:13">
      <c r="A344" s="56" t="s">
        <v>4</v>
      </c>
      <c r="B344" s="3" t="s">
        <v>117</v>
      </c>
      <c r="C344" s="133" t="s">
        <v>1096</v>
      </c>
      <c r="D344" s="104" t="s">
        <v>1024</v>
      </c>
      <c r="E344" s="11" t="s">
        <v>1025</v>
      </c>
      <c r="F344" s="104" t="s">
        <v>470</v>
      </c>
      <c r="G344" s="11" t="s">
        <v>45</v>
      </c>
      <c r="H344" s="160">
        <v>295</v>
      </c>
      <c r="I344" s="159" t="s">
        <v>286</v>
      </c>
      <c r="J344" s="159">
        <v>0.54900000000000004</v>
      </c>
      <c r="K344" s="147" t="s">
        <v>29</v>
      </c>
      <c r="L344" s="173" t="s">
        <v>1085</v>
      </c>
      <c r="M344" s="175"/>
    </row>
    <row r="345" spans="1:13">
      <c r="A345" s="56" t="s">
        <v>4</v>
      </c>
      <c r="B345" s="3" t="s">
        <v>117</v>
      </c>
      <c r="C345" s="133" t="s">
        <v>1097</v>
      </c>
      <c r="D345" s="104" t="s">
        <v>1024</v>
      </c>
      <c r="E345" s="11" t="s">
        <v>1025</v>
      </c>
      <c r="F345" s="104" t="s">
        <v>470</v>
      </c>
      <c r="G345" s="11" t="s">
        <v>45</v>
      </c>
      <c r="H345" s="160" t="s">
        <v>47</v>
      </c>
      <c r="I345" s="159" t="s">
        <v>286</v>
      </c>
      <c r="J345" s="159" t="s">
        <v>47</v>
      </c>
      <c r="K345" s="147" t="s">
        <v>29</v>
      </c>
      <c r="L345" s="173" t="s">
        <v>1085</v>
      </c>
      <c r="M345" s="175"/>
    </row>
    <row r="346" spans="1:13">
      <c r="A346" s="56" t="s">
        <v>4</v>
      </c>
      <c r="B346" s="3" t="s">
        <v>117</v>
      </c>
      <c r="C346" s="133" t="s">
        <v>1098</v>
      </c>
      <c r="D346" s="104" t="s">
        <v>1024</v>
      </c>
      <c r="E346" s="11" t="s">
        <v>1025</v>
      </c>
      <c r="F346" s="104" t="s">
        <v>470</v>
      </c>
      <c r="G346" s="11" t="s">
        <v>45</v>
      </c>
      <c r="H346" s="160" t="s">
        <v>47</v>
      </c>
      <c r="I346" s="159" t="s">
        <v>286</v>
      </c>
      <c r="J346" s="159" t="s">
        <v>47</v>
      </c>
      <c r="K346" s="147" t="s">
        <v>29</v>
      </c>
      <c r="L346" s="173" t="s">
        <v>1085</v>
      </c>
      <c r="M346" s="175"/>
    </row>
    <row r="347" spans="1:13">
      <c r="A347" s="56" t="s">
        <v>4</v>
      </c>
      <c r="B347" s="3" t="s">
        <v>117</v>
      </c>
      <c r="C347" s="133" t="s">
        <v>1099</v>
      </c>
      <c r="D347" s="104" t="s">
        <v>1024</v>
      </c>
      <c r="E347" s="11" t="s">
        <v>1025</v>
      </c>
      <c r="F347" s="104" t="s">
        <v>470</v>
      </c>
      <c r="G347" s="11" t="s">
        <v>45</v>
      </c>
      <c r="H347" s="160" t="s">
        <v>1026</v>
      </c>
      <c r="I347" s="159" t="s">
        <v>286</v>
      </c>
      <c r="J347" s="159">
        <v>0.58299999999999996</v>
      </c>
      <c r="K347" s="147" t="s">
        <v>29</v>
      </c>
      <c r="L347" s="173" t="s">
        <v>1085</v>
      </c>
      <c r="M347" s="175"/>
    </row>
    <row r="348" spans="1:13">
      <c r="A348" s="56" t="s">
        <v>4</v>
      </c>
      <c r="B348" s="3" t="s">
        <v>117</v>
      </c>
      <c r="C348" s="133" t="s">
        <v>1100</v>
      </c>
      <c r="D348" s="104" t="s">
        <v>1024</v>
      </c>
      <c r="E348" s="11" t="s">
        <v>1025</v>
      </c>
      <c r="F348" s="104" t="s">
        <v>470</v>
      </c>
      <c r="G348" s="11" t="s">
        <v>45</v>
      </c>
      <c r="H348" s="160" t="s">
        <v>47</v>
      </c>
      <c r="I348" s="159" t="s">
        <v>286</v>
      </c>
      <c r="J348" s="159" t="s">
        <v>47</v>
      </c>
      <c r="K348" s="147" t="s">
        <v>29</v>
      </c>
      <c r="L348" s="173" t="s">
        <v>1085</v>
      </c>
      <c r="M348" s="175"/>
    </row>
    <row r="349" spans="1:13">
      <c r="A349" s="56" t="s">
        <v>4</v>
      </c>
      <c r="B349" s="3" t="s">
        <v>117</v>
      </c>
      <c r="C349" s="133" t="s">
        <v>1101</v>
      </c>
      <c r="D349" s="104" t="s">
        <v>1024</v>
      </c>
      <c r="E349" s="11" t="s">
        <v>1025</v>
      </c>
      <c r="F349" s="104" t="s">
        <v>470</v>
      </c>
      <c r="G349" s="11" t="s">
        <v>45</v>
      </c>
      <c r="H349" s="160" t="s">
        <v>47</v>
      </c>
      <c r="I349" s="159" t="s">
        <v>286</v>
      </c>
      <c r="J349" s="159" t="s">
        <v>47</v>
      </c>
      <c r="K349" s="147" t="s">
        <v>29</v>
      </c>
      <c r="L349" s="173" t="s">
        <v>1085</v>
      </c>
      <c r="M349" s="175"/>
    </row>
    <row r="350" spans="1:13">
      <c r="A350" s="1" t="s">
        <v>2037</v>
      </c>
    </row>
    <row r="351" spans="1:13">
      <c r="A351" s="1" t="s">
        <v>2038</v>
      </c>
    </row>
    <row r="352" spans="1:13">
      <c r="A352" s="1" t="s">
        <v>2039</v>
      </c>
    </row>
    <row r="353" spans="1:1">
      <c r="A353" s="1" t="s">
        <v>2040</v>
      </c>
    </row>
    <row r="354" spans="1:1">
      <c r="A354" s="1" t="s">
        <v>2041</v>
      </c>
    </row>
    <row r="355" spans="1:1">
      <c r="A355" s="13" t="s">
        <v>2042</v>
      </c>
    </row>
  </sheetData>
  <mergeCells count="18">
    <mergeCell ref="J94:J95"/>
    <mergeCell ref="H245:H246"/>
    <mergeCell ref="J245:J246"/>
    <mergeCell ref="H65:H66"/>
    <mergeCell ref="I65:I66"/>
    <mergeCell ref="J65:J66"/>
    <mergeCell ref="H67:H68"/>
    <mergeCell ref="H63:H64"/>
    <mergeCell ref="I63:I64"/>
    <mergeCell ref="J63:J64"/>
    <mergeCell ref="I67:I68"/>
    <mergeCell ref="I17:I18"/>
    <mergeCell ref="I31:I32"/>
    <mergeCell ref="J31:J32"/>
    <mergeCell ref="H56:H57"/>
    <mergeCell ref="I56:I57"/>
    <mergeCell ref="J56:J57"/>
    <mergeCell ref="J67:J68"/>
  </mergeCells>
  <pageMargins left="0.7" right="0.7" top="0.75" bottom="0.75" header="0.3" footer="0.3"/>
  <pageSetup paperSize="9" orientation="portrait" horizontalDpi="200" verticalDpi="200" r:id="rId1"/>
  <headerFooter alignWithMargins="0"/>
  <legacyDrawing r:id="rId2"/>
</worksheet>
</file>

<file path=xl/worksheets/sheet2.xml><?xml version="1.0" encoding="utf-8"?>
<worksheet xmlns="http://schemas.openxmlformats.org/spreadsheetml/2006/main" xmlns:r="http://schemas.openxmlformats.org/officeDocument/2006/relationships">
  <dimension ref="A1:Y277"/>
  <sheetViews>
    <sheetView workbookViewId="0"/>
  </sheetViews>
  <sheetFormatPr baseColWidth="10" defaultColWidth="11.42578125" defaultRowHeight="12.75"/>
  <cols>
    <col min="1" max="1" width="11.42578125" style="1"/>
    <col min="2" max="2" width="24.140625" style="1" customWidth="1"/>
    <col min="3" max="6" width="11.42578125" style="1"/>
    <col min="7" max="24" width="9.85546875" style="1" customWidth="1"/>
    <col min="25" max="16384" width="11.42578125" style="1"/>
  </cols>
  <sheetData>
    <row r="1" spans="1:25">
      <c r="A1" s="302" t="s">
        <v>253</v>
      </c>
      <c r="B1" s="2"/>
      <c r="C1" s="235"/>
      <c r="D1" s="2"/>
      <c r="E1" s="235"/>
      <c r="F1" s="2"/>
      <c r="G1" s="2"/>
      <c r="H1" s="2"/>
      <c r="I1" s="2"/>
      <c r="J1" s="2"/>
      <c r="K1" s="2"/>
      <c r="L1" s="2"/>
      <c r="M1" s="2"/>
      <c r="N1" s="2"/>
      <c r="O1" s="2"/>
      <c r="P1" s="2"/>
      <c r="Q1" s="2"/>
    </row>
    <row r="2" spans="1:25">
      <c r="A2" s="219"/>
      <c r="B2" s="220"/>
      <c r="C2" s="220"/>
      <c r="D2" s="220"/>
      <c r="E2" s="220"/>
      <c r="F2" s="220"/>
      <c r="G2" s="220"/>
      <c r="H2" s="220"/>
      <c r="I2" s="220"/>
      <c r="J2" s="220"/>
      <c r="K2" s="220"/>
      <c r="L2" s="220"/>
      <c r="M2" s="220"/>
      <c r="N2" s="220"/>
      <c r="O2" s="220"/>
      <c r="P2" s="220"/>
      <c r="Q2" s="234"/>
      <c r="R2" s="333" t="s">
        <v>2254</v>
      </c>
      <c r="S2" s="313"/>
      <c r="T2" s="313"/>
      <c r="U2" s="313"/>
      <c r="V2" s="313"/>
      <c r="W2" s="313"/>
      <c r="X2" s="267"/>
      <c r="Y2" s="334" t="s">
        <v>3245</v>
      </c>
    </row>
    <row r="3" spans="1:25">
      <c r="A3" s="212"/>
      <c r="B3" s="213"/>
      <c r="C3" s="213"/>
      <c r="D3" s="213"/>
      <c r="E3" s="213"/>
      <c r="F3" s="213"/>
      <c r="G3" s="213"/>
      <c r="H3" s="213"/>
      <c r="I3" s="213"/>
      <c r="J3" s="213"/>
      <c r="K3" s="213"/>
      <c r="L3" s="213"/>
      <c r="M3" s="213"/>
      <c r="N3" s="213"/>
      <c r="O3" s="213"/>
      <c r="P3" s="213"/>
      <c r="Q3" s="214"/>
      <c r="R3" s="332" t="s">
        <v>2255</v>
      </c>
      <c r="S3" s="314"/>
      <c r="T3" s="314"/>
      <c r="U3" s="314"/>
      <c r="V3" s="314"/>
      <c r="W3" s="314"/>
      <c r="X3" s="315"/>
      <c r="Y3" s="242">
        <v>2018</v>
      </c>
    </row>
    <row r="4" spans="1:25" ht="25.5">
      <c r="A4" s="289" t="s">
        <v>0</v>
      </c>
      <c r="B4" s="280" t="s">
        <v>53</v>
      </c>
      <c r="C4" s="282" t="s">
        <v>2</v>
      </c>
      <c r="D4" s="284" t="s">
        <v>20</v>
      </c>
      <c r="E4" s="285" t="s">
        <v>99</v>
      </c>
      <c r="F4" s="287" t="s">
        <v>61</v>
      </c>
      <c r="G4" s="277" t="s">
        <v>228</v>
      </c>
      <c r="H4" s="278"/>
      <c r="I4" s="279"/>
      <c r="J4" s="294" t="s">
        <v>101</v>
      </c>
      <c r="K4" s="280"/>
      <c r="L4" s="295"/>
      <c r="M4" s="289" t="s">
        <v>102</v>
      </c>
      <c r="N4" s="284"/>
      <c r="O4" s="296"/>
      <c r="P4" s="289" t="s">
        <v>103</v>
      </c>
      <c r="Q4" s="284"/>
      <c r="R4" s="293"/>
      <c r="S4" s="291" t="s">
        <v>104</v>
      </c>
      <c r="T4" s="292"/>
      <c r="U4" s="293"/>
      <c r="V4" s="291" t="s">
        <v>105</v>
      </c>
      <c r="W4" s="292"/>
      <c r="X4" s="293"/>
      <c r="Y4" s="84" t="s">
        <v>13</v>
      </c>
    </row>
    <row r="5" spans="1:25" ht="26.25">
      <c r="A5" s="290"/>
      <c r="B5" s="281"/>
      <c r="C5" s="283"/>
      <c r="D5" s="281"/>
      <c r="E5" s="286"/>
      <c r="F5" s="288"/>
      <c r="G5" s="53">
        <v>2017</v>
      </c>
      <c r="H5" s="20">
        <v>2018</v>
      </c>
      <c r="I5" s="54">
        <v>2019</v>
      </c>
      <c r="J5" s="53">
        <v>2017</v>
      </c>
      <c r="K5" s="20">
        <v>2018</v>
      </c>
      <c r="L5" s="54">
        <v>2019</v>
      </c>
      <c r="M5" s="53">
        <v>2017</v>
      </c>
      <c r="N5" s="20">
        <v>2018</v>
      </c>
      <c r="O5" s="54">
        <v>2019</v>
      </c>
      <c r="P5" s="53">
        <v>2017</v>
      </c>
      <c r="Q5" s="20">
        <v>2018</v>
      </c>
      <c r="R5" s="54">
        <v>2019</v>
      </c>
      <c r="S5" s="53">
        <v>2017</v>
      </c>
      <c r="T5" s="20">
        <v>2018</v>
      </c>
      <c r="U5" s="54">
        <v>2019</v>
      </c>
      <c r="V5" s="53">
        <v>2017</v>
      </c>
      <c r="W5" s="20">
        <v>2018</v>
      </c>
      <c r="X5" s="54">
        <v>2019</v>
      </c>
      <c r="Y5" s="85"/>
    </row>
    <row r="6" spans="1:25">
      <c r="A6" s="400" t="s">
        <v>4</v>
      </c>
      <c r="B6" s="316" t="s">
        <v>100</v>
      </c>
      <c r="C6" s="317" t="s">
        <v>41</v>
      </c>
      <c r="D6" s="318" t="s">
        <v>21</v>
      </c>
      <c r="E6" s="401" t="s">
        <v>501</v>
      </c>
      <c r="F6" s="400" t="s">
        <v>73</v>
      </c>
      <c r="G6" s="319" t="s">
        <v>73</v>
      </c>
      <c r="H6" s="400" t="s">
        <v>73</v>
      </c>
      <c r="I6" s="402" t="s">
        <v>73</v>
      </c>
      <c r="J6" s="319" t="s">
        <v>73</v>
      </c>
      <c r="K6" s="400" t="s">
        <v>73</v>
      </c>
      <c r="L6" s="402" t="s">
        <v>73</v>
      </c>
      <c r="M6" s="319" t="s">
        <v>73</v>
      </c>
      <c r="N6" s="400" t="s">
        <v>73</v>
      </c>
      <c r="O6" s="402" t="s">
        <v>73</v>
      </c>
      <c r="P6" s="319" t="s">
        <v>73</v>
      </c>
      <c r="Q6" s="400" t="s">
        <v>73</v>
      </c>
      <c r="R6" s="402" t="s">
        <v>73</v>
      </c>
      <c r="S6" s="319" t="s">
        <v>73</v>
      </c>
      <c r="T6" s="400" t="s">
        <v>73</v>
      </c>
      <c r="U6" s="402" t="s">
        <v>73</v>
      </c>
      <c r="V6" s="319"/>
      <c r="W6" s="403"/>
      <c r="X6" s="403"/>
      <c r="Y6" s="320"/>
    </row>
    <row r="7" spans="1:25">
      <c r="A7" s="88" t="s">
        <v>4</v>
      </c>
      <c r="B7" s="321" t="s">
        <v>466</v>
      </c>
      <c r="C7" s="322" t="s">
        <v>41</v>
      </c>
      <c r="D7" s="323" t="s">
        <v>21</v>
      </c>
      <c r="E7" s="322" t="s">
        <v>501</v>
      </c>
      <c r="F7" s="400" t="s">
        <v>73</v>
      </c>
      <c r="G7" s="324" t="s">
        <v>73</v>
      </c>
      <c r="H7" s="88" t="s">
        <v>73</v>
      </c>
      <c r="I7" s="402" t="s">
        <v>73</v>
      </c>
      <c r="J7" s="324" t="s">
        <v>73</v>
      </c>
      <c r="K7" s="88" t="s">
        <v>73</v>
      </c>
      <c r="L7" s="402" t="s">
        <v>73</v>
      </c>
      <c r="M7" s="324" t="s">
        <v>73</v>
      </c>
      <c r="N7" s="88" t="s">
        <v>73</v>
      </c>
      <c r="O7" s="402" t="s">
        <v>73</v>
      </c>
      <c r="P7" s="324" t="s">
        <v>73</v>
      </c>
      <c r="Q7" s="88" t="s">
        <v>73</v>
      </c>
      <c r="R7" s="402" t="s">
        <v>73</v>
      </c>
      <c r="S7" s="324" t="s">
        <v>73</v>
      </c>
      <c r="T7" s="88" t="s">
        <v>73</v>
      </c>
      <c r="U7" s="402" t="s">
        <v>73</v>
      </c>
      <c r="V7" s="324"/>
      <c r="W7" s="402"/>
      <c r="X7" s="402"/>
      <c r="Y7" s="320"/>
    </row>
    <row r="8" spans="1:25">
      <c r="A8" s="88" t="s">
        <v>4</v>
      </c>
      <c r="B8" s="321" t="s">
        <v>502</v>
      </c>
      <c r="C8" s="325" t="s">
        <v>37</v>
      </c>
      <c r="D8" s="323" t="s">
        <v>21</v>
      </c>
      <c r="E8" s="322" t="s">
        <v>468</v>
      </c>
      <c r="F8" s="400" t="s">
        <v>73</v>
      </c>
      <c r="G8" s="324" t="s">
        <v>73</v>
      </c>
      <c r="H8" s="88" t="s">
        <v>73</v>
      </c>
      <c r="I8" s="402" t="s">
        <v>73</v>
      </c>
      <c r="J8" s="324" t="s">
        <v>73</v>
      </c>
      <c r="K8" s="88" t="s">
        <v>73</v>
      </c>
      <c r="L8" s="402" t="s">
        <v>73</v>
      </c>
      <c r="M8" s="324" t="s">
        <v>73</v>
      </c>
      <c r="N8" s="88" t="s">
        <v>73</v>
      </c>
      <c r="O8" s="402" t="s">
        <v>73</v>
      </c>
      <c r="P8" s="324" t="s">
        <v>73</v>
      </c>
      <c r="Q8" s="88" t="s">
        <v>73</v>
      </c>
      <c r="R8" s="402" t="s">
        <v>73</v>
      </c>
      <c r="S8" s="324" t="s">
        <v>73</v>
      </c>
      <c r="T8" s="88" t="s">
        <v>73</v>
      </c>
      <c r="U8" s="402" t="s">
        <v>73</v>
      </c>
      <c r="V8" s="324"/>
      <c r="W8" s="402"/>
      <c r="X8" s="402"/>
      <c r="Y8" s="320"/>
    </row>
    <row r="9" spans="1:25">
      <c r="A9" s="88" t="s">
        <v>4</v>
      </c>
      <c r="B9" s="326" t="s">
        <v>718</v>
      </c>
      <c r="C9" s="401" t="s">
        <v>37</v>
      </c>
      <c r="D9" s="88" t="s">
        <v>21</v>
      </c>
      <c r="E9" s="327" t="s">
        <v>470</v>
      </c>
      <c r="F9" s="400" t="s">
        <v>648</v>
      </c>
      <c r="G9" s="324" t="s">
        <v>648</v>
      </c>
      <c r="H9" s="88" t="s">
        <v>648</v>
      </c>
      <c r="I9" s="402" t="s">
        <v>648</v>
      </c>
      <c r="J9" s="324"/>
      <c r="K9" s="88"/>
      <c r="L9" s="402"/>
      <c r="M9" s="324"/>
      <c r="N9" s="88"/>
      <c r="O9" s="402"/>
      <c r="P9" s="324"/>
      <c r="Q9" s="88"/>
      <c r="R9" s="402"/>
      <c r="S9" s="324"/>
      <c r="T9" s="88"/>
      <c r="U9" s="402"/>
      <c r="V9" s="328"/>
      <c r="W9" s="402"/>
      <c r="X9" s="402"/>
      <c r="Y9" s="320"/>
    </row>
    <row r="10" spans="1:25">
      <c r="A10" s="88" t="s">
        <v>4</v>
      </c>
      <c r="B10" s="326" t="s">
        <v>720</v>
      </c>
      <c r="C10" s="401" t="s">
        <v>37</v>
      </c>
      <c r="D10" s="88" t="s">
        <v>21</v>
      </c>
      <c r="E10" s="327" t="s">
        <v>470</v>
      </c>
      <c r="F10" s="400" t="s">
        <v>648</v>
      </c>
      <c r="G10" s="324" t="s">
        <v>648</v>
      </c>
      <c r="H10" s="88" t="s">
        <v>648</v>
      </c>
      <c r="I10" s="402" t="s">
        <v>648</v>
      </c>
      <c r="J10" s="324"/>
      <c r="K10" s="88"/>
      <c r="L10" s="402"/>
      <c r="M10" s="324"/>
      <c r="N10" s="88"/>
      <c r="O10" s="402"/>
      <c r="P10" s="324"/>
      <c r="Q10" s="88"/>
      <c r="R10" s="402"/>
      <c r="S10" s="324"/>
      <c r="T10" s="88"/>
      <c r="U10" s="402"/>
      <c r="V10" s="328"/>
      <c r="W10" s="402"/>
      <c r="X10" s="402"/>
      <c r="Y10" s="320"/>
    </row>
    <row r="11" spans="1:25">
      <c r="A11" s="88" t="s">
        <v>4</v>
      </c>
      <c r="B11" s="326" t="s">
        <v>496</v>
      </c>
      <c r="C11" s="401" t="s">
        <v>37</v>
      </c>
      <c r="D11" s="88" t="s">
        <v>21</v>
      </c>
      <c r="E11" s="327" t="s">
        <v>721</v>
      </c>
      <c r="F11" s="400" t="s">
        <v>648</v>
      </c>
      <c r="G11" s="324" t="s">
        <v>648</v>
      </c>
      <c r="H11" s="88" t="s">
        <v>648</v>
      </c>
      <c r="I11" s="402" t="s">
        <v>648</v>
      </c>
      <c r="J11" s="324"/>
      <c r="K11" s="88"/>
      <c r="L11" s="402"/>
      <c r="M11" s="324"/>
      <c r="N11" s="88"/>
      <c r="O11" s="402"/>
      <c r="P11" s="324"/>
      <c r="Q11" s="88"/>
      <c r="R11" s="402"/>
      <c r="S11" s="324"/>
      <c r="T11" s="88"/>
      <c r="U11" s="402"/>
      <c r="V11" s="328"/>
      <c r="W11" s="402"/>
      <c r="X11" s="402"/>
      <c r="Y11" s="320"/>
    </row>
    <row r="12" spans="1:25">
      <c r="A12" s="88" t="s">
        <v>4</v>
      </c>
      <c r="B12" s="326" t="s">
        <v>496</v>
      </c>
      <c r="C12" s="401" t="s">
        <v>37</v>
      </c>
      <c r="D12" s="88" t="s">
        <v>21</v>
      </c>
      <c r="E12" s="327" t="s">
        <v>722</v>
      </c>
      <c r="F12" s="400" t="s">
        <v>648</v>
      </c>
      <c r="G12" s="324" t="s">
        <v>648</v>
      </c>
      <c r="H12" s="88" t="s">
        <v>648</v>
      </c>
      <c r="I12" s="402" t="s">
        <v>648</v>
      </c>
      <c r="J12" s="324"/>
      <c r="K12" s="88"/>
      <c r="L12" s="402"/>
      <c r="M12" s="324"/>
      <c r="N12" s="88"/>
      <c r="O12" s="402"/>
      <c r="P12" s="324"/>
      <c r="Q12" s="88"/>
      <c r="R12" s="402"/>
      <c r="S12" s="324"/>
      <c r="T12" s="88"/>
      <c r="U12" s="402"/>
      <c r="V12" s="328"/>
      <c r="W12" s="402"/>
      <c r="X12" s="402"/>
      <c r="Y12" s="320"/>
    </row>
    <row r="13" spans="1:25">
      <c r="A13" s="88" t="s">
        <v>4</v>
      </c>
      <c r="B13" s="326" t="s">
        <v>726</v>
      </c>
      <c r="C13" s="401" t="s">
        <v>37</v>
      </c>
      <c r="D13" s="88" t="s">
        <v>21</v>
      </c>
      <c r="E13" s="327" t="s">
        <v>727</v>
      </c>
      <c r="F13" s="400" t="s">
        <v>506</v>
      </c>
      <c r="G13" s="324" t="s">
        <v>648</v>
      </c>
      <c r="H13" s="88" t="s">
        <v>648</v>
      </c>
      <c r="I13" s="402" t="s">
        <v>648</v>
      </c>
      <c r="J13" s="324" t="s">
        <v>73</v>
      </c>
      <c r="K13" s="88" t="s">
        <v>73</v>
      </c>
      <c r="L13" s="402" t="s">
        <v>73</v>
      </c>
      <c r="M13" s="324" t="s">
        <v>73</v>
      </c>
      <c r="N13" s="88" t="s">
        <v>73</v>
      </c>
      <c r="O13" s="402" t="s">
        <v>73</v>
      </c>
      <c r="P13" s="324" t="s">
        <v>73</v>
      </c>
      <c r="Q13" s="88" t="s">
        <v>73</v>
      </c>
      <c r="R13" s="402" t="s">
        <v>73</v>
      </c>
      <c r="S13" s="324" t="s">
        <v>73</v>
      </c>
      <c r="T13" s="88" t="s">
        <v>73</v>
      </c>
      <c r="U13" s="402" t="s">
        <v>73</v>
      </c>
      <c r="V13" s="328"/>
      <c r="W13" s="402"/>
      <c r="X13" s="402"/>
      <c r="Y13" s="320" t="s">
        <v>1298</v>
      </c>
    </row>
    <row r="14" spans="1:25">
      <c r="A14" s="88" t="s">
        <v>4</v>
      </c>
      <c r="B14" s="321" t="s">
        <v>482</v>
      </c>
      <c r="C14" s="325" t="s">
        <v>37</v>
      </c>
      <c r="D14" s="323" t="s">
        <v>21</v>
      </c>
      <c r="E14" s="322" t="s">
        <v>503</v>
      </c>
      <c r="F14" s="400" t="s">
        <v>73</v>
      </c>
      <c r="G14" s="324" t="s">
        <v>73</v>
      </c>
      <c r="H14" s="88" t="s">
        <v>73</v>
      </c>
      <c r="I14" s="402" t="s">
        <v>73</v>
      </c>
      <c r="J14" s="324" t="s">
        <v>73</v>
      </c>
      <c r="K14" s="88" t="s">
        <v>73</v>
      </c>
      <c r="L14" s="402" t="s">
        <v>73</v>
      </c>
      <c r="M14" s="324" t="s">
        <v>73</v>
      </c>
      <c r="N14" s="88" t="s">
        <v>73</v>
      </c>
      <c r="O14" s="402" t="s">
        <v>73</v>
      </c>
      <c r="P14" s="324" t="s">
        <v>73</v>
      </c>
      <c r="Q14" s="88" t="s">
        <v>73</v>
      </c>
      <c r="R14" s="402" t="s">
        <v>73</v>
      </c>
      <c r="S14" s="324" t="s">
        <v>73</v>
      </c>
      <c r="T14" s="88" t="s">
        <v>73</v>
      </c>
      <c r="U14" s="402" t="s">
        <v>73</v>
      </c>
      <c r="V14" s="324"/>
      <c r="W14" s="402"/>
      <c r="X14" s="402"/>
      <c r="Y14" s="320"/>
    </row>
    <row r="15" spans="1:25">
      <c r="A15" s="88" t="s">
        <v>4</v>
      </c>
      <c r="B15" s="326" t="s">
        <v>733</v>
      </c>
      <c r="C15" s="401" t="s">
        <v>37</v>
      </c>
      <c r="D15" s="88" t="s">
        <v>21</v>
      </c>
      <c r="E15" s="327" t="s">
        <v>734</v>
      </c>
      <c r="F15" s="400" t="s">
        <v>648</v>
      </c>
      <c r="G15" s="324" t="s">
        <v>648</v>
      </c>
      <c r="H15" s="88" t="s">
        <v>648</v>
      </c>
      <c r="I15" s="402" t="s">
        <v>648</v>
      </c>
      <c r="J15" s="324"/>
      <c r="K15" s="88"/>
      <c r="L15" s="402"/>
      <c r="M15" s="324"/>
      <c r="N15" s="88"/>
      <c r="O15" s="402"/>
      <c r="P15" s="324"/>
      <c r="Q15" s="88"/>
      <c r="R15" s="402"/>
      <c r="S15" s="324"/>
      <c r="T15" s="88"/>
      <c r="U15" s="402"/>
      <c r="V15" s="328"/>
      <c r="W15" s="402"/>
      <c r="X15" s="402"/>
      <c r="Y15" s="320"/>
    </row>
    <row r="16" spans="1:25">
      <c r="A16" s="88" t="s">
        <v>4</v>
      </c>
      <c r="B16" s="326" t="s">
        <v>733</v>
      </c>
      <c r="C16" s="401" t="s">
        <v>37</v>
      </c>
      <c r="D16" s="88" t="s">
        <v>21</v>
      </c>
      <c r="E16" s="327" t="s">
        <v>735</v>
      </c>
      <c r="F16" s="400" t="s">
        <v>648</v>
      </c>
      <c r="G16" s="324" t="s">
        <v>648</v>
      </c>
      <c r="H16" s="88" t="s">
        <v>648</v>
      </c>
      <c r="I16" s="402" t="s">
        <v>648</v>
      </c>
      <c r="J16" s="324"/>
      <c r="K16" s="88"/>
      <c r="L16" s="402"/>
      <c r="M16" s="324"/>
      <c r="N16" s="88"/>
      <c r="O16" s="402"/>
      <c r="P16" s="324"/>
      <c r="Q16" s="88"/>
      <c r="R16" s="402"/>
      <c r="S16" s="324"/>
      <c r="T16" s="88"/>
      <c r="U16" s="402"/>
      <c r="V16" s="328"/>
      <c r="W16" s="402"/>
      <c r="X16" s="402"/>
      <c r="Y16" s="320"/>
    </row>
    <row r="17" spans="1:25">
      <c r="A17" s="88" t="s">
        <v>4</v>
      </c>
      <c r="B17" s="326" t="s">
        <v>736</v>
      </c>
      <c r="C17" s="401" t="s">
        <v>37</v>
      </c>
      <c r="D17" s="88" t="s">
        <v>21</v>
      </c>
      <c r="E17" s="327" t="s">
        <v>737</v>
      </c>
      <c r="F17" s="400" t="s">
        <v>648</v>
      </c>
      <c r="G17" s="324" t="s">
        <v>648</v>
      </c>
      <c r="H17" s="88" t="s">
        <v>648</v>
      </c>
      <c r="I17" s="402" t="s">
        <v>648</v>
      </c>
      <c r="J17" s="324"/>
      <c r="K17" s="88"/>
      <c r="L17" s="402"/>
      <c r="M17" s="324"/>
      <c r="N17" s="88"/>
      <c r="O17" s="402"/>
      <c r="P17" s="324"/>
      <c r="Q17" s="88"/>
      <c r="R17" s="402"/>
      <c r="S17" s="324"/>
      <c r="T17" s="88"/>
      <c r="U17" s="402"/>
      <c r="V17" s="328"/>
      <c r="W17" s="402"/>
      <c r="X17" s="402"/>
      <c r="Y17" s="320"/>
    </row>
    <row r="18" spans="1:25">
      <c r="A18" s="88" t="s">
        <v>4</v>
      </c>
      <c r="B18" s="326" t="s">
        <v>741</v>
      </c>
      <c r="C18" s="401" t="s">
        <v>37</v>
      </c>
      <c r="D18" s="88" t="s">
        <v>21</v>
      </c>
      <c r="E18" s="327" t="s">
        <v>742</v>
      </c>
      <c r="F18" s="400" t="s">
        <v>506</v>
      </c>
      <c r="G18" s="324" t="s">
        <v>648</v>
      </c>
      <c r="H18" s="88" t="s">
        <v>648</v>
      </c>
      <c r="I18" s="402" t="s">
        <v>648</v>
      </c>
      <c r="J18" s="324" t="s">
        <v>648</v>
      </c>
      <c r="K18" s="88" t="s">
        <v>648</v>
      </c>
      <c r="L18" s="402" t="s">
        <v>648</v>
      </c>
      <c r="M18" s="324" t="s">
        <v>648</v>
      </c>
      <c r="N18" s="88" t="s">
        <v>648</v>
      </c>
      <c r="O18" s="402" t="s">
        <v>648</v>
      </c>
      <c r="P18" s="324" t="s">
        <v>648</v>
      </c>
      <c r="Q18" s="88" t="s">
        <v>648</v>
      </c>
      <c r="R18" s="402" t="s">
        <v>648</v>
      </c>
      <c r="S18" s="324" t="s">
        <v>648</v>
      </c>
      <c r="T18" s="88" t="s">
        <v>648</v>
      </c>
      <c r="U18" s="402" t="s">
        <v>648</v>
      </c>
      <c r="V18" s="324" t="s">
        <v>1299</v>
      </c>
      <c r="W18" s="402"/>
      <c r="X18" s="402"/>
      <c r="Y18" s="320" t="s">
        <v>2374</v>
      </c>
    </row>
    <row r="19" spans="1:25">
      <c r="A19" s="88" t="s">
        <v>4</v>
      </c>
      <c r="B19" s="326" t="s">
        <v>741</v>
      </c>
      <c r="C19" s="401" t="s">
        <v>37</v>
      </c>
      <c r="D19" s="88" t="s">
        <v>21</v>
      </c>
      <c r="E19" s="327" t="s">
        <v>743</v>
      </c>
      <c r="F19" s="400" t="s">
        <v>506</v>
      </c>
      <c r="G19" s="324" t="s">
        <v>648</v>
      </c>
      <c r="H19" s="88" t="s">
        <v>648</v>
      </c>
      <c r="I19" s="402" t="s">
        <v>648</v>
      </c>
      <c r="J19" s="324" t="s">
        <v>648</v>
      </c>
      <c r="K19" s="88" t="s">
        <v>648</v>
      </c>
      <c r="L19" s="402" t="s">
        <v>648</v>
      </c>
      <c r="M19" s="324" t="s">
        <v>648</v>
      </c>
      <c r="N19" s="88" t="s">
        <v>648</v>
      </c>
      <c r="O19" s="402" t="s">
        <v>648</v>
      </c>
      <c r="P19" s="324" t="s">
        <v>648</v>
      </c>
      <c r="Q19" s="88" t="s">
        <v>648</v>
      </c>
      <c r="R19" s="402" t="s">
        <v>648</v>
      </c>
      <c r="S19" s="324" t="s">
        <v>648</v>
      </c>
      <c r="T19" s="88" t="s">
        <v>648</v>
      </c>
      <c r="U19" s="402" t="s">
        <v>648</v>
      </c>
      <c r="V19" s="324" t="s">
        <v>73</v>
      </c>
      <c r="W19" s="402" t="s">
        <v>73</v>
      </c>
      <c r="X19" s="402" t="s">
        <v>73</v>
      </c>
      <c r="Y19" s="320" t="s">
        <v>1300</v>
      </c>
    </row>
    <row r="20" spans="1:25">
      <c r="A20" s="88" t="s">
        <v>4</v>
      </c>
      <c r="B20" s="326" t="s">
        <v>477</v>
      </c>
      <c r="C20" s="401" t="s">
        <v>37</v>
      </c>
      <c r="D20" s="88" t="s">
        <v>21</v>
      </c>
      <c r="E20" s="327" t="s">
        <v>749</v>
      </c>
      <c r="F20" s="400" t="s">
        <v>648</v>
      </c>
      <c r="G20" s="324" t="s">
        <v>648</v>
      </c>
      <c r="H20" s="88" t="s">
        <v>648</v>
      </c>
      <c r="I20" s="402" t="s">
        <v>648</v>
      </c>
      <c r="J20" s="324"/>
      <c r="K20" s="88"/>
      <c r="L20" s="402"/>
      <c r="M20" s="324"/>
      <c r="N20" s="88"/>
      <c r="O20" s="402"/>
      <c r="P20" s="324"/>
      <c r="Q20" s="88"/>
      <c r="R20" s="402"/>
      <c r="S20" s="324"/>
      <c r="T20" s="88"/>
      <c r="U20" s="402"/>
      <c r="V20" s="324"/>
      <c r="W20" s="402"/>
      <c r="X20" s="402"/>
      <c r="Y20" s="320"/>
    </row>
    <row r="21" spans="1:25">
      <c r="A21" s="88" t="s">
        <v>4</v>
      </c>
      <c r="B21" s="326" t="s">
        <v>750</v>
      </c>
      <c r="C21" s="401" t="s">
        <v>37</v>
      </c>
      <c r="D21" s="88" t="s">
        <v>21</v>
      </c>
      <c r="E21" s="327" t="s">
        <v>470</v>
      </c>
      <c r="F21" s="400" t="s">
        <v>506</v>
      </c>
      <c r="G21" s="324" t="s">
        <v>648</v>
      </c>
      <c r="H21" s="88" t="s">
        <v>648</v>
      </c>
      <c r="I21" s="402" t="s">
        <v>648</v>
      </c>
      <c r="J21" s="324" t="s">
        <v>73</v>
      </c>
      <c r="K21" s="88" t="s">
        <v>73</v>
      </c>
      <c r="L21" s="402" t="s">
        <v>73</v>
      </c>
      <c r="M21" s="324" t="s">
        <v>73</v>
      </c>
      <c r="N21" s="88" t="s">
        <v>73</v>
      </c>
      <c r="O21" s="402" t="s">
        <v>73</v>
      </c>
      <c r="P21" s="324" t="s">
        <v>73</v>
      </c>
      <c r="Q21" s="88" t="s">
        <v>73</v>
      </c>
      <c r="R21" s="402" t="s">
        <v>73</v>
      </c>
      <c r="S21" s="324" t="s">
        <v>73</v>
      </c>
      <c r="T21" s="88" t="s">
        <v>73</v>
      </c>
      <c r="U21" s="402" t="s">
        <v>73</v>
      </c>
      <c r="V21" s="328"/>
      <c r="W21" s="402"/>
      <c r="X21" s="402"/>
      <c r="Y21" s="320" t="s">
        <v>1298</v>
      </c>
    </row>
    <row r="22" spans="1:25">
      <c r="A22" s="88" t="s">
        <v>4</v>
      </c>
      <c r="B22" s="326" t="s">
        <v>753</v>
      </c>
      <c r="C22" s="401" t="s">
        <v>37</v>
      </c>
      <c r="D22" s="88" t="s">
        <v>21</v>
      </c>
      <c r="E22" s="327" t="s">
        <v>754</v>
      </c>
      <c r="F22" s="400" t="s">
        <v>648</v>
      </c>
      <c r="G22" s="324" t="s">
        <v>648</v>
      </c>
      <c r="H22" s="88" t="s">
        <v>648</v>
      </c>
      <c r="I22" s="402" t="s">
        <v>648</v>
      </c>
      <c r="J22" s="324"/>
      <c r="K22" s="88"/>
      <c r="L22" s="402"/>
      <c r="M22" s="324"/>
      <c r="N22" s="88"/>
      <c r="O22" s="402"/>
      <c r="P22" s="324"/>
      <c r="Q22" s="88"/>
      <c r="R22" s="402"/>
      <c r="S22" s="324"/>
      <c r="T22" s="88"/>
      <c r="U22" s="402"/>
      <c r="V22" s="328"/>
      <c r="W22" s="402"/>
      <c r="X22" s="402"/>
      <c r="Y22" s="320"/>
    </row>
    <row r="23" spans="1:25">
      <c r="A23" s="88" t="s">
        <v>4</v>
      </c>
      <c r="B23" s="326" t="s">
        <v>755</v>
      </c>
      <c r="C23" s="401" t="s">
        <v>37</v>
      </c>
      <c r="D23" s="88" t="s">
        <v>21</v>
      </c>
      <c r="E23" s="327" t="s">
        <v>764</v>
      </c>
      <c r="F23" s="400" t="s">
        <v>648</v>
      </c>
      <c r="G23" s="324" t="s">
        <v>648</v>
      </c>
      <c r="H23" s="88" t="s">
        <v>648</v>
      </c>
      <c r="I23" s="402" t="s">
        <v>648</v>
      </c>
      <c r="J23" s="324" t="s">
        <v>648</v>
      </c>
      <c r="K23" s="88" t="s">
        <v>648</v>
      </c>
      <c r="L23" s="402" t="s">
        <v>648</v>
      </c>
      <c r="M23" s="324" t="s">
        <v>648</v>
      </c>
      <c r="N23" s="88" t="s">
        <v>648</v>
      </c>
      <c r="O23" s="402" t="s">
        <v>648</v>
      </c>
      <c r="P23" s="324" t="s">
        <v>648</v>
      </c>
      <c r="Q23" s="88" t="s">
        <v>648</v>
      </c>
      <c r="R23" s="402" t="s">
        <v>648</v>
      </c>
      <c r="S23" s="324" t="s">
        <v>648</v>
      </c>
      <c r="T23" s="88" t="s">
        <v>648</v>
      </c>
      <c r="U23" s="402" t="s">
        <v>648</v>
      </c>
      <c r="V23" s="328"/>
      <c r="W23" s="402"/>
      <c r="X23" s="402"/>
      <c r="Y23" s="320" t="s">
        <v>1301</v>
      </c>
    </row>
    <row r="24" spans="1:25">
      <c r="A24" s="88" t="s">
        <v>4</v>
      </c>
      <c r="B24" s="326" t="s">
        <v>757</v>
      </c>
      <c r="C24" s="401" t="s">
        <v>37</v>
      </c>
      <c r="D24" s="88" t="s">
        <v>21</v>
      </c>
      <c r="E24" s="327" t="s">
        <v>764</v>
      </c>
      <c r="F24" s="400" t="s">
        <v>648</v>
      </c>
      <c r="G24" s="324" t="s">
        <v>648</v>
      </c>
      <c r="H24" s="88" t="s">
        <v>648</v>
      </c>
      <c r="I24" s="402" t="s">
        <v>648</v>
      </c>
      <c r="J24" s="324" t="s">
        <v>648</v>
      </c>
      <c r="K24" s="88" t="s">
        <v>648</v>
      </c>
      <c r="L24" s="402" t="s">
        <v>648</v>
      </c>
      <c r="M24" s="324" t="s">
        <v>648</v>
      </c>
      <c r="N24" s="88" t="s">
        <v>648</v>
      </c>
      <c r="O24" s="402" t="s">
        <v>648</v>
      </c>
      <c r="P24" s="324" t="s">
        <v>648</v>
      </c>
      <c r="Q24" s="88" t="s">
        <v>648</v>
      </c>
      <c r="R24" s="402" t="s">
        <v>648</v>
      </c>
      <c r="S24" s="324" t="s">
        <v>648</v>
      </c>
      <c r="T24" s="88" t="s">
        <v>648</v>
      </c>
      <c r="U24" s="402" t="s">
        <v>648</v>
      </c>
      <c r="V24" s="328"/>
      <c r="W24" s="402"/>
      <c r="X24" s="402"/>
      <c r="Y24" s="320" t="s">
        <v>1301</v>
      </c>
    </row>
    <row r="25" spans="1:25">
      <c r="A25" s="88" t="s">
        <v>4</v>
      </c>
      <c r="B25" s="326" t="s">
        <v>758</v>
      </c>
      <c r="C25" s="401" t="s">
        <v>37</v>
      </c>
      <c r="D25" s="88" t="s">
        <v>21</v>
      </c>
      <c r="E25" s="327" t="s">
        <v>759</v>
      </c>
      <c r="F25" s="400" t="s">
        <v>648</v>
      </c>
      <c r="G25" s="324" t="s">
        <v>648</v>
      </c>
      <c r="H25" s="88" t="s">
        <v>648</v>
      </c>
      <c r="I25" s="402" t="s">
        <v>648</v>
      </c>
      <c r="J25" s="324"/>
      <c r="K25" s="88"/>
      <c r="L25" s="402"/>
      <c r="M25" s="324"/>
      <c r="N25" s="88"/>
      <c r="O25" s="402"/>
      <c r="P25" s="324"/>
      <c r="Q25" s="88"/>
      <c r="R25" s="402"/>
      <c r="S25" s="324"/>
      <c r="T25" s="88"/>
      <c r="U25" s="402"/>
      <c r="V25" s="328"/>
      <c r="W25" s="402"/>
      <c r="X25" s="402"/>
      <c r="Y25" s="320"/>
    </row>
    <row r="26" spans="1:25">
      <c r="A26" s="88" t="s">
        <v>4</v>
      </c>
      <c r="B26" s="326" t="s">
        <v>757</v>
      </c>
      <c r="C26" s="401" t="s">
        <v>37</v>
      </c>
      <c r="D26" s="88" t="s">
        <v>21</v>
      </c>
      <c r="E26" s="327" t="s">
        <v>760</v>
      </c>
      <c r="F26" s="400" t="s">
        <v>648</v>
      </c>
      <c r="G26" s="324" t="s">
        <v>648</v>
      </c>
      <c r="H26" s="88" t="s">
        <v>648</v>
      </c>
      <c r="I26" s="402" t="s">
        <v>648</v>
      </c>
      <c r="J26" s="324" t="s">
        <v>648</v>
      </c>
      <c r="K26" s="88" t="s">
        <v>648</v>
      </c>
      <c r="L26" s="402" t="s">
        <v>648</v>
      </c>
      <c r="M26" s="324" t="s">
        <v>648</v>
      </c>
      <c r="N26" s="88" t="s">
        <v>648</v>
      </c>
      <c r="O26" s="402" t="s">
        <v>648</v>
      </c>
      <c r="P26" s="324" t="s">
        <v>648</v>
      </c>
      <c r="Q26" s="88" t="s">
        <v>648</v>
      </c>
      <c r="R26" s="402" t="s">
        <v>648</v>
      </c>
      <c r="S26" s="324" t="s">
        <v>648</v>
      </c>
      <c r="T26" s="88" t="s">
        <v>648</v>
      </c>
      <c r="U26" s="402" t="s">
        <v>648</v>
      </c>
      <c r="V26" s="328"/>
      <c r="W26" s="402"/>
      <c r="X26" s="402"/>
      <c r="Y26" s="320" t="s">
        <v>1301</v>
      </c>
    </row>
    <row r="27" spans="1:25">
      <c r="A27" s="88" t="s">
        <v>4</v>
      </c>
      <c r="B27" s="326" t="s">
        <v>610</v>
      </c>
      <c r="C27" s="401" t="s">
        <v>37</v>
      </c>
      <c r="D27" s="88" t="s">
        <v>21</v>
      </c>
      <c r="E27" s="327" t="s">
        <v>763</v>
      </c>
      <c r="F27" s="400" t="s">
        <v>648</v>
      </c>
      <c r="G27" s="324" t="s">
        <v>648</v>
      </c>
      <c r="H27" s="88" t="s">
        <v>648</v>
      </c>
      <c r="I27" s="402" t="s">
        <v>648</v>
      </c>
      <c r="J27" s="328" t="s">
        <v>1302</v>
      </c>
      <c r="K27" s="88"/>
      <c r="L27" s="402"/>
      <c r="M27" s="324"/>
      <c r="N27" s="88"/>
      <c r="O27" s="402"/>
      <c r="P27" s="324"/>
      <c r="Q27" s="88"/>
      <c r="R27" s="402"/>
      <c r="S27" s="324"/>
      <c r="T27" s="88"/>
      <c r="U27" s="402"/>
      <c r="V27" s="328"/>
      <c r="W27" s="402"/>
      <c r="X27" s="402"/>
      <c r="Y27" s="320"/>
    </row>
    <row r="28" spans="1:25">
      <c r="A28" s="88" t="s">
        <v>4</v>
      </c>
      <c r="B28" s="326" t="s">
        <v>610</v>
      </c>
      <c r="C28" s="401" t="s">
        <v>37</v>
      </c>
      <c r="D28" s="88" t="s">
        <v>21</v>
      </c>
      <c r="E28" s="327" t="s">
        <v>764</v>
      </c>
      <c r="F28" s="400" t="s">
        <v>506</v>
      </c>
      <c r="G28" s="324" t="s">
        <v>648</v>
      </c>
      <c r="H28" s="88" t="s">
        <v>648</v>
      </c>
      <c r="I28" s="402" t="s">
        <v>648</v>
      </c>
      <c r="J28" s="328" t="s">
        <v>1302</v>
      </c>
      <c r="K28" s="88"/>
      <c r="L28" s="402"/>
      <c r="M28" s="324" t="s">
        <v>1299</v>
      </c>
      <c r="N28" s="88"/>
      <c r="O28" s="402"/>
      <c r="P28" s="324" t="s">
        <v>1299</v>
      </c>
      <c r="Q28" s="88"/>
      <c r="R28" s="402"/>
      <c r="S28" s="324" t="s">
        <v>1299</v>
      </c>
      <c r="T28" s="88"/>
      <c r="U28" s="402"/>
      <c r="V28" s="328"/>
      <c r="W28" s="402"/>
      <c r="X28" s="402"/>
      <c r="Y28" s="320"/>
    </row>
    <row r="29" spans="1:25">
      <c r="A29" s="88" t="s">
        <v>4</v>
      </c>
      <c r="B29" s="326" t="s">
        <v>765</v>
      </c>
      <c r="C29" s="401" t="s">
        <v>37</v>
      </c>
      <c r="D29" s="88" t="s">
        <v>21</v>
      </c>
      <c r="E29" s="327" t="s">
        <v>766</v>
      </c>
      <c r="F29" s="400" t="s">
        <v>648</v>
      </c>
      <c r="G29" s="324" t="s">
        <v>648</v>
      </c>
      <c r="H29" s="88" t="s">
        <v>648</v>
      </c>
      <c r="I29" s="402" t="s">
        <v>648</v>
      </c>
      <c r="J29" s="324"/>
      <c r="K29" s="88"/>
      <c r="L29" s="402"/>
      <c r="M29" s="324"/>
      <c r="N29" s="88"/>
      <c r="O29" s="402"/>
      <c r="P29" s="324"/>
      <c r="Q29" s="88"/>
      <c r="R29" s="402"/>
      <c r="S29" s="324"/>
      <c r="T29" s="88"/>
      <c r="U29" s="402"/>
      <c r="V29" s="328"/>
      <c r="W29" s="402"/>
      <c r="X29" s="402"/>
      <c r="Y29" s="320"/>
    </row>
    <row r="30" spans="1:25">
      <c r="A30" s="88" t="s">
        <v>4</v>
      </c>
      <c r="B30" s="326" t="s">
        <v>767</v>
      </c>
      <c r="C30" s="401" t="s">
        <v>37</v>
      </c>
      <c r="D30" s="88" t="s">
        <v>21</v>
      </c>
      <c r="E30" s="327" t="s">
        <v>766</v>
      </c>
      <c r="F30" s="400" t="s">
        <v>648</v>
      </c>
      <c r="G30" s="324" t="s">
        <v>648</v>
      </c>
      <c r="H30" s="88" t="s">
        <v>648</v>
      </c>
      <c r="I30" s="402" t="s">
        <v>648</v>
      </c>
      <c r="J30" s="324"/>
      <c r="K30" s="88"/>
      <c r="L30" s="402"/>
      <c r="M30" s="324"/>
      <c r="N30" s="88"/>
      <c r="O30" s="402"/>
      <c r="P30" s="324"/>
      <c r="Q30" s="88"/>
      <c r="R30" s="402"/>
      <c r="S30" s="324"/>
      <c r="T30" s="88"/>
      <c r="U30" s="402"/>
      <c r="V30" s="328"/>
      <c r="W30" s="402"/>
      <c r="X30" s="402"/>
      <c r="Y30" s="320"/>
    </row>
    <row r="31" spans="1:25">
      <c r="A31" s="88" t="s">
        <v>4</v>
      </c>
      <c r="B31" s="326" t="s">
        <v>765</v>
      </c>
      <c r="C31" s="401" t="s">
        <v>37</v>
      </c>
      <c r="D31" s="88" t="s">
        <v>21</v>
      </c>
      <c r="E31" s="327" t="s">
        <v>768</v>
      </c>
      <c r="F31" s="400" t="s">
        <v>648</v>
      </c>
      <c r="G31" s="324" t="s">
        <v>648</v>
      </c>
      <c r="H31" s="88" t="s">
        <v>648</v>
      </c>
      <c r="I31" s="402" t="s">
        <v>648</v>
      </c>
      <c r="J31" s="324" t="s">
        <v>648</v>
      </c>
      <c r="K31" s="88" t="s">
        <v>648</v>
      </c>
      <c r="L31" s="402" t="s">
        <v>648</v>
      </c>
      <c r="M31" s="324" t="s">
        <v>648</v>
      </c>
      <c r="N31" s="88" t="s">
        <v>648</v>
      </c>
      <c r="O31" s="402" t="s">
        <v>648</v>
      </c>
      <c r="P31" s="324" t="s">
        <v>648</v>
      </c>
      <c r="Q31" s="88" t="s">
        <v>648</v>
      </c>
      <c r="R31" s="402" t="s">
        <v>648</v>
      </c>
      <c r="S31" s="324" t="s">
        <v>648</v>
      </c>
      <c r="T31" s="88" t="s">
        <v>648</v>
      </c>
      <c r="U31" s="402" t="s">
        <v>648</v>
      </c>
      <c r="V31" s="328"/>
      <c r="W31" s="402"/>
      <c r="X31" s="402"/>
      <c r="Y31" s="320" t="s">
        <v>1303</v>
      </c>
    </row>
    <row r="32" spans="1:25">
      <c r="A32" s="88" t="s">
        <v>4</v>
      </c>
      <c r="B32" s="326" t="s">
        <v>765</v>
      </c>
      <c r="C32" s="401" t="s">
        <v>37</v>
      </c>
      <c r="D32" s="88" t="s">
        <v>21</v>
      </c>
      <c r="E32" s="327" t="s">
        <v>764</v>
      </c>
      <c r="F32" s="400" t="s">
        <v>648</v>
      </c>
      <c r="G32" s="324" t="s">
        <v>648</v>
      </c>
      <c r="H32" s="88" t="s">
        <v>648</v>
      </c>
      <c r="I32" s="402" t="s">
        <v>648</v>
      </c>
      <c r="J32" s="324" t="s">
        <v>648</v>
      </c>
      <c r="K32" s="88" t="s">
        <v>648</v>
      </c>
      <c r="L32" s="402" t="s">
        <v>648</v>
      </c>
      <c r="M32" s="324" t="s">
        <v>648</v>
      </c>
      <c r="N32" s="88" t="s">
        <v>648</v>
      </c>
      <c r="O32" s="402" t="s">
        <v>648</v>
      </c>
      <c r="P32" s="324" t="s">
        <v>648</v>
      </c>
      <c r="Q32" s="88" t="s">
        <v>648</v>
      </c>
      <c r="R32" s="402" t="s">
        <v>648</v>
      </c>
      <c r="S32" s="324" t="s">
        <v>648</v>
      </c>
      <c r="T32" s="88" t="s">
        <v>648</v>
      </c>
      <c r="U32" s="402" t="s">
        <v>648</v>
      </c>
      <c r="V32" s="328"/>
      <c r="W32" s="402"/>
      <c r="X32" s="402"/>
      <c r="Y32" s="320" t="s">
        <v>1303</v>
      </c>
    </row>
    <row r="33" spans="1:25">
      <c r="A33" s="88" t="s">
        <v>4</v>
      </c>
      <c r="B33" s="326" t="s">
        <v>767</v>
      </c>
      <c r="C33" s="401" t="s">
        <v>37</v>
      </c>
      <c r="D33" s="88" t="s">
        <v>21</v>
      </c>
      <c r="E33" s="327" t="s">
        <v>768</v>
      </c>
      <c r="F33" s="400" t="s">
        <v>648</v>
      </c>
      <c r="G33" s="324" t="s">
        <v>648</v>
      </c>
      <c r="H33" s="88" t="s">
        <v>648</v>
      </c>
      <c r="I33" s="402" t="s">
        <v>648</v>
      </c>
      <c r="J33" s="324" t="s">
        <v>648</v>
      </c>
      <c r="K33" s="88" t="s">
        <v>648</v>
      </c>
      <c r="L33" s="402" t="s">
        <v>648</v>
      </c>
      <c r="M33" s="324" t="s">
        <v>648</v>
      </c>
      <c r="N33" s="88" t="s">
        <v>648</v>
      </c>
      <c r="O33" s="402" t="s">
        <v>648</v>
      </c>
      <c r="P33" s="324" t="s">
        <v>648</v>
      </c>
      <c r="Q33" s="88" t="s">
        <v>648</v>
      </c>
      <c r="R33" s="402" t="s">
        <v>648</v>
      </c>
      <c r="S33" s="324" t="s">
        <v>648</v>
      </c>
      <c r="T33" s="88" t="s">
        <v>648</v>
      </c>
      <c r="U33" s="402" t="s">
        <v>648</v>
      </c>
      <c r="V33" s="328"/>
      <c r="W33" s="402"/>
      <c r="X33" s="402"/>
      <c r="Y33" s="320" t="s">
        <v>1303</v>
      </c>
    </row>
    <row r="34" spans="1:25">
      <c r="A34" s="88" t="s">
        <v>4</v>
      </c>
      <c r="B34" s="326" t="s">
        <v>767</v>
      </c>
      <c r="C34" s="401" t="s">
        <v>37</v>
      </c>
      <c r="D34" s="88" t="s">
        <v>21</v>
      </c>
      <c r="E34" s="327" t="s">
        <v>764</v>
      </c>
      <c r="F34" s="400" t="s">
        <v>648</v>
      </c>
      <c r="G34" s="324" t="s">
        <v>648</v>
      </c>
      <c r="H34" s="88" t="s">
        <v>648</v>
      </c>
      <c r="I34" s="402" t="s">
        <v>648</v>
      </c>
      <c r="J34" s="324" t="s">
        <v>648</v>
      </c>
      <c r="K34" s="88" t="s">
        <v>648</v>
      </c>
      <c r="L34" s="402" t="s">
        <v>648</v>
      </c>
      <c r="M34" s="324" t="s">
        <v>648</v>
      </c>
      <c r="N34" s="88" t="s">
        <v>648</v>
      </c>
      <c r="O34" s="402" t="s">
        <v>648</v>
      </c>
      <c r="P34" s="324" t="s">
        <v>648</v>
      </c>
      <c r="Q34" s="88" t="s">
        <v>648</v>
      </c>
      <c r="R34" s="402" t="s">
        <v>648</v>
      </c>
      <c r="S34" s="324" t="s">
        <v>648</v>
      </c>
      <c r="T34" s="88" t="s">
        <v>648</v>
      </c>
      <c r="U34" s="402" t="s">
        <v>648</v>
      </c>
      <c r="V34" s="328"/>
      <c r="W34" s="402"/>
      <c r="X34" s="402"/>
      <c r="Y34" s="320" t="s">
        <v>1303</v>
      </c>
    </row>
    <row r="35" spans="1:25">
      <c r="A35" s="88" t="s">
        <v>4</v>
      </c>
      <c r="B35" s="326" t="s">
        <v>778</v>
      </c>
      <c r="C35" s="401" t="s">
        <v>37</v>
      </c>
      <c r="D35" s="88" t="s">
        <v>21</v>
      </c>
      <c r="E35" s="327" t="s">
        <v>779</v>
      </c>
      <c r="F35" s="400" t="s">
        <v>506</v>
      </c>
      <c r="G35" s="324" t="s">
        <v>648</v>
      </c>
      <c r="H35" s="88" t="s">
        <v>648</v>
      </c>
      <c r="I35" s="402" t="s">
        <v>648</v>
      </c>
      <c r="J35" s="324" t="s">
        <v>73</v>
      </c>
      <c r="K35" s="88" t="s">
        <v>73</v>
      </c>
      <c r="L35" s="402" t="s">
        <v>73</v>
      </c>
      <c r="M35" s="324" t="s">
        <v>73</v>
      </c>
      <c r="N35" s="88" t="s">
        <v>73</v>
      </c>
      <c r="O35" s="402" t="s">
        <v>73</v>
      </c>
      <c r="P35" s="324" t="s">
        <v>73</v>
      </c>
      <c r="Q35" s="88" t="s">
        <v>73</v>
      </c>
      <c r="R35" s="402" t="s">
        <v>73</v>
      </c>
      <c r="S35" s="324" t="s">
        <v>73</v>
      </c>
      <c r="T35" s="88" t="s">
        <v>73</v>
      </c>
      <c r="U35" s="402" t="s">
        <v>73</v>
      </c>
      <c r="V35" s="328"/>
      <c r="W35" s="402"/>
      <c r="X35" s="402"/>
      <c r="Y35" s="320" t="s">
        <v>1304</v>
      </c>
    </row>
    <row r="36" spans="1:25">
      <c r="A36" s="88" t="s">
        <v>4</v>
      </c>
      <c r="B36" s="326" t="s">
        <v>778</v>
      </c>
      <c r="C36" s="401" t="s">
        <v>37</v>
      </c>
      <c r="D36" s="88" t="s">
        <v>21</v>
      </c>
      <c r="E36" s="327" t="s">
        <v>764</v>
      </c>
      <c r="F36" s="400" t="s">
        <v>506</v>
      </c>
      <c r="G36" s="324" t="s">
        <v>648</v>
      </c>
      <c r="H36" s="88" t="s">
        <v>648</v>
      </c>
      <c r="I36" s="402" t="s">
        <v>648</v>
      </c>
      <c r="J36" s="324" t="s">
        <v>73</v>
      </c>
      <c r="K36" s="88" t="s">
        <v>73</v>
      </c>
      <c r="L36" s="402" t="s">
        <v>73</v>
      </c>
      <c r="M36" s="324" t="s">
        <v>73</v>
      </c>
      <c r="N36" s="88" t="s">
        <v>73</v>
      </c>
      <c r="O36" s="402" t="s">
        <v>73</v>
      </c>
      <c r="P36" s="324" t="s">
        <v>73</v>
      </c>
      <c r="Q36" s="88" t="s">
        <v>73</v>
      </c>
      <c r="R36" s="402" t="s">
        <v>73</v>
      </c>
      <c r="S36" s="324" t="s">
        <v>73</v>
      </c>
      <c r="T36" s="88" t="s">
        <v>73</v>
      </c>
      <c r="U36" s="402" t="s">
        <v>73</v>
      </c>
      <c r="V36" s="328"/>
      <c r="W36" s="402"/>
      <c r="X36" s="402"/>
      <c r="Y36" s="320" t="s">
        <v>1304</v>
      </c>
    </row>
    <row r="37" spans="1:25">
      <c r="A37" s="88" t="s">
        <v>4</v>
      </c>
      <c r="B37" s="326" t="s">
        <v>781</v>
      </c>
      <c r="C37" s="401" t="s">
        <v>37</v>
      </c>
      <c r="D37" s="88" t="s">
        <v>21</v>
      </c>
      <c r="E37" s="327" t="s">
        <v>470</v>
      </c>
      <c r="F37" s="400" t="s">
        <v>648</v>
      </c>
      <c r="G37" s="324" t="s">
        <v>648</v>
      </c>
      <c r="H37" s="88" t="s">
        <v>648</v>
      </c>
      <c r="I37" s="402" t="s">
        <v>648</v>
      </c>
      <c r="J37" s="324"/>
      <c r="K37" s="88"/>
      <c r="L37" s="402"/>
      <c r="M37" s="324"/>
      <c r="N37" s="88"/>
      <c r="O37" s="402"/>
      <c r="P37" s="324"/>
      <c r="Q37" s="88"/>
      <c r="R37" s="402"/>
      <c r="S37" s="324"/>
      <c r="T37" s="88"/>
      <c r="U37" s="402"/>
      <c r="V37" s="328"/>
      <c r="W37" s="402"/>
      <c r="X37" s="402"/>
      <c r="Y37" s="320"/>
    </row>
    <row r="38" spans="1:25">
      <c r="A38" s="88" t="s">
        <v>4</v>
      </c>
      <c r="B38" s="326" t="s">
        <v>782</v>
      </c>
      <c r="C38" s="401" t="s">
        <v>37</v>
      </c>
      <c r="D38" s="88" t="s">
        <v>21</v>
      </c>
      <c r="E38" s="327" t="s">
        <v>783</v>
      </c>
      <c r="F38" s="400" t="s">
        <v>506</v>
      </c>
      <c r="G38" s="324" t="s">
        <v>648</v>
      </c>
      <c r="H38" s="88" t="s">
        <v>648</v>
      </c>
      <c r="I38" s="402" t="s">
        <v>648</v>
      </c>
      <c r="J38" s="324" t="s">
        <v>648</v>
      </c>
      <c r="K38" s="88" t="s">
        <v>648</v>
      </c>
      <c r="L38" s="402" t="s">
        <v>648</v>
      </c>
      <c r="M38" s="324" t="s">
        <v>648</v>
      </c>
      <c r="N38" s="88" t="s">
        <v>648</v>
      </c>
      <c r="O38" s="402" t="s">
        <v>648</v>
      </c>
      <c r="P38" s="324" t="s">
        <v>648</v>
      </c>
      <c r="Q38" s="88" t="s">
        <v>648</v>
      </c>
      <c r="R38" s="402" t="s">
        <v>648</v>
      </c>
      <c r="S38" s="324"/>
      <c r="T38" s="88" t="s">
        <v>73</v>
      </c>
      <c r="U38" s="402"/>
      <c r="V38" s="328"/>
      <c r="W38" s="402" t="s">
        <v>73</v>
      </c>
      <c r="X38" s="402"/>
      <c r="Y38" s="320" t="s">
        <v>2375</v>
      </c>
    </row>
    <row r="39" spans="1:25">
      <c r="A39" s="88" t="s">
        <v>4</v>
      </c>
      <c r="B39" s="326" t="s">
        <v>784</v>
      </c>
      <c r="C39" s="401" t="s">
        <v>37</v>
      </c>
      <c r="D39" s="88" t="s">
        <v>21</v>
      </c>
      <c r="E39" s="327" t="s">
        <v>470</v>
      </c>
      <c r="F39" s="400" t="s">
        <v>648</v>
      </c>
      <c r="G39" s="324" t="s">
        <v>648</v>
      </c>
      <c r="H39" s="88" t="s">
        <v>648</v>
      </c>
      <c r="I39" s="402" t="s">
        <v>648</v>
      </c>
      <c r="J39" s="324"/>
      <c r="K39" s="88"/>
      <c r="L39" s="402"/>
      <c r="M39" s="324"/>
      <c r="N39" s="88"/>
      <c r="O39" s="402"/>
      <c r="P39" s="324"/>
      <c r="Q39" s="88"/>
      <c r="R39" s="402"/>
      <c r="S39" s="324"/>
      <c r="T39" s="88"/>
      <c r="U39" s="402"/>
      <c r="V39" s="328"/>
      <c r="W39" s="402"/>
      <c r="X39" s="402"/>
      <c r="Y39" s="320"/>
    </row>
    <row r="40" spans="1:25">
      <c r="A40" s="88" t="s">
        <v>4</v>
      </c>
      <c r="B40" s="326" t="s">
        <v>785</v>
      </c>
      <c r="C40" s="401" t="s">
        <v>37</v>
      </c>
      <c r="D40" s="88" t="s">
        <v>21</v>
      </c>
      <c r="E40" s="327" t="s">
        <v>727</v>
      </c>
      <c r="F40" s="400" t="s">
        <v>648</v>
      </c>
      <c r="G40" s="324" t="s">
        <v>648</v>
      </c>
      <c r="H40" s="88" t="s">
        <v>648</v>
      </c>
      <c r="I40" s="402" t="s">
        <v>648</v>
      </c>
      <c r="J40" s="324"/>
      <c r="K40" s="88"/>
      <c r="L40" s="402"/>
      <c r="M40" s="324"/>
      <c r="N40" s="88"/>
      <c r="O40" s="402"/>
      <c r="P40" s="324"/>
      <c r="Q40" s="88"/>
      <c r="R40" s="402"/>
      <c r="S40" s="324"/>
      <c r="T40" s="88"/>
      <c r="U40" s="402"/>
      <c r="V40" s="328"/>
      <c r="W40" s="402"/>
      <c r="X40" s="402"/>
      <c r="Y40" s="320" t="s">
        <v>1678</v>
      </c>
    </row>
    <row r="41" spans="1:25">
      <c r="A41" s="88" t="s">
        <v>4</v>
      </c>
      <c r="B41" s="326" t="s">
        <v>787</v>
      </c>
      <c r="C41" s="401" t="s">
        <v>37</v>
      </c>
      <c r="D41" s="88" t="s">
        <v>21</v>
      </c>
      <c r="E41" s="327" t="s">
        <v>470</v>
      </c>
      <c r="F41" s="400" t="s">
        <v>506</v>
      </c>
      <c r="G41" s="324" t="s">
        <v>648</v>
      </c>
      <c r="H41" s="88" t="s">
        <v>648</v>
      </c>
      <c r="I41" s="402" t="s">
        <v>648</v>
      </c>
      <c r="J41" s="324" t="s">
        <v>73</v>
      </c>
      <c r="K41" s="88" t="s">
        <v>73</v>
      </c>
      <c r="L41" s="402" t="s">
        <v>73</v>
      </c>
      <c r="M41" s="324" t="s">
        <v>73</v>
      </c>
      <c r="N41" s="88" t="s">
        <v>73</v>
      </c>
      <c r="O41" s="402" t="s">
        <v>73</v>
      </c>
      <c r="P41" s="324" t="s">
        <v>73</v>
      </c>
      <c r="Q41" s="88" t="s">
        <v>73</v>
      </c>
      <c r="R41" s="402" t="s">
        <v>73</v>
      </c>
      <c r="S41" s="324"/>
      <c r="T41" s="88"/>
      <c r="U41" s="402"/>
      <c r="V41" s="328"/>
      <c r="W41" s="402"/>
      <c r="X41" s="402"/>
      <c r="Y41" s="320" t="s">
        <v>1305</v>
      </c>
    </row>
    <row r="42" spans="1:25">
      <c r="A42" s="88" t="s">
        <v>4</v>
      </c>
      <c r="B42" s="326" t="s">
        <v>788</v>
      </c>
      <c r="C42" s="401" t="s">
        <v>37</v>
      </c>
      <c r="D42" s="88" t="s">
        <v>21</v>
      </c>
      <c r="E42" s="327" t="s">
        <v>470</v>
      </c>
      <c r="F42" s="400" t="s">
        <v>506</v>
      </c>
      <c r="G42" s="324" t="s">
        <v>648</v>
      </c>
      <c r="H42" s="88" t="s">
        <v>648</v>
      </c>
      <c r="I42" s="402" t="s">
        <v>648</v>
      </c>
      <c r="J42" s="324" t="s">
        <v>73</v>
      </c>
      <c r="K42" s="88" t="s">
        <v>73</v>
      </c>
      <c r="L42" s="402" t="s">
        <v>73</v>
      </c>
      <c r="M42" s="324" t="s">
        <v>73</v>
      </c>
      <c r="N42" s="88" t="s">
        <v>73</v>
      </c>
      <c r="O42" s="402" t="s">
        <v>73</v>
      </c>
      <c r="P42" s="324" t="s">
        <v>73</v>
      </c>
      <c r="Q42" s="88" t="s">
        <v>73</v>
      </c>
      <c r="R42" s="402" t="s">
        <v>73</v>
      </c>
      <c r="S42" s="324"/>
      <c r="T42" s="88"/>
      <c r="U42" s="402"/>
      <c r="V42" s="328"/>
      <c r="W42" s="402"/>
      <c r="X42" s="402"/>
      <c r="Y42" s="320" t="s">
        <v>1298</v>
      </c>
    </row>
    <row r="43" spans="1:25">
      <c r="A43" s="88" t="s">
        <v>4</v>
      </c>
      <c r="B43" s="326" t="s">
        <v>795</v>
      </c>
      <c r="C43" s="401" t="s">
        <v>37</v>
      </c>
      <c r="D43" s="88" t="s">
        <v>21</v>
      </c>
      <c r="E43" s="327" t="s">
        <v>796</v>
      </c>
      <c r="F43" s="400" t="s">
        <v>648</v>
      </c>
      <c r="G43" s="324" t="s">
        <v>648</v>
      </c>
      <c r="H43" s="88" t="s">
        <v>648</v>
      </c>
      <c r="I43" s="402" t="s">
        <v>648</v>
      </c>
      <c r="J43" s="324"/>
      <c r="K43" s="88"/>
      <c r="L43" s="402"/>
      <c r="M43" s="324"/>
      <c r="N43" s="88"/>
      <c r="O43" s="402"/>
      <c r="P43" s="324"/>
      <c r="Q43" s="88"/>
      <c r="R43" s="402"/>
      <c r="S43" s="324"/>
      <c r="T43" s="88"/>
      <c r="U43" s="402"/>
      <c r="V43" s="328"/>
      <c r="W43" s="402"/>
      <c r="X43" s="402"/>
      <c r="Y43" s="320"/>
    </row>
    <row r="44" spans="1:25">
      <c r="A44" s="88" t="s">
        <v>4</v>
      </c>
      <c r="B44" s="326" t="s">
        <v>795</v>
      </c>
      <c r="C44" s="401" t="s">
        <v>37</v>
      </c>
      <c r="D44" s="88" t="s">
        <v>21</v>
      </c>
      <c r="E44" s="327" t="s">
        <v>797</v>
      </c>
      <c r="F44" s="400" t="s">
        <v>506</v>
      </c>
      <c r="G44" s="324" t="s">
        <v>648</v>
      </c>
      <c r="H44" s="88" t="s">
        <v>648</v>
      </c>
      <c r="I44" s="402" t="s">
        <v>648</v>
      </c>
      <c r="J44" s="328" t="s">
        <v>1302</v>
      </c>
      <c r="K44" s="88"/>
      <c r="L44" s="402"/>
      <c r="M44" s="324" t="s">
        <v>73</v>
      </c>
      <c r="N44" s="88" t="s">
        <v>73</v>
      </c>
      <c r="O44" s="402" t="s">
        <v>73</v>
      </c>
      <c r="P44" s="324" t="s">
        <v>73</v>
      </c>
      <c r="Q44" s="88" t="s">
        <v>73</v>
      </c>
      <c r="R44" s="402" t="s">
        <v>73</v>
      </c>
      <c r="S44" s="324" t="s">
        <v>73</v>
      </c>
      <c r="T44" s="88" t="s">
        <v>73</v>
      </c>
      <c r="U44" s="402" t="s">
        <v>73</v>
      </c>
      <c r="V44" s="328"/>
      <c r="W44" s="402"/>
      <c r="X44" s="402"/>
      <c r="Y44" s="320" t="s">
        <v>1306</v>
      </c>
    </row>
    <row r="45" spans="1:25">
      <c r="A45" s="88" t="s">
        <v>4</v>
      </c>
      <c r="B45" s="326" t="s">
        <v>615</v>
      </c>
      <c r="C45" s="401" t="s">
        <v>37</v>
      </c>
      <c r="D45" s="88" t="s">
        <v>21</v>
      </c>
      <c r="E45" s="327" t="s">
        <v>798</v>
      </c>
      <c r="F45" s="400" t="s">
        <v>648</v>
      </c>
      <c r="G45" s="324" t="s">
        <v>648</v>
      </c>
      <c r="H45" s="88" t="s">
        <v>648</v>
      </c>
      <c r="I45" s="402" t="s">
        <v>648</v>
      </c>
      <c r="J45" s="324"/>
      <c r="K45" s="88"/>
      <c r="L45" s="402"/>
      <c r="M45" s="324"/>
      <c r="N45" s="88"/>
      <c r="O45" s="402"/>
      <c r="P45" s="324"/>
      <c r="Q45" s="88"/>
      <c r="R45" s="402"/>
      <c r="S45" s="324"/>
      <c r="T45" s="88"/>
      <c r="U45" s="402"/>
      <c r="V45" s="328"/>
      <c r="W45" s="402"/>
      <c r="X45" s="402"/>
      <c r="Y45" s="320"/>
    </row>
    <row r="46" spans="1:25">
      <c r="A46" s="88" t="s">
        <v>4</v>
      </c>
      <c r="B46" s="326" t="s">
        <v>799</v>
      </c>
      <c r="C46" s="401" t="s">
        <v>37</v>
      </c>
      <c r="D46" s="88" t="s">
        <v>21</v>
      </c>
      <c r="E46" s="327" t="s">
        <v>764</v>
      </c>
      <c r="F46" s="400" t="s">
        <v>506</v>
      </c>
      <c r="G46" s="324" t="s">
        <v>648</v>
      </c>
      <c r="H46" s="88" t="s">
        <v>648</v>
      </c>
      <c r="I46" s="402" t="s">
        <v>648</v>
      </c>
      <c r="J46" s="328" t="s">
        <v>1302</v>
      </c>
      <c r="K46" s="88"/>
      <c r="L46" s="402"/>
      <c r="M46" s="324"/>
      <c r="N46" s="88" t="s">
        <v>1299</v>
      </c>
      <c r="O46" s="402"/>
      <c r="P46" s="324"/>
      <c r="Q46" s="88" t="s">
        <v>1299</v>
      </c>
      <c r="R46" s="402"/>
      <c r="S46" s="324"/>
      <c r="T46" s="88" t="s">
        <v>1299</v>
      </c>
      <c r="U46" s="402"/>
      <c r="V46" s="328"/>
      <c r="W46" s="402"/>
      <c r="X46" s="402"/>
      <c r="Y46" s="320"/>
    </row>
    <row r="47" spans="1:25">
      <c r="A47" s="88" t="s">
        <v>4</v>
      </c>
      <c r="B47" s="326" t="s">
        <v>620</v>
      </c>
      <c r="C47" s="401" t="s">
        <v>37</v>
      </c>
      <c r="D47" s="88" t="s">
        <v>21</v>
      </c>
      <c r="E47" s="327" t="s">
        <v>800</v>
      </c>
      <c r="F47" s="400" t="s">
        <v>506</v>
      </c>
      <c r="G47" s="324" t="s">
        <v>648</v>
      </c>
      <c r="H47" s="88" t="s">
        <v>648</v>
      </c>
      <c r="I47" s="402" t="s">
        <v>648</v>
      </c>
      <c r="J47" s="324"/>
      <c r="K47" s="88" t="s">
        <v>1299</v>
      </c>
      <c r="L47" s="402"/>
      <c r="M47" s="324"/>
      <c r="N47" s="88" t="s">
        <v>1299</v>
      </c>
      <c r="O47" s="402"/>
      <c r="P47" s="324"/>
      <c r="Q47" s="88" t="s">
        <v>1299</v>
      </c>
      <c r="R47" s="402"/>
      <c r="S47" s="324"/>
      <c r="T47" s="88" t="s">
        <v>1299</v>
      </c>
      <c r="U47" s="402"/>
      <c r="V47" s="328"/>
      <c r="W47" s="402"/>
      <c r="X47" s="402"/>
      <c r="Y47" s="320" t="s">
        <v>634</v>
      </c>
    </row>
    <row r="48" spans="1:25">
      <c r="A48" s="88" t="s">
        <v>4</v>
      </c>
      <c r="B48" s="326" t="s">
        <v>801</v>
      </c>
      <c r="C48" s="401" t="s">
        <v>37</v>
      </c>
      <c r="D48" s="88" t="s">
        <v>21</v>
      </c>
      <c r="E48" s="327" t="s">
        <v>754</v>
      </c>
      <c r="F48" s="400" t="s">
        <v>506</v>
      </c>
      <c r="G48" s="324" t="s">
        <v>648</v>
      </c>
      <c r="H48" s="88" t="s">
        <v>648</v>
      </c>
      <c r="I48" s="402" t="s">
        <v>648</v>
      </c>
      <c r="J48" s="328" t="s">
        <v>1302</v>
      </c>
      <c r="K48" s="88"/>
      <c r="L48" s="402"/>
      <c r="M48" s="324"/>
      <c r="N48" s="88"/>
      <c r="O48" s="402" t="s">
        <v>1299</v>
      </c>
      <c r="P48" s="324"/>
      <c r="Q48" s="88"/>
      <c r="R48" s="402" t="s">
        <v>1299</v>
      </c>
      <c r="S48" s="324"/>
      <c r="T48" s="88"/>
      <c r="U48" s="402" t="s">
        <v>1299</v>
      </c>
      <c r="V48" s="328"/>
      <c r="W48" s="402"/>
      <c r="X48" s="402"/>
      <c r="Y48" s="320"/>
    </row>
    <row r="49" spans="1:25">
      <c r="A49" s="88" t="s">
        <v>4</v>
      </c>
      <c r="B49" s="326" t="s">
        <v>802</v>
      </c>
      <c r="C49" s="401" t="s">
        <v>37</v>
      </c>
      <c r="D49" s="88" t="s">
        <v>21</v>
      </c>
      <c r="E49" s="327" t="s">
        <v>470</v>
      </c>
      <c r="F49" s="400" t="s">
        <v>506</v>
      </c>
      <c r="G49" s="324" t="s">
        <v>648</v>
      </c>
      <c r="H49" s="88" t="s">
        <v>648</v>
      </c>
      <c r="I49" s="402" t="s">
        <v>648</v>
      </c>
      <c r="J49" s="324" t="s">
        <v>73</v>
      </c>
      <c r="K49" s="88" t="s">
        <v>73</v>
      </c>
      <c r="L49" s="402" t="s">
        <v>73</v>
      </c>
      <c r="M49" s="324" t="s">
        <v>73</v>
      </c>
      <c r="N49" s="88" t="s">
        <v>73</v>
      </c>
      <c r="O49" s="402" t="s">
        <v>73</v>
      </c>
      <c r="P49" s="324" t="s">
        <v>73</v>
      </c>
      <c r="Q49" s="88" t="s">
        <v>73</v>
      </c>
      <c r="R49" s="402" t="s">
        <v>73</v>
      </c>
      <c r="S49" s="324" t="s">
        <v>73</v>
      </c>
      <c r="T49" s="88" t="s">
        <v>73</v>
      </c>
      <c r="U49" s="402" t="s">
        <v>73</v>
      </c>
      <c r="V49" s="328"/>
      <c r="W49" s="402"/>
      <c r="X49" s="402"/>
      <c r="Y49" s="320" t="s">
        <v>1298</v>
      </c>
    </row>
    <row r="50" spans="1:25">
      <c r="A50" s="88" t="s">
        <v>4</v>
      </c>
      <c r="B50" s="326" t="s">
        <v>807</v>
      </c>
      <c r="C50" s="401" t="s">
        <v>37</v>
      </c>
      <c r="D50" s="88" t="s">
        <v>21</v>
      </c>
      <c r="E50" s="327" t="s">
        <v>808</v>
      </c>
      <c r="F50" s="400" t="s">
        <v>648</v>
      </c>
      <c r="G50" s="324" t="s">
        <v>648</v>
      </c>
      <c r="H50" s="88" t="s">
        <v>648</v>
      </c>
      <c r="I50" s="402" t="s">
        <v>648</v>
      </c>
      <c r="J50" s="324"/>
      <c r="K50" s="88"/>
      <c r="L50" s="402"/>
      <c r="M50" s="324"/>
      <c r="N50" s="88"/>
      <c r="O50" s="402"/>
      <c r="P50" s="324"/>
      <c r="Q50" s="88"/>
      <c r="R50" s="402"/>
      <c r="S50" s="324"/>
      <c r="T50" s="88"/>
      <c r="U50" s="402"/>
      <c r="V50" s="328"/>
      <c r="W50" s="402"/>
      <c r="X50" s="402"/>
      <c r="Y50" s="320"/>
    </row>
    <row r="51" spans="1:25">
      <c r="A51" s="88" t="s">
        <v>4</v>
      </c>
      <c r="B51" s="326" t="s">
        <v>807</v>
      </c>
      <c r="C51" s="401" t="s">
        <v>37</v>
      </c>
      <c r="D51" s="88" t="s">
        <v>21</v>
      </c>
      <c r="E51" s="327" t="s">
        <v>809</v>
      </c>
      <c r="F51" s="400" t="s">
        <v>648</v>
      </c>
      <c r="G51" s="324" t="s">
        <v>648</v>
      </c>
      <c r="H51" s="88" t="s">
        <v>648</v>
      </c>
      <c r="I51" s="402" t="s">
        <v>648</v>
      </c>
      <c r="J51" s="324"/>
      <c r="K51" s="88"/>
      <c r="L51" s="402"/>
      <c r="M51" s="324"/>
      <c r="N51" s="88"/>
      <c r="O51" s="402"/>
      <c r="P51" s="324"/>
      <c r="Q51" s="88"/>
      <c r="R51" s="402"/>
      <c r="S51" s="324"/>
      <c r="T51" s="88"/>
      <c r="U51" s="402"/>
      <c r="V51" s="328"/>
      <c r="W51" s="402"/>
      <c r="X51" s="402"/>
      <c r="Y51" s="320"/>
    </row>
    <row r="52" spans="1:25">
      <c r="A52" s="88" t="s">
        <v>4</v>
      </c>
      <c r="B52" s="326" t="s">
        <v>815</v>
      </c>
      <c r="C52" s="401" t="s">
        <v>37</v>
      </c>
      <c r="D52" s="88" t="s">
        <v>21</v>
      </c>
      <c r="E52" s="327" t="s">
        <v>816</v>
      </c>
      <c r="F52" s="400" t="s">
        <v>506</v>
      </c>
      <c r="G52" s="324" t="s">
        <v>648</v>
      </c>
      <c r="H52" s="88" t="s">
        <v>648</v>
      </c>
      <c r="I52" s="402" t="s">
        <v>648</v>
      </c>
      <c r="J52" s="324" t="s">
        <v>648</v>
      </c>
      <c r="K52" s="88" t="s">
        <v>648</v>
      </c>
      <c r="L52" s="402" t="s">
        <v>648</v>
      </c>
      <c r="M52" s="324" t="s">
        <v>648</v>
      </c>
      <c r="N52" s="88" t="s">
        <v>648</v>
      </c>
      <c r="O52" s="402" t="s">
        <v>648</v>
      </c>
      <c r="P52" s="324" t="s">
        <v>648</v>
      </c>
      <c r="Q52" s="88" t="s">
        <v>648</v>
      </c>
      <c r="R52" s="402" t="s">
        <v>648</v>
      </c>
      <c r="S52" s="324" t="s">
        <v>648</v>
      </c>
      <c r="T52" s="88" t="s">
        <v>648</v>
      </c>
      <c r="U52" s="402" t="s">
        <v>648</v>
      </c>
      <c r="V52" s="328" t="s">
        <v>1299</v>
      </c>
      <c r="W52" s="402"/>
      <c r="X52" s="402"/>
      <c r="Y52" s="320" t="s">
        <v>1300</v>
      </c>
    </row>
    <row r="53" spans="1:25">
      <c r="A53" s="88" t="s">
        <v>4</v>
      </c>
      <c r="B53" s="326" t="s">
        <v>815</v>
      </c>
      <c r="C53" s="401" t="s">
        <v>37</v>
      </c>
      <c r="D53" s="88" t="s">
        <v>21</v>
      </c>
      <c r="E53" s="327" t="s">
        <v>764</v>
      </c>
      <c r="F53" s="400" t="s">
        <v>506</v>
      </c>
      <c r="G53" s="324" t="s">
        <v>648</v>
      </c>
      <c r="H53" s="88" t="s">
        <v>648</v>
      </c>
      <c r="I53" s="402" t="s">
        <v>648</v>
      </c>
      <c r="J53" s="324" t="s">
        <v>648</v>
      </c>
      <c r="K53" s="88" t="s">
        <v>648</v>
      </c>
      <c r="L53" s="402" t="s">
        <v>648</v>
      </c>
      <c r="M53" s="324" t="s">
        <v>648</v>
      </c>
      <c r="N53" s="88" t="s">
        <v>648</v>
      </c>
      <c r="O53" s="402" t="s">
        <v>648</v>
      </c>
      <c r="P53" s="324" t="s">
        <v>648</v>
      </c>
      <c r="Q53" s="88" t="s">
        <v>648</v>
      </c>
      <c r="R53" s="402" t="s">
        <v>648</v>
      </c>
      <c r="S53" s="324" t="s">
        <v>648</v>
      </c>
      <c r="T53" s="88" t="s">
        <v>648</v>
      </c>
      <c r="U53" s="402" t="s">
        <v>648</v>
      </c>
      <c r="V53" s="328" t="s">
        <v>1299</v>
      </c>
      <c r="W53" s="402"/>
      <c r="X53" s="402"/>
      <c r="Y53" s="320" t="s">
        <v>1300</v>
      </c>
    </row>
    <row r="54" spans="1:25">
      <c r="A54" s="88" t="s">
        <v>4</v>
      </c>
      <c r="B54" s="326" t="s">
        <v>581</v>
      </c>
      <c r="C54" s="401" t="s">
        <v>37</v>
      </c>
      <c r="D54" s="88" t="s">
        <v>21</v>
      </c>
      <c r="E54" s="327" t="s">
        <v>817</v>
      </c>
      <c r="F54" s="400" t="s">
        <v>648</v>
      </c>
      <c r="G54" s="324" t="s">
        <v>648</v>
      </c>
      <c r="H54" s="88" t="s">
        <v>648</v>
      </c>
      <c r="I54" s="402" t="s">
        <v>648</v>
      </c>
      <c r="J54" s="324" t="s">
        <v>648</v>
      </c>
      <c r="K54" s="88" t="s">
        <v>648</v>
      </c>
      <c r="L54" s="402" t="s">
        <v>648</v>
      </c>
      <c r="M54" s="324" t="s">
        <v>648</v>
      </c>
      <c r="N54" s="88" t="s">
        <v>648</v>
      </c>
      <c r="O54" s="402" t="s">
        <v>648</v>
      </c>
      <c r="P54" s="324" t="s">
        <v>648</v>
      </c>
      <c r="Q54" s="88" t="s">
        <v>648</v>
      </c>
      <c r="R54" s="402" t="s">
        <v>648</v>
      </c>
      <c r="S54" s="324" t="s">
        <v>648</v>
      </c>
      <c r="T54" s="88" t="s">
        <v>648</v>
      </c>
      <c r="U54" s="402" t="s">
        <v>648</v>
      </c>
      <c r="V54" s="328"/>
      <c r="W54" s="402"/>
      <c r="X54" s="402"/>
      <c r="Y54" s="320" t="s">
        <v>1307</v>
      </c>
    </row>
    <row r="55" spans="1:25">
      <c r="A55" s="88" t="s">
        <v>4</v>
      </c>
      <c r="B55" s="326" t="s">
        <v>818</v>
      </c>
      <c r="C55" s="401" t="s">
        <v>37</v>
      </c>
      <c r="D55" s="88" t="s">
        <v>21</v>
      </c>
      <c r="E55" s="327" t="s">
        <v>819</v>
      </c>
      <c r="F55" s="400" t="s">
        <v>506</v>
      </c>
      <c r="G55" s="324" t="s">
        <v>648</v>
      </c>
      <c r="H55" s="88" t="s">
        <v>648</v>
      </c>
      <c r="I55" s="402" t="s">
        <v>648</v>
      </c>
      <c r="J55" s="324" t="s">
        <v>648</v>
      </c>
      <c r="K55" s="88" t="s">
        <v>648</v>
      </c>
      <c r="L55" s="402" t="s">
        <v>648</v>
      </c>
      <c r="M55" s="324" t="s">
        <v>648</v>
      </c>
      <c r="N55" s="88" t="s">
        <v>648</v>
      </c>
      <c r="O55" s="402" t="s">
        <v>648</v>
      </c>
      <c r="P55" s="324" t="s">
        <v>648</v>
      </c>
      <c r="Q55" s="88" t="s">
        <v>648</v>
      </c>
      <c r="R55" s="402" t="s">
        <v>648</v>
      </c>
      <c r="S55" s="324" t="s">
        <v>648</v>
      </c>
      <c r="T55" s="88" t="s">
        <v>648</v>
      </c>
      <c r="U55" s="402" t="s">
        <v>648</v>
      </c>
      <c r="V55" s="328"/>
      <c r="W55" s="402"/>
      <c r="X55" s="402" t="s">
        <v>1299</v>
      </c>
      <c r="Y55" s="320" t="s">
        <v>1300</v>
      </c>
    </row>
    <row r="56" spans="1:25">
      <c r="A56" s="88" t="s">
        <v>4</v>
      </c>
      <c r="B56" s="321" t="s">
        <v>466</v>
      </c>
      <c r="C56" s="325" t="s">
        <v>37</v>
      </c>
      <c r="D56" s="323" t="s">
        <v>21</v>
      </c>
      <c r="E56" s="322" t="s">
        <v>504</v>
      </c>
      <c r="F56" s="400" t="s">
        <v>73</v>
      </c>
      <c r="G56" s="324" t="s">
        <v>73</v>
      </c>
      <c r="H56" s="88" t="s">
        <v>73</v>
      </c>
      <c r="I56" s="402" t="s">
        <v>73</v>
      </c>
      <c r="J56" s="324" t="s">
        <v>73</v>
      </c>
      <c r="K56" s="88" t="s">
        <v>73</v>
      </c>
      <c r="L56" s="402" t="s">
        <v>73</v>
      </c>
      <c r="M56" s="324" t="s">
        <v>73</v>
      </c>
      <c r="N56" s="88" t="s">
        <v>73</v>
      </c>
      <c r="O56" s="402" t="s">
        <v>73</v>
      </c>
      <c r="P56" s="324" t="s">
        <v>73</v>
      </c>
      <c r="Q56" s="88" t="s">
        <v>73</v>
      </c>
      <c r="R56" s="402" t="s">
        <v>73</v>
      </c>
      <c r="S56" s="324" t="s">
        <v>73</v>
      </c>
      <c r="T56" s="88" t="s">
        <v>73</v>
      </c>
      <c r="U56" s="402" t="s">
        <v>73</v>
      </c>
      <c r="V56" s="324"/>
      <c r="W56" s="402"/>
      <c r="X56" s="402"/>
      <c r="Y56" s="320"/>
    </row>
    <row r="57" spans="1:25">
      <c r="A57" s="88" t="s">
        <v>4</v>
      </c>
      <c r="B57" s="326" t="s">
        <v>822</v>
      </c>
      <c r="C57" s="401" t="s">
        <v>37</v>
      </c>
      <c r="D57" s="88" t="s">
        <v>21</v>
      </c>
      <c r="E57" s="327" t="s">
        <v>470</v>
      </c>
      <c r="F57" s="400" t="s">
        <v>506</v>
      </c>
      <c r="G57" s="324" t="s">
        <v>648</v>
      </c>
      <c r="H57" s="88" t="s">
        <v>648</v>
      </c>
      <c r="I57" s="402" t="s">
        <v>648</v>
      </c>
      <c r="J57" s="328" t="s">
        <v>1302</v>
      </c>
      <c r="K57" s="88"/>
      <c r="L57" s="402"/>
      <c r="M57" s="324"/>
      <c r="N57" s="88"/>
      <c r="O57" s="402" t="s">
        <v>1299</v>
      </c>
      <c r="P57" s="324"/>
      <c r="Q57" s="88"/>
      <c r="R57" s="402" t="s">
        <v>1299</v>
      </c>
      <c r="S57" s="324"/>
      <c r="T57" s="88"/>
      <c r="U57" s="402" t="s">
        <v>1299</v>
      </c>
      <c r="V57" s="328"/>
      <c r="W57" s="402"/>
      <c r="X57" s="402"/>
      <c r="Y57" s="320"/>
    </row>
    <row r="58" spans="1:25">
      <c r="A58" s="88" t="s">
        <v>4</v>
      </c>
      <c r="B58" s="326" t="s">
        <v>823</v>
      </c>
      <c r="C58" s="401" t="s">
        <v>37</v>
      </c>
      <c r="D58" s="88" t="s">
        <v>21</v>
      </c>
      <c r="E58" s="327" t="s">
        <v>825</v>
      </c>
      <c r="F58" s="400" t="s">
        <v>648</v>
      </c>
      <c r="G58" s="324" t="s">
        <v>648</v>
      </c>
      <c r="H58" s="88" t="s">
        <v>648</v>
      </c>
      <c r="I58" s="402" t="s">
        <v>648</v>
      </c>
      <c r="J58" s="324"/>
      <c r="K58" s="88"/>
      <c r="L58" s="402"/>
      <c r="M58" s="324"/>
      <c r="N58" s="88"/>
      <c r="O58" s="402"/>
      <c r="P58" s="324"/>
      <c r="Q58" s="88"/>
      <c r="R58" s="402"/>
      <c r="S58" s="324"/>
      <c r="T58" s="88"/>
      <c r="U58" s="402"/>
      <c r="V58" s="328"/>
      <c r="W58" s="402"/>
      <c r="X58" s="402"/>
      <c r="Y58" s="320"/>
    </row>
    <row r="59" spans="1:25">
      <c r="A59" s="88" t="s">
        <v>4</v>
      </c>
      <c r="B59" s="326" t="s">
        <v>823</v>
      </c>
      <c r="C59" s="401" t="s">
        <v>37</v>
      </c>
      <c r="D59" s="88" t="s">
        <v>21</v>
      </c>
      <c r="E59" s="327" t="s">
        <v>827</v>
      </c>
      <c r="F59" s="400" t="s">
        <v>648</v>
      </c>
      <c r="G59" s="324" t="s">
        <v>648</v>
      </c>
      <c r="H59" s="88" t="s">
        <v>648</v>
      </c>
      <c r="I59" s="402" t="s">
        <v>648</v>
      </c>
      <c r="J59" s="324"/>
      <c r="K59" s="88"/>
      <c r="L59" s="402"/>
      <c r="M59" s="324"/>
      <c r="N59" s="88"/>
      <c r="O59" s="402"/>
      <c r="P59" s="324"/>
      <c r="Q59" s="88"/>
      <c r="R59" s="402"/>
      <c r="S59" s="324"/>
      <c r="T59" s="88"/>
      <c r="U59" s="402"/>
      <c r="V59" s="328"/>
      <c r="W59" s="402"/>
      <c r="X59" s="402"/>
      <c r="Y59" s="320"/>
    </row>
    <row r="60" spans="1:25">
      <c r="A60" s="88" t="s">
        <v>4</v>
      </c>
      <c r="B60" s="326" t="s">
        <v>828</v>
      </c>
      <c r="C60" s="401" t="s">
        <v>37</v>
      </c>
      <c r="D60" s="88" t="s">
        <v>21</v>
      </c>
      <c r="E60" s="327" t="s">
        <v>470</v>
      </c>
      <c r="F60" s="400" t="s">
        <v>648</v>
      </c>
      <c r="G60" s="324" t="s">
        <v>648</v>
      </c>
      <c r="H60" s="88" t="s">
        <v>648</v>
      </c>
      <c r="I60" s="402" t="s">
        <v>648</v>
      </c>
      <c r="J60" s="324"/>
      <c r="K60" s="88"/>
      <c r="L60" s="402"/>
      <c r="M60" s="324"/>
      <c r="N60" s="88"/>
      <c r="O60" s="402"/>
      <c r="P60" s="324"/>
      <c r="Q60" s="88"/>
      <c r="R60" s="402"/>
      <c r="S60" s="324"/>
      <c r="T60" s="88"/>
      <c r="U60" s="402"/>
      <c r="V60" s="328"/>
      <c r="W60" s="402"/>
      <c r="X60" s="402"/>
      <c r="Y60" s="320" t="s">
        <v>1308</v>
      </c>
    </row>
    <row r="61" spans="1:25">
      <c r="A61" s="88" t="s">
        <v>4</v>
      </c>
      <c r="B61" s="326" t="s">
        <v>829</v>
      </c>
      <c r="C61" s="401" t="s">
        <v>37</v>
      </c>
      <c r="D61" s="88" t="s">
        <v>21</v>
      </c>
      <c r="E61" s="327" t="s">
        <v>817</v>
      </c>
      <c r="F61" s="400" t="s">
        <v>648</v>
      </c>
      <c r="G61" s="324" t="s">
        <v>648</v>
      </c>
      <c r="H61" s="88" t="s">
        <v>648</v>
      </c>
      <c r="I61" s="402" t="s">
        <v>648</v>
      </c>
      <c r="J61" s="324"/>
      <c r="K61" s="88"/>
      <c r="L61" s="402"/>
      <c r="M61" s="324"/>
      <c r="N61" s="88"/>
      <c r="O61" s="402"/>
      <c r="P61" s="324"/>
      <c r="Q61" s="88"/>
      <c r="R61" s="402"/>
      <c r="S61" s="324"/>
      <c r="T61" s="88"/>
      <c r="U61" s="402"/>
      <c r="V61" s="328"/>
      <c r="W61" s="402"/>
      <c r="X61" s="402"/>
      <c r="Y61" s="320"/>
    </row>
    <row r="62" spans="1:25">
      <c r="A62" s="88" t="s">
        <v>4</v>
      </c>
      <c r="B62" s="326" t="s">
        <v>830</v>
      </c>
      <c r="C62" s="401" t="s">
        <v>37</v>
      </c>
      <c r="D62" s="88" t="s">
        <v>21</v>
      </c>
      <c r="E62" s="404" t="s">
        <v>831</v>
      </c>
      <c r="F62" s="400" t="s">
        <v>648</v>
      </c>
      <c r="G62" s="324" t="s">
        <v>648</v>
      </c>
      <c r="H62" s="88" t="s">
        <v>648</v>
      </c>
      <c r="I62" s="402" t="s">
        <v>648</v>
      </c>
      <c r="J62" s="324"/>
      <c r="K62" s="88"/>
      <c r="L62" s="402"/>
      <c r="M62" s="324"/>
      <c r="N62" s="88"/>
      <c r="O62" s="402"/>
      <c r="P62" s="324"/>
      <c r="Q62" s="88"/>
      <c r="R62" s="402"/>
      <c r="S62" s="324"/>
      <c r="T62" s="88"/>
      <c r="U62" s="402"/>
      <c r="V62" s="328"/>
      <c r="W62" s="402"/>
      <c r="X62" s="402"/>
      <c r="Y62" s="320"/>
    </row>
    <row r="63" spans="1:25">
      <c r="A63" s="88" t="s">
        <v>4</v>
      </c>
      <c r="B63" s="326" t="s">
        <v>832</v>
      </c>
      <c r="C63" s="401" t="s">
        <v>37</v>
      </c>
      <c r="D63" s="88" t="s">
        <v>21</v>
      </c>
      <c r="E63" s="327" t="s">
        <v>754</v>
      </c>
      <c r="F63" s="400" t="s">
        <v>506</v>
      </c>
      <c r="G63" s="324" t="s">
        <v>648</v>
      </c>
      <c r="H63" s="88" t="s">
        <v>648</v>
      </c>
      <c r="I63" s="402" t="s">
        <v>648</v>
      </c>
      <c r="J63" s="324" t="s">
        <v>648</v>
      </c>
      <c r="K63" s="88" t="s">
        <v>648</v>
      </c>
      <c r="L63" s="402" t="s">
        <v>648</v>
      </c>
      <c r="M63" s="324" t="s">
        <v>648</v>
      </c>
      <c r="N63" s="88" t="s">
        <v>648</v>
      </c>
      <c r="O63" s="402" t="s">
        <v>648</v>
      </c>
      <c r="P63" s="324" t="s">
        <v>648</v>
      </c>
      <c r="Q63" s="88" t="s">
        <v>648</v>
      </c>
      <c r="R63" s="402" t="s">
        <v>648</v>
      </c>
      <c r="S63" s="324" t="s">
        <v>648</v>
      </c>
      <c r="T63" s="88" t="s">
        <v>648</v>
      </c>
      <c r="U63" s="402" t="s">
        <v>648</v>
      </c>
      <c r="V63" s="328"/>
      <c r="W63" s="402"/>
      <c r="X63" s="402" t="s">
        <v>1299</v>
      </c>
      <c r="Y63" s="320" t="s">
        <v>1309</v>
      </c>
    </row>
    <row r="64" spans="1:25">
      <c r="A64" s="88" t="s">
        <v>4</v>
      </c>
      <c r="B64" s="326" t="s">
        <v>832</v>
      </c>
      <c r="C64" s="401" t="s">
        <v>37</v>
      </c>
      <c r="D64" s="88" t="s">
        <v>21</v>
      </c>
      <c r="E64" s="327" t="s">
        <v>833</v>
      </c>
      <c r="F64" s="400" t="s">
        <v>506</v>
      </c>
      <c r="G64" s="324" t="s">
        <v>648</v>
      </c>
      <c r="H64" s="88" t="s">
        <v>648</v>
      </c>
      <c r="I64" s="402" t="s">
        <v>648</v>
      </c>
      <c r="J64" s="324" t="s">
        <v>648</v>
      </c>
      <c r="K64" s="88" t="s">
        <v>648</v>
      </c>
      <c r="L64" s="402" t="s">
        <v>648</v>
      </c>
      <c r="M64" s="324" t="s">
        <v>648</v>
      </c>
      <c r="N64" s="88" t="s">
        <v>648</v>
      </c>
      <c r="O64" s="402" t="s">
        <v>648</v>
      </c>
      <c r="P64" s="324" t="s">
        <v>648</v>
      </c>
      <c r="Q64" s="88" t="s">
        <v>648</v>
      </c>
      <c r="R64" s="402" t="s">
        <v>648</v>
      </c>
      <c r="S64" s="324" t="s">
        <v>648</v>
      </c>
      <c r="T64" s="88" t="s">
        <v>648</v>
      </c>
      <c r="U64" s="402" t="s">
        <v>648</v>
      </c>
      <c r="V64" s="328"/>
      <c r="W64" s="402"/>
      <c r="X64" s="402" t="s">
        <v>1299</v>
      </c>
      <c r="Y64" s="320" t="s">
        <v>1310</v>
      </c>
    </row>
    <row r="65" spans="1:25">
      <c r="A65" s="88" t="s">
        <v>4</v>
      </c>
      <c r="B65" s="326" t="s">
        <v>834</v>
      </c>
      <c r="C65" s="401" t="s">
        <v>37</v>
      </c>
      <c r="D65" s="88" t="s">
        <v>21</v>
      </c>
      <c r="E65" s="327" t="s">
        <v>470</v>
      </c>
      <c r="F65" s="400" t="s">
        <v>506</v>
      </c>
      <c r="G65" s="324" t="s">
        <v>648</v>
      </c>
      <c r="H65" s="88" t="s">
        <v>648</v>
      </c>
      <c r="I65" s="402" t="s">
        <v>648</v>
      </c>
      <c r="J65" s="324" t="s">
        <v>73</v>
      </c>
      <c r="K65" s="88" t="s">
        <v>73</v>
      </c>
      <c r="L65" s="402" t="s">
        <v>73</v>
      </c>
      <c r="M65" s="324" t="s">
        <v>73</v>
      </c>
      <c r="N65" s="88" t="s">
        <v>73</v>
      </c>
      <c r="O65" s="402" t="s">
        <v>73</v>
      </c>
      <c r="P65" s="324" t="s">
        <v>73</v>
      </c>
      <c r="Q65" s="88" t="s">
        <v>73</v>
      </c>
      <c r="R65" s="402" t="s">
        <v>73</v>
      </c>
      <c r="S65" s="324" t="s">
        <v>73</v>
      </c>
      <c r="T65" s="88" t="s">
        <v>73</v>
      </c>
      <c r="U65" s="402" t="s">
        <v>73</v>
      </c>
      <c r="V65" s="328"/>
      <c r="W65" s="402"/>
      <c r="X65" s="402"/>
      <c r="Y65" s="320" t="s">
        <v>1311</v>
      </c>
    </row>
    <row r="66" spans="1:25">
      <c r="A66" s="88" t="s">
        <v>4</v>
      </c>
      <c r="B66" s="326" t="s">
        <v>835</v>
      </c>
      <c r="C66" s="401" t="s">
        <v>37</v>
      </c>
      <c r="D66" s="88" t="s">
        <v>21</v>
      </c>
      <c r="E66" s="327" t="s">
        <v>470</v>
      </c>
      <c r="F66" s="400" t="s">
        <v>506</v>
      </c>
      <c r="G66" s="324" t="s">
        <v>648</v>
      </c>
      <c r="H66" s="88" t="s">
        <v>648</v>
      </c>
      <c r="I66" s="402" t="s">
        <v>648</v>
      </c>
      <c r="J66" s="324" t="s">
        <v>73</v>
      </c>
      <c r="K66" s="88" t="s">
        <v>73</v>
      </c>
      <c r="L66" s="402" t="s">
        <v>73</v>
      </c>
      <c r="M66" s="324" t="s">
        <v>73</v>
      </c>
      <c r="N66" s="88" t="s">
        <v>73</v>
      </c>
      <c r="O66" s="402" t="s">
        <v>73</v>
      </c>
      <c r="P66" s="324" t="s">
        <v>73</v>
      </c>
      <c r="Q66" s="88" t="s">
        <v>73</v>
      </c>
      <c r="R66" s="402" t="s">
        <v>73</v>
      </c>
      <c r="S66" s="324"/>
      <c r="T66" s="88"/>
      <c r="U66" s="402"/>
      <c r="V66" s="328"/>
      <c r="W66" s="402"/>
      <c r="X66" s="402"/>
      <c r="Y66" s="320" t="s">
        <v>1298</v>
      </c>
    </row>
    <row r="67" spans="1:25">
      <c r="A67" s="88" t="s">
        <v>4</v>
      </c>
      <c r="B67" s="326" t="s">
        <v>1078</v>
      </c>
      <c r="C67" s="401" t="s">
        <v>37</v>
      </c>
      <c r="D67" s="88" t="s">
        <v>21</v>
      </c>
      <c r="E67" s="327" t="s">
        <v>470</v>
      </c>
      <c r="F67" s="400" t="s">
        <v>648</v>
      </c>
      <c r="G67" s="324" t="s">
        <v>648</v>
      </c>
      <c r="H67" s="88" t="s">
        <v>648</v>
      </c>
      <c r="I67" s="402" t="s">
        <v>648</v>
      </c>
      <c r="J67" s="324"/>
      <c r="K67" s="88"/>
      <c r="L67" s="402"/>
      <c r="M67" s="324"/>
      <c r="N67" s="88"/>
      <c r="O67" s="402"/>
      <c r="P67" s="324"/>
      <c r="Q67" s="88"/>
      <c r="R67" s="402"/>
      <c r="S67" s="324"/>
      <c r="T67" s="88"/>
      <c r="U67" s="402"/>
      <c r="V67" s="328"/>
      <c r="W67" s="402"/>
      <c r="X67" s="402"/>
      <c r="Y67" s="320"/>
    </row>
    <row r="68" spans="1:25">
      <c r="A68" s="88" t="s">
        <v>4</v>
      </c>
      <c r="B68" s="326" t="s">
        <v>1028</v>
      </c>
      <c r="C68" s="401" t="s">
        <v>1024</v>
      </c>
      <c r="D68" s="88" t="s">
        <v>1025</v>
      </c>
      <c r="E68" s="327" t="s">
        <v>1112</v>
      </c>
      <c r="F68" s="400" t="s">
        <v>506</v>
      </c>
      <c r="G68" s="324" t="s">
        <v>648</v>
      </c>
      <c r="H68" s="88" t="s">
        <v>648</v>
      </c>
      <c r="I68" s="402" t="s">
        <v>648</v>
      </c>
      <c r="J68" s="328" t="s">
        <v>1102</v>
      </c>
      <c r="K68" s="88"/>
      <c r="L68" s="402"/>
      <c r="M68" s="324"/>
      <c r="N68" s="88"/>
      <c r="O68" s="402" t="s">
        <v>73</v>
      </c>
      <c r="P68" s="324"/>
      <c r="Q68" s="88"/>
      <c r="R68" s="402" t="s">
        <v>73</v>
      </c>
      <c r="S68" s="324"/>
      <c r="T68" s="88"/>
      <c r="U68" s="402" t="s">
        <v>73</v>
      </c>
      <c r="V68" s="328"/>
      <c r="W68" s="402"/>
      <c r="X68" s="402"/>
      <c r="Y68" s="320" t="s">
        <v>1104</v>
      </c>
    </row>
    <row r="69" spans="1:25">
      <c r="A69" s="88" t="s">
        <v>4</v>
      </c>
      <c r="B69" s="326" t="s">
        <v>1028</v>
      </c>
      <c r="C69" s="401" t="s">
        <v>1024</v>
      </c>
      <c r="D69" s="88" t="s">
        <v>1025</v>
      </c>
      <c r="E69" s="327" t="s">
        <v>1117</v>
      </c>
      <c r="F69" s="400" t="s">
        <v>506</v>
      </c>
      <c r="G69" s="324" t="s">
        <v>648</v>
      </c>
      <c r="H69" s="88" t="s">
        <v>648</v>
      </c>
      <c r="I69" s="402" t="s">
        <v>648</v>
      </c>
      <c r="J69" s="328" t="s">
        <v>1102</v>
      </c>
      <c r="K69" s="88"/>
      <c r="L69" s="402"/>
      <c r="M69" s="324"/>
      <c r="N69" s="88"/>
      <c r="O69" s="402" t="s">
        <v>73</v>
      </c>
      <c r="P69" s="324"/>
      <c r="Q69" s="88"/>
      <c r="R69" s="402" t="s">
        <v>73</v>
      </c>
      <c r="S69" s="324"/>
      <c r="T69" s="88"/>
      <c r="U69" s="402" t="s">
        <v>73</v>
      </c>
      <c r="V69" s="328"/>
      <c r="W69" s="402"/>
      <c r="X69" s="402"/>
      <c r="Y69" s="320" t="s">
        <v>1104</v>
      </c>
    </row>
    <row r="70" spans="1:25">
      <c r="A70" s="88" t="s">
        <v>4</v>
      </c>
      <c r="B70" s="326" t="s">
        <v>1028</v>
      </c>
      <c r="C70" s="401" t="s">
        <v>1024</v>
      </c>
      <c r="D70" s="88" t="s">
        <v>1025</v>
      </c>
      <c r="E70" s="327" t="s">
        <v>1114</v>
      </c>
      <c r="F70" s="400" t="s">
        <v>648</v>
      </c>
      <c r="G70" s="324" t="s">
        <v>648</v>
      </c>
      <c r="H70" s="88" t="s">
        <v>648</v>
      </c>
      <c r="I70" s="402" t="s">
        <v>648</v>
      </c>
      <c r="J70" s="328" t="s">
        <v>1102</v>
      </c>
      <c r="K70" s="88"/>
      <c r="L70" s="402"/>
      <c r="M70" s="324"/>
      <c r="N70" s="88"/>
      <c r="O70" s="402" t="s">
        <v>648</v>
      </c>
      <c r="P70" s="324"/>
      <c r="Q70" s="88"/>
      <c r="R70" s="402" t="s">
        <v>648</v>
      </c>
      <c r="S70" s="324"/>
      <c r="T70" s="88"/>
      <c r="U70" s="402" t="s">
        <v>648</v>
      </c>
      <c r="V70" s="328"/>
      <c r="W70" s="402"/>
      <c r="X70" s="402"/>
      <c r="Y70" s="320" t="s">
        <v>1104</v>
      </c>
    </row>
    <row r="71" spans="1:25">
      <c r="A71" s="88" t="s">
        <v>4</v>
      </c>
      <c r="B71" s="326" t="s">
        <v>1028</v>
      </c>
      <c r="C71" s="401" t="s">
        <v>1024</v>
      </c>
      <c r="D71" s="88" t="s">
        <v>1025</v>
      </c>
      <c r="E71" s="327" t="s">
        <v>1107</v>
      </c>
      <c r="F71" s="400" t="s">
        <v>506</v>
      </c>
      <c r="G71" s="324" t="s">
        <v>648</v>
      </c>
      <c r="H71" s="88" t="s">
        <v>648</v>
      </c>
      <c r="I71" s="402" t="s">
        <v>648</v>
      </c>
      <c r="J71" s="328" t="s">
        <v>1102</v>
      </c>
      <c r="K71" s="88"/>
      <c r="L71" s="402"/>
      <c r="M71" s="324"/>
      <c r="N71" s="88"/>
      <c r="O71" s="402" t="s">
        <v>73</v>
      </c>
      <c r="P71" s="324"/>
      <c r="Q71" s="88"/>
      <c r="R71" s="402" t="s">
        <v>73</v>
      </c>
      <c r="S71" s="324"/>
      <c r="T71" s="88"/>
      <c r="U71" s="402" t="s">
        <v>73</v>
      </c>
      <c r="V71" s="328"/>
      <c r="W71" s="402"/>
      <c r="X71" s="402"/>
      <c r="Y71" s="320" t="s">
        <v>1104</v>
      </c>
    </row>
    <row r="72" spans="1:25">
      <c r="A72" s="88" t="s">
        <v>4</v>
      </c>
      <c r="B72" s="326" t="s">
        <v>1028</v>
      </c>
      <c r="C72" s="401" t="s">
        <v>1024</v>
      </c>
      <c r="D72" s="88" t="s">
        <v>1025</v>
      </c>
      <c r="E72" s="327" t="s">
        <v>1115</v>
      </c>
      <c r="F72" s="400" t="s">
        <v>506</v>
      </c>
      <c r="G72" s="324" t="s">
        <v>648</v>
      </c>
      <c r="H72" s="88" t="s">
        <v>648</v>
      </c>
      <c r="I72" s="402" t="s">
        <v>648</v>
      </c>
      <c r="J72" s="328"/>
      <c r="K72" s="88"/>
      <c r="L72" s="402"/>
      <c r="M72" s="324"/>
      <c r="N72" s="88"/>
      <c r="O72" s="402"/>
      <c r="P72" s="324"/>
      <c r="Q72" s="88"/>
      <c r="R72" s="402"/>
      <c r="S72" s="324"/>
      <c r="T72" s="88"/>
      <c r="U72" s="402"/>
      <c r="V72" s="328"/>
      <c r="W72" s="402"/>
      <c r="X72" s="402"/>
      <c r="Y72" s="320" t="s">
        <v>2043</v>
      </c>
    </row>
    <row r="73" spans="1:25">
      <c r="A73" s="88" t="s">
        <v>4</v>
      </c>
      <c r="B73" s="326" t="s">
        <v>1105</v>
      </c>
      <c r="C73" s="401" t="s">
        <v>1024</v>
      </c>
      <c r="D73" s="88" t="s">
        <v>1025</v>
      </c>
      <c r="E73" s="327" t="s">
        <v>1112</v>
      </c>
      <c r="F73" s="400" t="s">
        <v>506</v>
      </c>
      <c r="G73" s="324" t="s">
        <v>648</v>
      </c>
      <c r="H73" s="88" t="s">
        <v>648</v>
      </c>
      <c r="I73" s="402" t="s">
        <v>648</v>
      </c>
      <c r="J73" s="328" t="s">
        <v>1102</v>
      </c>
      <c r="K73" s="88"/>
      <c r="L73" s="402"/>
      <c r="M73" s="324"/>
      <c r="N73" s="88"/>
      <c r="O73" s="402" t="s">
        <v>73</v>
      </c>
      <c r="P73" s="324"/>
      <c r="Q73" s="88"/>
      <c r="R73" s="402" t="s">
        <v>73</v>
      </c>
      <c r="S73" s="324"/>
      <c r="T73" s="88"/>
      <c r="U73" s="402" t="s">
        <v>73</v>
      </c>
      <c r="V73" s="328"/>
      <c r="W73" s="402"/>
      <c r="X73" s="402"/>
      <c r="Y73" s="320" t="s">
        <v>1104</v>
      </c>
    </row>
    <row r="74" spans="1:25">
      <c r="A74" s="88" t="s">
        <v>4</v>
      </c>
      <c r="B74" s="326" t="s">
        <v>1105</v>
      </c>
      <c r="C74" s="401" t="s">
        <v>1024</v>
      </c>
      <c r="D74" s="88" t="s">
        <v>1025</v>
      </c>
      <c r="E74" s="327" t="s">
        <v>1114</v>
      </c>
      <c r="F74" s="400" t="s">
        <v>506</v>
      </c>
      <c r="G74" s="324" t="s">
        <v>648</v>
      </c>
      <c r="H74" s="88" t="s">
        <v>648</v>
      </c>
      <c r="I74" s="402" t="s">
        <v>648</v>
      </c>
      <c r="J74" s="328" t="s">
        <v>1102</v>
      </c>
      <c r="K74" s="88"/>
      <c r="L74" s="402"/>
      <c r="M74" s="324"/>
      <c r="N74" s="88"/>
      <c r="O74" s="402" t="s">
        <v>73</v>
      </c>
      <c r="P74" s="324"/>
      <c r="Q74" s="88"/>
      <c r="R74" s="402" t="s">
        <v>73</v>
      </c>
      <c r="S74" s="324"/>
      <c r="T74" s="88"/>
      <c r="U74" s="402" t="s">
        <v>73</v>
      </c>
      <c r="V74" s="328"/>
      <c r="W74" s="402"/>
      <c r="X74" s="402"/>
      <c r="Y74" s="320" t="s">
        <v>1104</v>
      </c>
    </row>
    <row r="75" spans="1:25">
      <c r="A75" s="88" t="s">
        <v>4</v>
      </c>
      <c r="B75" s="326" t="s">
        <v>1105</v>
      </c>
      <c r="C75" s="401" t="s">
        <v>1024</v>
      </c>
      <c r="D75" s="88" t="s">
        <v>1025</v>
      </c>
      <c r="E75" s="327" t="s">
        <v>1107</v>
      </c>
      <c r="F75" s="400" t="s">
        <v>506</v>
      </c>
      <c r="G75" s="324" t="s">
        <v>648</v>
      </c>
      <c r="H75" s="88" t="s">
        <v>648</v>
      </c>
      <c r="I75" s="402" t="s">
        <v>648</v>
      </c>
      <c r="J75" s="328" t="s">
        <v>1102</v>
      </c>
      <c r="K75" s="88"/>
      <c r="L75" s="402"/>
      <c r="M75" s="324"/>
      <c r="N75" s="88"/>
      <c r="O75" s="402" t="s">
        <v>73</v>
      </c>
      <c r="P75" s="324"/>
      <c r="Q75" s="88"/>
      <c r="R75" s="402" t="s">
        <v>73</v>
      </c>
      <c r="S75" s="324"/>
      <c r="T75" s="88"/>
      <c r="U75" s="402" t="s">
        <v>73</v>
      </c>
      <c r="V75" s="328"/>
      <c r="W75" s="402"/>
      <c r="X75" s="402"/>
      <c r="Y75" s="320" t="s">
        <v>1104</v>
      </c>
    </row>
    <row r="76" spans="1:25">
      <c r="A76" s="88" t="s">
        <v>4</v>
      </c>
      <c r="B76" s="326" t="s">
        <v>1105</v>
      </c>
      <c r="C76" s="401" t="s">
        <v>1024</v>
      </c>
      <c r="D76" s="88" t="s">
        <v>1025</v>
      </c>
      <c r="E76" s="327" t="s">
        <v>1115</v>
      </c>
      <c r="F76" s="400" t="s">
        <v>506</v>
      </c>
      <c r="G76" s="324" t="s">
        <v>648</v>
      </c>
      <c r="H76" s="88" t="s">
        <v>648</v>
      </c>
      <c r="I76" s="402" t="s">
        <v>648</v>
      </c>
      <c r="J76" s="328"/>
      <c r="K76" s="88"/>
      <c r="L76" s="402"/>
      <c r="M76" s="324"/>
      <c r="N76" s="88"/>
      <c r="O76" s="402"/>
      <c r="P76" s="324"/>
      <c r="Q76" s="88"/>
      <c r="R76" s="402"/>
      <c r="S76" s="324"/>
      <c r="T76" s="88"/>
      <c r="U76" s="402"/>
      <c r="V76" s="328"/>
      <c r="W76" s="402"/>
      <c r="X76" s="402"/>
      <c r="Y76" s="320" t="s">
        <v>2043</v>
      </c>
    </row>
    <row r="77" spans="1:25">
      <c r="A77" s="88" t="s">
        <v>4</v>
      </c>
      <c r="B77" s="326" t="s">
        <v>605</v>
      </c>
      <c r="C77" s="401" t="s">
        <v>1024</v>
      </c>
      <c r="D77" s="88" t="s">
        <v>1025</v>
      </c>
      <c r="E77" s="327" t="s">
        <v>1112</v>
      </c>
      <c r="F77" s="400" t="s">
        <v>645</v>
      </c>
      <c r="G77" s="324" t="s">
        <v>645</v>
      </c>
      <c r="H77" s="88" t="s">
        <v>645</v>
      </c>
      <c r="I77" s="402" t="s">
        <v>645</v>
      </c>
      <c r="J77" s="324" t="s">
        <v>645</v>
      </c>
      <c r="K77" s="88" t="s">
        <v>645</v>
      </c>
      <c r="L77" s="402" t="s">
        <v>645</v>
      </c>
      <c r="M77" s="324" t="s">
        <v>645</v>
      </c>
      <c r="N77" s="88" t="s">
        <v>645</v>
      </c>
      <c r="O77" s="402" t="s">
        <v>645</v>
      </c>
      <c r="P77" s="324" t="s">
        <v>645</v>
      </c>
      <c r="Q77" s="88" t="s">
        <v>645</v>
      </c>
      <c r="R77" s="402" t="s">
        <v>645</v>
      </c>
      <c r="S77" s="324" t="s">
        <v>645</v>
      </c>
      <c r="T77" s="88" t="s">
        <v>645</v>
      </c>
      <c r="U77" s="402" t="s">
        <v>645</v>
      </c>
      <c r="V77" s="328"/>
      <c r="W77" s="402"/>
      <c r="X77" s="402"/>
      <c r="Y77" s="320" t="s">
        <v>1103</v>
      </c>
    </row>
    <row r="78" spans="1:25">
      <c r="A78" s="88" t="s">
        <v>4</v>
      </c>
      <c r="B78" s="326" t="s">
        <v>605</v>
      </c>
      <c r="C78" s="401" t="s">
        <v>1024</v>
      </c>
      <c r="D78" s="88" t="s">
        <v>1025</v>
      </c>
      <c r="E78" s="327" t="s">
        <v>1107</v>
      </c>
      <c r="F78" s="400" t="s">
        <v>645</v>
      </c>
      <c r="G78" s="324" t="s">
        <v>645</v>
      </c>
      <c r="H78" s="88" t="s">
        <v>645</v>
      </c>
      <c r="I78" s="402" t="s">
        <v>645</v>
      </c>
      <c r="J78" s="324" t="s">
        <v>645</v>
      </c>
      <c r="K78" s="88" t="s">
        <v>645</v>
      </c>
      <c r="L78" s="402" t="s">
        <v>645</v>
      </c>
      <c r="M78" s="324" t="s">
        <v>645</v>
      </c>
      <c r="N78" s="88" t="s">
        <v>645</v>
      </c>
      <c r="O78" s="402" t="s">
        <v>645</v>
      </c>
      <c r="P78" s="324" t="s">
        <v>645</v>
      </c>
      <c r="Q78" s="88" t="s">
        <v>645</v>
      </c>
      <c r="R78" s="402" t="s">
        <v>645</v>
      </c>
      <c r="S78" s="324" t="s">
        <v>645</v>
      </c>
      <c r="T78" s="88" t="s">
        <v>645</v>
      </c>
      <c r="U78" s="402" t="s">
        <v>645</v>
      </c>
      <c r="V78" s="328"/>
      <c r="W78" s="402"/>
      <c r="X78" s="402"/>
      <c r="Y78" s="320" t="s">
        <v>1103</v>
      </c>
    </row>
    <row r="79" spans="1:25">
      <c r="A79" s="88" t="s">
        <v>4</v>
      </c>
      <c r="B79" s="326" t="s">
        <v>1044</v>
      </c>
      <c r="C79" s="401" t="s">
        <v>1024</v>
      </c>
      <c r="D79" s="88" t="s">
        <v>1025</v>
      </c>
      <c r="E79" s="327" t="s">
        <v>1112</v>
      </c>
      <c r="F79" s="400" t="s">
        <v>506</v>
      </c>
      <c r="G79" s="324" t="s">
        <v>648</v>
      </c>
      <c r="H79" s="88" t="s">
        <v>648</v>
      </c>
      <c r="I79" s="402" t="s">
        <v>648</v>
      </c>
      <c r="J79" s="328" t="s">
        <v>1102</v>
      </c>
      <c r="K79" s="88"/>
      <c r="L79" s="402"/>
      <c r="M79" s="324"/>
      <c r="N79" s="88"/>
      <c r="O79" s="402" t="s">
        <v>73</v>
      </c>
      <c r="P79" s="324"/>
      <c r="Q79" s="88"/>
      <c r="R79" s="402" t="s">
        <v>73</v>
      </c>
      <c r="S79" s="324"/>
      <c r="T79" s="88"/>
      <c r="U79" s="402" t="s">
        <v>73</v>
      </c>
      <c r="V79" s="328"/>
      <c r="W79" s="402"/>
      <c r="X79" s="402"/>
      <c r="Y79" s="320"/>
    </row>
    <row r="80" spans="1:25">
      <c r="A80" s="88" t="s">
        <v>4</v>
      </c>
      <c r="B80" s="326" t="s">
        <v>1044</v>
      </c>
      <c r="C80" s="401" t="s">
        <v>1024</v>
      </c>
      <c r="D80" s="88" t="s">
        <v>1025</v>
      </c>
      <c r="E80" s="327" t="s">
        <v>1112</v>
      </c>
      <c r="F80" s="400" t="s">
        <v>506</v>
      </c>
      <c r="G80" s="324" t="s">
        <v>648</v>
      </c>
      <c r="H80" s="88" t="s">
        <v>648</v>
      </c>
      <c r="I80" s="402" t="s">
        <v>648</v>
      </c>
      <c r="J80" s="328" t="s">
        <v>1102</v>
      </c>
      <c r="K80" s="88"/>
      <c r="L80" s="402"/>
      <c r="M80" s="324"/>
      <c r="N80" s="88"/>
      <c r="O80" s="402" t="s">
        <v>73</v>
      </c>
      <c r="P80" s="324"/>
      <c r="Q80" s="88"/>
      <c r="R80" s="402" t="s">
        <v>73</v>
      </c>
      <c r="S80" s="324"/>
      <c r="T80" s="88"/>
      <c r="U80" s="402" t="s">
        <v>73</v>
      </c>
      <c r="V80" s="328"/>
      <c r="W80" s="402"/>
      <c r="X80" s="402"/>
      <c r="Y80" s="320"/>
    </row>
    <row r="81" spans="1:25">
      <c r="A81" s="88" t="s">
        <v>4</v>
      </c>
      <c r="B81" s="326" t="s">
        <v>1044</v>
      </c>
      <c r="C81" s="401" t="s">
        <v>1024</v>
      </c>
      <c r="D81" s="88" t="s">
        <v>1025</v>
      </c>
      <c r="E81" s="327" t="s">
        <v>1112</v>
      </c>
      <c r="F81" s="400" t="s">
        <v>506</v>
      </c>
      <c r="G81" s="324" t="s">
        <v>648</v>
      </c>
      <c r="H81" s="88" t="s">
        <v>648</v>
      </c>
      <c r="I81" s="402" t="s">
        <v>648</v>
      </c>
      <c r="J81" s="328" t="s">
        <v>1102</v>
      </c>
      <c r="K81" s="88"/>
      <c r="L81" s="402"/>
      <c r="M81" s="324"/>
      <c r="N81" s="88"/>
      <c r="O81" s="402" t="s">
        <v>73</v>
      </c>
      <c r="P81" s="324"/>
      <c r="Q81" s="88"/>
      <c r="R81" s="402" t="s">
        <v>73</v>
      </c>
      <c r="S81" s="324"/>
      <c r="T81" s="88"/>
      <c r="U81" s="402" t="s">
        <v>73</v>
      </c>
      <c r="V81" s="328"/>
      <c r="W81" s="402"/>
      <c r="X81" s="402"/>
      <c r="Y81" s="320"/>
    </row>
    <row r="82" spans="1:25">
      <c r="A82" s="88" t="s">
        <v>4</v>
      </c>
      <c r="B82" s="326" t="s">
        <v>1044</v>
      </c>
      <c r="C82" s="401" t="s">
        <v>1024</v>
      </c>
      <c r="D82" s="88" t="s">
        <v>1025</v>
      </c>
      <c r="E82" s="327" t="s">
        <v>1112</v>
      </c>
      <c r="F82" s="400" t="s">
        <v>506</v>
      </c>
      <c r="G82" s="324" t="s">
        <v>648</v>
      </c>
      <c r="H82" s="88" t="s">
        <v>648</v>
      </c>
      <c r="I82" s="402" t="s">
        <v>648</v>
      </c>
      <c r="J82" s="328" t="s">
        <v>1102</v>
      </c>
      <c r="K82" s="88"/>
      <c r="L82" s="402"/>
      <c r="M82" s="324"/>
      <c r="N82" s="88"/>
      <c r="O82" s="402" t="s">
        <v>73</v>
      </c>
      <c r="P82" s="324"/>
      <c r="Q82" s="88"/>
      <c r="R82" s="402" t="s">
        <v>73</v>
      </c>
      <c r="S82" s="324"/>
      <c r="T82" s="88"/>
      <c r="U82" s="402" t="s">
        <v>73</v>
      </c>
      <c r="V82" s="328"/>
      <c r="W82" s="402"/>
      <c r="X82" s="402"/>
      <c r="Y82" s="320"/>
    </row>
    <row r="83" spans="1:25">
      <c r="A83" s="88" t="s">
        <v>4</v>
      </c>
      <c r="B83" s="326" t="s">
        <v>1044</v>
      </c>
      <c r="C83" s="401" t="s">
        <v>1024</v>
      </c>
      <c r="D83" s="88" t="s">
        <v>1025</v>
      </c>
      <c r="E83" s="327" t="s">
        <v>1112</v>
      </c>
      <c r="F83" s="400" t="s">
        <v>506</v>
      </c>
      <c r="G83" s="324" t="s">
        <v>648</v>
      </c>
      <c r="H83" s="88" t="s">
        <v>648</v>
      </c>
      <c r="I83" s="402" t="s">
        <v>648</v>
      </c>
      <c r="J83" s="328"/>
      <c r="K83" s="88"/>
      <c r="L83" s="402"/>
      <c r="M83" s="324"/>
      <c r="N83" s="88"/>
      <c r="O83" s="402"/>
      <c r="P83" s="324"/>
      <c r="Q83" s="88"/>
      <c r="R83" s="402"/>
      <c r="S83" s="324"/>
      <c r="T83" s="88"/>
      <c r="U83" s="402"/>
      <c r="V83" s="328"/>
      <c r="W83" s="402"/>
      <c r="X83" s="402"/>
      <c r="Y83" s="320" t="s">
        <v>2044</v>
      </c>
    </row>
    <row r="84" spans="1:25">
      <c r="A84" s="88" t="s">
        <v>4</v>
      </c>
      <c r="B84" s="326" t="s">
        <v>610</v>
      </c>
      <c r="C84" s="401" t="s">
        <v>1024</v>
      </c>
      <c r="D84" s="88" t="s">
        <v>1025</v>
      </c>
      <c r="E84" s="327" t="s">
        <v>1112</v>
      </c>
      <c r="F84" s="400" t="s">
        <v>506</v>
      </c>
      <c r="G84" s="324" t="s">
        <v>648</v>
      </c>
      <c r="H84" s="88" t="s">
        <v>648</v>
      </c>
      <c r="I84" s="402" t="s">
        <v>648</v>
      </c>
      <c r="J84" s="328" t="s">
        <v>1102</v>
      </c>
      <c r="K84" s="88"/>
      <c r="L84" s="402"/>
      <c r="M84" s="324"/>
      <c r="N84" s="88"/>
      <c r="O84" s="402" t="s">
        <v>73</v>
      </c>
      <c r="P84" s="324"/>
      <c r="Q84" s="88"/>
      <c r="R84" s="402" t="s">
        <v>73</v>
      </c>
      <c r="S84" s="324"/>
      <c r="T84" s="88"/>
      <c r="U84" s="402" t="s">
        <v>73</v>
      </c>
      <c r="V84" s="328"/>
      <c r="W84" s="402"/>
      <c r="X84" s="402"/>
      <c r="Y84" s="320"/>
    </row>
    <row r="85" spans="1:25">
      <c r="A85" s="88" t="s">
        <v>4</v>
      </c>
      <c r="B85" s="326" t="s">
        <v>610</v>
      </c>
      <c r="C85" s="401" t="s">
        <v>1024</v>
      </c>
      <c r="D85" s="88" t="s">
        <v>1025</v>
      </c>
      <c r="E85" s="327" t="s">
        <v>1112</v>
      </c>
      <c r="F85" s="400" t="s">
        <v>648</v>
      </c>
      <c r="G85" s="324" t="s">
        <v>648</v>
      </c>
      <c r="H85" s="88" t="s">
        <v>648</v>
      </c>
      <c r="I85" s="402" t="s">
        <v>648</v>
      </c>
      <c r="J85" s="328" t="s">
        <v>1102</v>
      </c>
      <c r="K85" s="88"/>
      <c r="L85" s="402"/>
      <c r="M85" s="324"/>
      <c r="N85" s="88"/>
      <c r="O85" s="402" t="s">
        <v>648</v>
      </c>
      <c r="P85" s="324"/>
      <c r="Q85" s="88"/>
      <c r="R85" s="402" t="s">
        <v>648</v>
      </c>
      <c r="S85" s="324"/>
      <c r="T85" s="88"/>
      <c r="U85" s="402" t="s">
        <v>648</v>
      </c>
      <c r="V85" s="328"/>
      <c r="W85" s="402"/>
      <c r="X85" s="402"/>
      <c r="Y85" s="320"/>
    </row>
    <row r="86" spans="1:25">
      <c r="A86" s="88" t="s">
        <v>4</v>
      </c>
      <c r="B86" s="326" t="s">
        <v>610</v>
      </c>
      <c r="C86" s="401" t="s">
        <v>1024</v>
      </c>
      <c r="D86" s="88" t="s">
        <v>1025</v>
      </c>
      <c r="E86" s="327" t="s">
        <v>1112</v>
      </c>
      <c r="F86" s="400" t="s">
        <v>506</v>
      </c>
      <c r="G86" s="324" t="s">
        <v>648</v>
      </c>
      <c r="H86" s="88" t="s">
        <v>648</v>
      </c>
      <c r="I86" s="402" t="s">
        <v>648</v>
      </c>
      <c r="J86" s="328" t="s">
        <v>1102</v>
      </c>
      <c r="K86" s="88"/>
      <c r="L86" s="402"/>
      <c r="M86" s="324"/>
      <c r="N86" s="88"/>
      <c r="O86" s="402" t="s">
        <v>73</v>
      </c>
      <c r="P86" s="324"/>
      <c r="Q86" s="88"/>
      <c r="R86" s="402" t="s">
        <v>73</v>
      </c>
      <c r="S86" s="324"/>
      <c r="T86" s="88"/>
      <c r="U86" s="402" t="s">
        <v>73</v>
      </c>
      <c r="V86" s="328"/>
      <c r="W86" s="402"/>
      <c r="X86" s="402"/>
      <c r="Y86" s="320"/>
    </row>
    <row r="87" spans="1:25">
      <c r="A87" s="88" t="s">
        <v>4</v>
      </c>
      <c r="B87" s="326" t="s">
        <v>765</v>
      </c>
      <c r="C87" s="401" t="s">
        <v>1024</v>
      </c>
      <c r="D87" s="88" t="s">
        <v>1025</v>
      </c>
      <c r="E87" s="327" t="s">
        <v>1112</v>
      </c>
      <c r="F87" s="400" t="s">
        <v>506</v>
      </c>
      <c r="G87" s="324" t="s">
        <v>648</v>
      </c>
      <c r="H87" s="88" t="s">
        <v>648</v>
      </c>
      <c r="I87" s="402" t="s">
        <v>648</v>
      </c>
      <c r="J87" s="324"/>
      <c r="K87" s="88"/>
      <c r="L87" s="402" t="s">
        <v>73</v>
      </c>
      <c r="M87" s="324"/>
      <c r="N87" s="88"/>
      <c r="O87" s="402" t="s">
        <v>73</v>
      </c>
      <c r="P87" s="324"/>
      <c r="Q87" s="88"/>
      <c r="R87" s="402" t="s">
        <v>73</v>
      </c>
      <c r="S87" s="324"/>
      <c r="T87" s="88"/>
      <c r="U87" s="402" t="s">
        <v>73</v>
      </c>
      <c r="V87" s="328"/>
      <c r="W87" s="402"/>
      <c r="X87" s="402"/>
      <c r="Y87" s="320" t="s">
        <v>1104</v>
      </c>
    </row>
    <row r="88" spans="1:25">
      <c r="A88" s="88" t="s">
        <v>4</v>
      </c>
      <c r="B88" s="326" t="s">
        <v>765</v>
      </c>
      <c r="C88" s="401" t="s">
        <v>1024</v>
      </c>
      <c r="D88" s="88" t="s">
        <v>1025</v>
      </c>
      <c r="E88" s="327" t="s">
        <v>1114</v>
      </c>
      <c r="F88" s="400" t="s">
        <v>506</v>
      </c>
      <c r="G88" s="324" t="s">
        <v>648</v>
      </c>
      <c r="H88" s="88" t="s">
        <v>648</v>
      </c>
      <c r="I88" s="402" t="s">
        <v>648</v>
      </c>
      <c r="J88" s="324"/>
      <c r="K88" s="88"/>
      <c r="L88" s="402" t="s">
        <v>73</v>
      </c>
      <c r="M88" s="324"/>
      <c r="N88" s="88"/>
      <c r="O88" s="402" t="s">
        <v>73</v>
      </c>
      <c r="P88" s="324"/>
      <c r="Q88" s="88"/>
      <c r="R88" s="402" t="s">
        <v>73</v>
      </c>
      <c r="S88" s="324"/>
      <c r="T88" s="88"/>
      <c r="U88" s="402" t="s">
        <v>73</v>
      </c>
      <c r="V88" s="328"/>
      <c r="W88" s="402"/>
      <c r="X88" s="402"/>
      <c r="Y88" s="320" t="s">
        <v>1104</v>
      </c>
    </row>
    <row r="89" spans="1:25">
      <c r="A89" s="88" t="s">
        <v>4</v>
      </c>
      <c r="B89" s="326" t="s">
        <v>765</v>
      </c>
      <c r="C89" s="401" t="s">
        <v>1024</v>
      </c>
      <c r="D89" s="88" t="s">
        <v>1025</v>
      </c>
      <c r="E89" s="327" t="s">
        <v>1107</v>
      </c>
      <c r="F89" s="400" t="s">
        <v>648</v>
      </c>
      <c r="G89" s="324" t="s">
        <v>648</v>
      </c>
      <c r="H89" s="88" t="s">
        <v>648</v>
      </c>
      <c r="I89" s="402" t="s">
        <v>648</v>
      </c>
      <c r="J89" s="324"/>
      <c r="K89" s="88"/>
      <c r="L89" s="402" t="s">
        <v>648</v>
      </c>
      <c r="M89" s="324"/>
      <c r="N89" s="88"/>
      <c r="O89" s="402" t="s">
        <v>648</v>
      </c>
      <c r="P89" s="324"/>
      <c r="Q89" s="88"/>
      <c r="R89" s="402" t="s">
        <v>648</v>
      </c>
      <c r="S89" s="324"/>
      <c r="T89" s="88"/>
      <c r="U89" s="402" t="s">
        <v>648</v>
      </c>
      <c r="V89" s="328"/>
      <c r="W89" s="402"/>
      <c r="X89" s="402"/>
      <c r="Y89" s="320" t="s">
        <v>1104</v>
      </c>
    </row>
    <row r="90" spans="1:25">
      <c r="A90" s="88" t="s">
        <v>4</v>
      </c>
      <c r="B90" s="326" t="s">
        <v>1048</v>
      </c>
      <c r="C90" s="401" t="s">
        <v>1024</v>
      </c>
      <c r="D90" s="88" t="s">
        <v>1025</v>
      </c>
      <c r="E90" s="327" t="s">
        <v>1114</v>
      </c>
      <c r="F90" s="400" t="s">
        <v>506</v>
      </c>
      <c r="G90" s="324" t="s">
        <v>648</v>
      </c>
      <c r="H90" s="88" t="s">
        <v>648</v>
      </c>
      <c r="I90" s="402" t="s">
        <v>648</v>
      </c>
      <c r="J90" s="324"/>
      <c r="K90" s="88"/>
      <c r="L90" s="402" t="s">
        <v>73</v>
      </c>
      <c r="M90" s="324"/>
      <c r="N90" s="88"/>
      <c r="O90" s="402" t="s">
        <v>73</v>
      </c>
      <c r="P90" s="324"/>
      <c r="Q90" s="88"/>
      <c r="R90" s="402" t="s">
        <v>73</v>
      </c>
      <c r="S90" s="324"/>
      <c r="T90" s="88"/>
      <c r="U90" s="402" t="s">
        <v>73</v>
      </c>
      <c r="V90" s="328"/>
      <c r="W90" s="402"/>
      <c r="X90" s="402"/>
      <c r="Y90" s="320"/>
    </row>
    <row r="91" spans="1:25">
      <c r="A91" s="88" t="s">
        <v>4</v>
      </c>
      <c r="B91" s="326" t="s">
        <v>1048</v>
      </c>
      <c r="C91" s="401" t="s">
        <v>1024</v>
      </c>
      <c r="D91" s="88" t="s">
        <v>1025</v>
      </c>
      <c r="E91" s="327" t="s">
        <v>1107</v>
      </c>
      <c r="F91" s="400" t="s">
        <v>506</v>
      </c>
      <c r="G91" s="324" t="s">
        <v>648</v>
      </c>
      <c r="H91" s="88" t="s">
        <v>648</v>
      </c>
      <c r="I91" s="402" t="s">
        <v>648</v>
      </c>
      <c r="J91" s="324"/>
      <c r="K91" s="88"/>
      <c r="L91" s="402" t="s">
        <v>73</v>
      </c>
      <c r="M91" s="324"/>
      <c r="N91" s="88"/>
      <c r="O91" s="402" t="s">
        <v>73</v>
      </c>
      <c r="P91" s="324"/>
      <c r="Q91" s="88"/>
      <c r="R91" s="402" t="s">
        <v>73</v>
      </c>
      <c r="S91" s="324"/>
      <c r="T91" s="88"/>
      <c r="U91" s="402" t="s">
        <v>73</v>
      </c>
      <c r="V91" s="328"/>
      <c r="W91" s="402"/>
      <c r="X91" s="402"/>
      <c r="Y91" s="320"/>
    </row>
    <row r="92" spans="1:25">
      <c r="A92" s="88" t="s">
        <v>4</v>
      </c>
      <c r="B92" s="326" t="s">
        <v>1048</v>
      </c>
      <c r="C92" s="401" t="s">
        <v>1024</v>
      </c>
      <c r="D92" s="88" t="s">
        <v>1025</v>
      </c>
      <c r="E92" s="327" t="s">
        <v>1115</v>
      </c>
      <c r="F92" s="400" t="s">
        <v>506</v>
      </c>
      <c r="G92" s="324" t="s">
        <v>648</v>
      </c>
      <c r="H92" s="88" t="s">
        <v>648</v>
      </c>
      <c r="I92" s="402" t="s">
        <v>648</v>
      </c>
      <c r="J92" s="324"/>
      <c r="K92" s="88"/>
      <c r="L92" s="402"/>
      <c r="M92" s="324"/>
      <c r="N92" s="88"/>
      <c r="O92" s="402"/>
      <c r="P92" s="324"/>
      <c r="Q92" s="88"/>
      <c r="R92" s="402"/>
      <c r="S92" s="324"/>
      <c r="T92" s="88"/>
      <c r="U92" s="402"/>
      <c r="V92" s="328"/>
      <c r="W92" s="402"/>
      <c r="X92" s="402"/>
      <c r="Y92" s="320" t="s">
        <v>2044</v>
      </c>
    </row>
    <row r="93" spans="1:25">
      <c r="A93" s="88" t="s">
        <v>4</v>
      </c>
      <c r="B93" s="326" t="s">
        <v>778</v>
      </c>
      <c r="C93" s="401" t="s">
        <v>1024</v>
      </c>
      <c r="D93" s="88" t="s">
        <v>1025</v>
      </c>
      <c r="E93" s="327" t="s">
        <v>1112</v>
      </c>
      <c r="F93" s="400" t="s">
        <v>645</v>
      </c>
      <c r="G93" s="324" t="s">
        <v>645</v>
      </c>
      <c r="H93" s="88" t="s">
        <v>645</v>
      </c>
      <c r="I93" s="402" t="s">
        <v>645</v>
      </c>
      <c r="J93" s="324" t="s">
        <v>645</v>
      </c>
      <c r="K93" s="88" t="s">
        <v>645</v>
      </c>
      <c r="L93" s="402" t="s">
        <v>645</v>
      </c>
      <c r="M93" s="324" t="s">
        <v>645</v>
      </c>
      <c r="N93" s="88" t="s">
        <v>645</v>
      </c>
      <c r="O93" s="402" t="s">
        <v>645</v>
      </c>
      <c r="P93" s="324" t="s">
        <v>645</v>
      </c>
      <c r="Q93" s="88" t="s">
        <v>645</v>
      </c>
      <c r="R93" s="402" t="s">
        <v>645</v>
      </c>
      <c r="S93" s="324" t="s">
        <v>645</v>
      </c>
      <c r="T93" s="88" t="s">
        <v>645</v>
      </c>
      <c r="U93" s="402" t="s">
        <v>645</v>
      </c>
      <c r="V93" s="328"/>
      <c r="W93" s="402"/>
      <c r="X93" s="402"/>
      <c r="Y93" s="320" t="s">
        <v>1103</v>
      </c>
    </row>
    <row r="94" spans="1:25">
      <c r="A94" s="88" t="s">
        <v>4</v>
      </c>
      <c r="B94" s="326" t="s">
        <v>778</v>
      </c>
      <c r="C94" s="401" t="s">
        <v>1024</v>
      </c>
      <c r="D94" s="88" t="s">
        <v>1025</v>
      </c>
      <c r="E94" s="327" t="s">
        <v>1114</v>
      </c>
      <c r="F94" s="400" t="s">
        <v>645</v>
      </c>
      <c r="G94" s="324" t="s">
        <v>645</v>
      </c>
      <c r="H94" s="88" t="s">
        <v>645</v>
      </c>
      <c r="I94" s="402" t="s">
        <v>645</v>
      </c>
      <c r="J94" s="324" t="s">
        <v>645</v>
      </c>
      <c r="K94" s="88" t="s">
        <v>645</v>
      </c>
      <c r="L94" s="402" t="s">
        <v>645</v>
      </c>
      <c r="M94" s="324" t="s">
        <v>645</v>
      </c>
      <c r="N94" s="88" t="s">
        <v>645</v>
      </c>
      <c r="O94" s="402" t="s">
        <v>645</v>
      </c>
      <c r="P94" s="324" t="s">
        <v>645</v>
      </c>
      <c r="Q94" s="88" t="s">
        <v>645</v>
      </c>
      <c r="R94" s="402" t="s">
        <v>645</v>
      </c>
      <c r="S94" s="324" t="s">
        <v>645</v>
      </c>
      <c r="T94" s="88" t="s">
        <v>645</v>
      </c>
      <c r="U94" s="402" t="s">
        <v>645</v>
      </c>
      <c r="V94" s="328"/>
      <c r="W94" s="402"/>
      <c r="X94" s="402"/>
      <c r="Y94" s="320" t="s">
        <v>1103</v>
      </c>
    </row>
    <row r="95" spans="1:25">
      <c r="A95" s="88" t="s">
        <v>4</v>
      </c>
      <c r="B95" s="326" t="s">
        <v>778</v>
      </c>
      <c r="C95" s="401" t="s">
        <v>1024</v>
      </c>
      <c r="D95" s="88" t="s">
        <v>1025</v>
      </c>
      <c r="E95" s="327" t="s">
        <v>1107</v>
      </c>
      <c r="F95" s="400" t="s">
        <v>645</v>
      </c>
      <c r="G95" s="324" t="s">
        <v>645</v>
      </c>
      <c r="H95" s="88" t="s">
        <v>645</v>
      </c>
      <c r="I95" s="402" t="s">
        <v>645</v>
      </c>
      <c r="J95" s="324" t="s">
        <v>645</v>
      </c>
      <c r="K95" s="88" t="s">
        <v>645</v>
      </c>
      <c r="L95" s="402" t="s">
        <v>645</v>
      </c>
      <c r="M95" s="324" t="s">
        <v>645</v>
      </c>
      <c r="N95" s="88" t="s">
        <v>645</v>
      </c>
      <c r="O95" s="402" t="s">
        <v>645</v>
      </c>
      <c r="P95" s="324" t="s">
        <v>645</v>
      </c>
      <c r="Q95" s="88" t="s">
        <v>645</v>
      </c>
      <c r="R95" s="402" t="s">
        <v>645</v>
      </c>
      <c r="S95" s="324" t="s">
        <v>645</v>
      </c>
      <c r="T95" s="88" t="s">
        <v>645</v>
      </c>
      <c r="U95" s="402" t="s">
        <v>645</v>
      </c>
      <c r="V95" s="328"/>
      <c r="W95" s="402"/>
      <c r="X95" s="402"/>
      <c r="Y95" s="320" t="s">
        <v>1103</v>
      </c>
    </row>
    <row r="96" spans="1:25">
      <c r="A96" s="88" t="s">
        <v>4</v>
      </c>
      <c r="B96" s="326" t="s">
        <v>778</v>
      </c>
      <c r="C96" s="401" t="s">
        <v>1024</v>
      </c>
      <c r="D96" s="88" t="s">
        <v>1025</v>
      </c>
      <c r="E96" s="327" t="s">
        <v>1115</v>
      </c>
      <c r="F96" s="400" t="s">
        <v>645</v>
      </c>
      <c r="G96" s="324" t="s">
        <v>645</v>
      </c>
      <c r="H96" s="88" t="s">
        <v>645</v>
      </c>
      <c r="I96" s="402" t="s">
        <v>645</v>
      </c>
      <c r="J96" s="324"/>
      <c r="K96" s="88"/>
      <c r="L96" s="402"/>
      <c r="M96" s="324"/>
      <c r="N96" s="88"/>
      <c r="O96" s="402"/>
      <c r="P96" s="324"/>
      <c r="Q96" s="88"/>
      <c r="R96" s="402"/>
      <c r="S96" s="324"/>
      <c r="T96" s="88"/>
      <c r="U96" s="402"/>
      <c r="V96" s="328"/>
      <c r="W96" s="402"/>
      <c r="X96" s="402"/>
      <c r="Y96" s="320" t="s">
        <v>2045</v>
      </c>
    </row>
    <row r="97" spans="1:25">
      <c r="A97" s="88" t="s">
        <v>4</v>
      </c>
      <c r="B97" s="326" t="s">
        <v>1051</v>
      </c>
      <c r="C97" s="401" t="s">
        <v>1024</v>
      </c>
      <c r="D97" s="88" t="s">
        <v>1025</v>
      </c>
      <c r="E97" s="327" t="s">
        <v>1112</v>
      </c>
      <c r="F97" s="400" t="s">
        <v>506</v>
      </c>
      <c r="G97" s="324" t="s">
        <v>648</v>
      </c>
      <c r="H97" s="88" t="s">
        <v>648</v>
      </c>
      <c r="I97" s="402" t="s">
        <v>648</v>
      </c>
      <c r="J97" s="324"/>
      <c r="K97" s="88"/>
      <c r="L97" s="402" t="s">
        <v>73</v>
      </c>
      <c r="M97" s="324"/>
      <c r="N97" s="88"/>
      <c r="O97" s="402" t="s">
        <v>73</v>
      </c>
      <c r="P97" s="324"/>
      <c r="Q97" s="88"/>
      <c r="R97" s="402" t="s">
        <v>73</v>
      </c>
      <c r="S97" s="324"/>
      <c r="T97" s="88"/>
      <c r="U97" s="402" t="s">
        <v>73</v>
      </c>
      <c r="V97" s="328"/>
      <c r="W97" s="402"/>
      <c r="X97" s="402"/>
      <c r="Y97" s="320" t="s">
        <v>1104</v>
      </c>
    </row>
    <row r="98" spans="1:25">
      <c r="A98" s="88" t="s">
        <v>4</v>
      </c>
      <c r="B98" s="326" t="s">
        <v>1051</v>
      </c>
      <c r="C98" s="401" t="s">
        <v>1024</v>
      </c>
      <c r="D98" s="88" t="s">
        <v>1025</v>
      </c>
      <c r="E98" s="327" t="s">
        <v>1107</v>
      </c>
      <c r="F98" s="400" t="s">
        <v>648</v>
      </c>
      <c r="G98" s="324" t="s">
        <v>648</v>
      </c>
      <c r="H98" s="88" t="s">
        <v>648</v>
      </c>
      <c r="I98" s="402" t="s">
        <v>648</v>
      </c>
      <c r="J98" s="324"/>
      <c r="K98" s="88"/>
      <c r="L98" s="402" t="s">
        <v>648</v>
      </c>
      <c r="M98" s="324"/>
      <c r="N98" s="88"/>
      <c r="O98" s="402" t="s">
        <v>648</v>
      </c>
      <c r="P98" s="324"/>
      <c r="Q98" s="88"/>
      <c r="R98" s="402" t="s">
        <v>648</v>
      </c>
      <c r="S98" s="324"/>
      <c r="T98" s="88"/>
      <c r="U98" s="402" t="s">
        <v>648</v>
      </c>
      <c r="V98" s="328"/>
      <c r="W98" s="402"/>
      <c r="X98" s="402"/>
      <c r="Y98" s="320" t="s">
        <v>1104</v>
      </c>
    </row>
    <row r="99" spans="1:25">
      <c r="A99" s="88" t="s">
        <v>4</v>
      </c>
      <c r="B99" s="326" t="s">
        <v>1054</v>
      </c>
      <c r="C99" s="401" t="s">
        <v>1024</v>
      </c>
      <c r="D99" s="88" t="s">
        <v>1025</v>
      </c>
      <c r="E99" s="327" t="s">
        <v>1112</v>
      </c>
      <c r="F99" s="400" t="s">
        <v>645</v>
      </c>
      <c r="G99" s="324" t="s">
        <v>645</v>
      </c>
      <c r="H99" s="88" t="s">
        <v>645</v>
      </c>
      <c r="I99" s="402" t="s">
        <v>645</v>
      </c>
      <c r="J99" s="324" t="s">
        <v>645</v>
      </c>
      <c r="K99" s="88" t="s">
        <v>645</v>
      </c>
      <c r="L99" s="402" t="s">
        <v>645</v>
      </c>
      <c r="M99" s="324" t="s">
        <v>645</v>
      </c>
      <c r="N99" s="88" t="s">
        <v>645</v>
      </c>
      <c r="O99" s="402" t="s">
        <v>645</v>
      </c>
      <c r="P99" s="324" t="s">
        <v>645</v>
      </c>
      <c r="Q99" s="88" t="s">
        <v>645</v>
      </c>
      <c r="R99" s="402" t="s">
        <v>645</v>
      </c>
      <c r="S99" s="324" t="s">
        <v>645</v>
      </c>
      <c r="T99" s="88" t="s">
        <v>645</v>
      </c>
      <c r="U99" s="402" t="s">
        <v>645</v>
      </c>
      <c r="V99" s="328"/>
      <c r="W99" s="402"/>
      <c r="X99" s="402"/>
      <c r="Y99" s="320" t="s">
        <v>1103</v>
      </c>
    </row>
    <row r="100" spans="1:25">
      <c r="A100" s="88" t="s">
        <v>4</v>
      </c>
      <c r="B100" s="326" t="s">
        <v>1054</v>
      </c>
      <c r="C100" s="401" t="s">
        <v>1024</v>
      </c>
      <c r="D100" s="88" t="s">
        <v>1025</v>
      </c>
      <c r="E100" s="327" t="s">
        <v>1107</v>
      </c>
      <c r="F100" s="400" t="s">
        <v>645</v>
      </c>
      <c r="G100" s="324" t="s">
        <v>645</v>
      </c>
      <c r="H100" s="88" t="s">
        <v>645</v>
      </c>
      <c r="I100" s="402" t="s">
        <v>645</v>
      </c>
      <c r="J100" s="324" t="s">
        <v>645</v>
      </c>
      <c r="K100" s="88" t="s">
        <v>645</v>
      </c>
      <c r="L100" s="402" t="s">
        <v>645</v>
      </c>
      <c r="M100" s="324" t="s">
        <v>645</v>
      </c>
      <c r="N100" s="88" t="s">
        <v>645</v>
      </c>
      <c r="O100" s="402" t="s">
        <v>645</v>
      </c>
      <c r="P100" s="324" t="s">
        <v>645</v>
      </c>
      <c r="Q100" s="88" t="s">
        <v>645</v>
      </c>
      <c r="R100" s="402" t="s">
        <v>645</v>
      </c>
      <c r="S100" s="324" t="s">
        <v>645</v>
      </c>
      <c r="T100" s="88" t="s">
        <v>645</v>
      </c>
      <c r="U100" s="402" t="s">
        <v>645</v>
      </c>
      <c r="V100" s="328"/>
      <c r="W100" s="402"/>
      <c r="X100" s="402"/>
      <c r="Y100" s="320" t="s">
        <v>1103</v>
      </c>
    </row>
    <row r="101" spans="1:25">
      <c r="A101" s="88" t="s">
        <v>4</v>
      </c>
      <c r="B101" s="326" t="s">
        <v>1054</v>
      </c>
      <c r="C101" s="401" t="s">
        <v>1024</v>
      </c>
      <c r="D101" s="88" t="s">
        <v>1025</v>
      </c>
      <c r="E101" s="327" t="s">
        <v>1115</v>
      </c>
      <c r="F101" s="400" t="s">
        <v>645</v>
      </c>
      <c r="G101" s="324" t="s">
        <v>645</v>
      </c>
      <c r="H101" s="88" t="s">
        <v>645</v>
      </c>
      <c r="I101" s="402" t="s">
        <v>645</v>
      </c>
      <c r="J101" s="324"/>
      <c r="K101" s="88"/>
      <c r="L101" s="402"/>
      <c r="M101" s="324"/>
      <c r="N101" s="88"/>
      <c r="O101" s="402"/>
      <c r="P101" s="324"/>
      <c r="Q101" s="88"/>
      <c r="R101" s="402"/>
      <c r="S101" s="324"/>
      <c r="T101" s="88"/>
      <c r="U101" s="402"/>
      <c r="V101" s="328"/>
      <c r="W101" s="402"/>
      <c r="X101" s="402"/>
      <c r="Y101" s="320" t="s">
        <v>2045</v>
      </c>
    </row>
    <row r="102" spans="1:25">
      <c r="A102" s="88" t="s">
        <v>4</v>
      </c>
      <c r="B102" s="326" t="s">
        <v>1056</v>
      </c>
      <c r="C102" s="401" t="s">
        <v>1024</v>
      </c>
      <c r="D102" s="88" t="s">
        <v>1025</v>
      </c>
      <c r="E102" s="327" t="s">
        <v>1112</v>
      </c>
      <c r="F102" s="400" t="s">
        <v>645</v>
      </c>
      <c r="G102" s="324" t="s">
        <v>645</v>
      </c>
      <c r="H102" s="88" t="s">
        <v>645</v>
      </c>
      <c r="I102" s="402" t="s">
        <v>645</v>
      </c>
      <c r="J102" s="324" t="s">
        <v>645</v>
      </c>
      <c r="K102" s="88" t="s">
        <v>645</v>
      </c>
      <c r="L102" s="402" t="s">
        <v>645</v>
      </c>
      <c r="M102" s="324" t="s">
        <v>645</v>
      </c>
      <c r="N102" s="88" t="s">
        <v>645</v>
      </c>
      <c r="O102" s="402" t="s">
        <v>645</v>
      </c>
      <c r="P102" s="324" t="s">
        <v>645</v>
      </c>
      <c r="Q102" s="88" t="s">
        <v>645</v>
      </c>
      <c r="R102" s="402" t="s">
        <v>645</v>
      </c>
      <c r="S102" s="324" t="s">
        <v>645</v>
      </c>
      <c r="T102" s="88" t="s">
        <v>645</v>
      </c>
      <c r="U102" s="402" t="s">
        <v>645</v>
      </c>
      <c r="V102" s="328"/>
      <c r="W102" s="402"/>
      <c r="X102" s="402"/>
      <c r="Y102" s="320" t="s">
        <v>1103</v>
      </c>
    </row>
    <row r="103" spans="1:25">
      <c r="A103" s="88" t="s">
        <v>4</v>
      </c>
      <c r="B103" s="326" t="s">
        <v>1056</v>
      </c>
      <c r="C103" s="401" t="s">
        <v>1024</v>
      </c>
      <c r="D103" s="88" t="s">
        <v>1025</v>
      </c>
      <c r="E103" s="327" t="s">
        <v>1114</v>
      </c>
      <c r="F103" s="400" t="s">
        <v>645</v>
      </c>
      <c r="G103" s="324" t="s">
        <v>645</v>
      </c>
      <c r="H103" s="88" t="s">
        <v>645</v>
      </c>
      <c r="I103" s="402" t="s">
        <v>645</v>
      </c>
      <c r="J103" s="324" t="s">
        <v>645</v>
      </c>
      <c r="K103" s="88" t="s">
        <v>645</v>
      </c>
      <c r="L103" s="402" t="s">
        <v>645</v>
      </c>
      <c r="M103" s="324" t="s">
        <v>645</v>
      </c>
      <c r="N103" s="88" t="s">
        <v>645</v>
      </c>
      <c r="O103" s="402" t="s">
        <v>645</v>
      </c>
      <c r="P103" s="324" t="s">
        <v>645</v>
      </c>
      <c r="Q103" s="88" t="s">
        <v>645</v>
      </c>
      <c r="R103" s="402" t="s">
        <v>645</v>
      </c>
      <c r="S103" s="324" t="s">
        <v>645</v>
      </c>
      <c r="T103" s="88" t="s">
        <v>645</v>
      </c>
      <c r="U103" s="402" t="s">
        <v>645</v>
      </c>
      <c r="V103" s="328"/>
      <c r="W103" s="402"/>
      <c r="X103" s="402"/>
      <c r="Y103" s="320" t="s">
        <v>1103</v>
      </c>
    </row>
    <row r="104" spans="1:25">
      <c r="A104" s="88" t="s">
        <v>4</v>
      </c>
      <c r="B104" s="326" t="s">
        <v>1056</v>
      </c>
      <c r="C104" s="401" t="s">
        <v>1024</v>
      </c>
      <c r="D104" s="88" t="s">
        <v>1025</v>
      </c>
      <c r="E104" s="327" t="s">
        <v>1107</v>
      </c>
      <c r="F104" s="400" t="s">
        <v>645</v>
      </c>
      <c r="G104" s="324" t="s">
        <v>645</v>
      </c>
      <c r="H104" s="88" t="s">
        <v>645</v>
      </c>
      <c r="I104" s="402" t="s">
        <v>645</v>
      </c>
      <c r="J104" s="324" t="s">
        <v>645</v>
      </c>
      <c r="K104" s="88" t="s">
        <v>645</v>
      </c>
      <c r="L104" s="402" t="s">
        <v>645</v>
      </c>
      <c r="M104" s="324" t="s">
        <v>645</v>
      </c>
      <c r="N104" s="88" t="s">
        <v>645</v>
      </c>
      <c r="O104" s="402" t="s">
        <v>645</v>
      </c>
      <c r="P104" s="324" t="s">
        <v>645</v>
      </c>
      <c r="Q104" s="88" t="s">
        <v>645</v>
      </c>
      <c r="R104" s="402" t="s">
        <v>645</v>
      </c>
      <c r="S104" s="324" t="s">
        <v>645</v>
      </c>
      <c r="T104" s="88" t="s">
        <v>645</v>
      </c>
      <c r="U104" s="402" t="s">
        <v>645</v>
      </c>
      <c r="V104" s="328"/>
      <c r="W104" s="402"/>
      <c r="X104" s="402"/>
      <c r="Y104" s="320" t="s">
        <v>1103</v>
      </c>
    </row>
    <row r="105" spans="1:25">
      <c r="A105" s="88" t="s">
        <v>4</v>
      </c>
      <c r="B105" s="326" t="s">
        <v>1056</v>
      </c>
      <c r="C105" s="401" t="s">
        <v>1024</v>
      </c>
      <c r="D105" s="88" t="s">
        <v>1025</v>
      </c>
      <c r="E105" s="327" t="s">
        <v>1115</v>
      </c>
      <c r="F105" s="400" t="s">
        <v>645</v>
      </c>
      <c r="G105" s="324" t="s">
        <v>645</v>
      </c>
      <c r="H105" s="88" t="s">
        <v>645</v>
      </c>
      <c r="I105" s="402" t="s">
        <v>645</v>
      </c>
      <c r="J105" s="324"/>
      <c r="K105" s="88"/>
      <c r="L105" s="402"/>
      <c r="M105" s="324"/>
      <c r="N105" s="88"/>
      <c r="O105" s="402"/>
      <c r="P105" s="324"/>
      <c r="Q105" s="88"/>
      <c r="R105" s="402"/>
      <c r="S105" s="324"/>
      <c r="T105" s="88"/>
      <c r="U105" s="402"/>
      <c r="V105" s="328"/>
      <c r="W105" s="402"/>
      <c r="X105" s="402"/>
      <c r="Y105" s="320" t="s">
        <v>2045</v>
      </c>
    </row>
    <row r="106" spans="1:25">
      <c r="A106" s="88" t="s">
        <v>4</v>
      </c>
      <c r="B106" s="326" t="s">
        <v>793</v>
      </c>
      <c r="C106" s="401" t="s">
        <v>1024</v>
      </c>
      <c r="D106" s="88" t="s">
        <v>1025</v>
      </c>
      <c r="E106" s="327" t="s">
        <v>1112</v>
      </c>
      <c r="F106" s="400" t="s">
        <v>645</v>
      </c>
      <c r="G106" s="324" t="s">
        <v>645</v>
      </c>
      <c r="H106" s="88" t="s">
        <v>645</v>
      </c>
      <c r="I106" s="402" t="s">
        <v>645</v>
      </c>
      <c r="J106" s="328" t="s">
        <v>1102</v>
      </c>
      <c r="K106" s="88"/>
      <c r="L106" s="402"/>
      <c r="M106" s="324" t="s">
        <v>645</v>
      </c>
      <c r="N106" s="88" t="s">
        <v>645</v>
      </c>
      <c r="O106" s="402" t="s">
        <v>645</v>
      </c>
      <c r="P106" s="324" t="s">
        <v>645</v>
      </c>
      <c r="Q106" s="88" t="s">
        <v>645</v>
      </c>
      <c r="R106" s="402" t="s">
        <v>645</v>
      </c>
      <c r="S106" s="324" t="s">
        <v>645</v>
      </c>
      <c r="T106" s="88" t="s">
        <v>645</v>
      </c>
      <c r="U106" s="402" t="s">
        <v>645</v>
      </c>
      <c r="V106" s="328"/>
      <c r="W106" s="402"/>
      <c r="X106" s="402"/>
      <c r="Y106" s="320" t="s">
        <v>1103</v>
      </c>
    </row>
    <row r="107" spans="1:25">
      <c r="A107" s="88" t="s">
        <v>4</v>
      </c>
      <c r="B107" s="326" t="s">
        <v>793</v>
      </c>
      <c r="C107" s="401" t="s">
        <v>1024</v>
      </c>
      <c r="D107" s="88" t="s">
        <v>1025</v>
      </c>
      <c r="E107" s="327" t="s">
        <v>1114</v>
      </c>
      <c r="F107" s="400" t="s">
        <v>645</v>
      </c>
      <c r="G107" s="324" t="s">
        <v>645</v>
      </c>
      <c r="H107" s="88" t="s">
        <v>645</v>
      </c>
      <c r="I107" s="402" t="s">
        <v>645</v>
      </c>
      <c r="J107" s="328" t="s">
        <v>1102</v>
      </c>
      <c r="K107" s="88"/>
      <c r="L107" s="402"/>
      <c r="M107" s="324" t="s">
        <v>645</v>
      </c>
      <c r="N107" s="88" t="s">
        <v>645</v>
      </c>
      <c r="O107" s="402" t="s">
        <v>645</v>
      </c>
      <c r="P107" s="324" t="s">
        <v>645</v>
      </c>
      <c r="Q107" s="88" t="s">
        <v>645</v>
      </c>
      <c r="R107" s="402" t="s">
        <v>645</v>
      </c>
      <c r="S107" s="324" t="s">
        <v>645</v>
      </c>
      <c r="T107" s="88" t="s">
        <v>645</v>
      </c>
      <c r="U107" s="402" t="s">
        <v>645</v>
      </c>
      <c r="V107" s="328"/>
      <c r="W107" s="402"/>
      <c r="X107" s="402"/>
      <c r="Y107" s="320" t="s">
        <v>1103</v>
      </c>
    </row>
    <row r="108" spans="1:25">
      <c r="A108" s="88" t="s">
        <v>4</v>
      </c>
      <c r="B108" s="326" t="s">
        <v>793</v>
      </c>
      <c r="C108" s="401" t="s">
        <v>1024</v>
      </c>
      <c r="D108" s="88" t="s">
        <v>1025</v>
      </c>
      <c r="E108" s="327" t="s">
        <v>1107</v>
      </c>
      <c r="F108" s="400" t="s">
        <v>645</v>
      </c>
      <c r="G108" s="324" t="s">
        <v>645</v>
      </c>
      <c r="H108" s="88" t="s">
        <v>645</v>
      </c>
      <c r="I108" s="402" t="s">
        <v>645</v>
      </c>
      <c r="J108" s="328" t="s">
        <v>1102</v>
      </c>
      <c r="K108" s="88"/>
      <c r="L108" s="402"/>
      <c r="M108" s="324" t="s">
        <v>645</v>
      </c>
      <c r="N108" s="88" t="s">
        <v>645</v>
      </c>
      <c r="O108" s="402" t="s">
        <v>645</v>
      </c>
      <c r="P108" s="324" t="s">
        <v>645</v>
      </c>
      <c r="Q108" s="88" t="s">
        <v>645</v>
      </c>
      <c r="R108" s="402" t="s">
        <v>645</v>
      </c>
      <c r="S108" s="324" t="s">
        <v>645</v>
      </c>
      <c r="T108" s="88" t="s">
        <v>645</v>
      </c>
      <c r="U108" s="402" t="s">
        <v>645</v>
      </c>
      <c r="V108" s="328"/>
      <c r="W108" s="402"/>
      <c r="X108" s="402"/>
      <c r="Y108" s="320" t="s">
        <v>1103</v>
      </c>
    </row>
    <row r="109" spans="1:25">
      <c r="A109" s="88" t="s">
        <v>4</v>
      </c>
      <c r="B109" s="326" t="s">
        <v>793</v>
      </c>
      <c r="C109" s="401" t="s">
        <v>1024</v>
      </c>
      <c r="D109" s="88" t="s">
        <v>1025</v>
      </c>
      <c r="E109" s="327" t="s">
        <v>1115</v>
      </c>
      <c r="F109" s="400" t="s">
        <v>645</v>
      </c>
      <c r="G109" s="324" t="s">
        <v>645</v>
      </c>
      <c r="H109" s="88" t="s">
        <v>645</v>
      </c>
      <c r="I109" s="402" t="s">
        <v>645</v>
      </c>
      <c r="J109" s="328"/>
      <c r="K109" s="88"/>
      <c r="L109" s="402"/>
      <c r="M109" s="324"/>
      <c r="N109" s="88"/>
      <c r="O109" s="402"/>
      <c r="P109" s="324"/>
      <c r="Q109" s="88"/>
      <c r="R109" s="402"/>
      <c r="S109" s="324"/>
      <c r="T109" s="88"/>
      <c r="U109" s="402"/>
      <c r="V109" s="328"/>
      <c r="W109" s="402"/>
      <c r="X109" s="402"/>
      <c r="Y109" s="320" t="s">
        <v>2045</v>
      </c>
    </row>
    <row r="110" spans="1:25">
      <c r="A110" s="88" t="s">
        <v>4</v>
      </c>
      <c r="B110" s="326" t="s">
        <v>615</v>
      </c>
      <c r="C110" s="401" t="s">
        <v>1024</v>
      </c>
      <c r="D110" s="88" t="s">
        <v>1025</v>
      </c>
      <c r="E110" s="327" t="s">
        <v>1112</v>
      </c>
      <c r="F110" s="400" t="s">
        <v>648</v>
      </c>
      <c r="G110" s="324" t="s">
        <v>648</v>
      </c>
      <c r="H110" s="88" t="s">
        <v>648</v>
      </c>
      <c r="I110" s="402" t="s">
        <v>648</v>
      </c>
      <c r="J110" s="328" t="s">
        <v>1102</v>
      </c>
      <c r="K110" s="88"/>
      <c r="L110" s="402"/>
      <c r="M110" s="324"/>
      <c r="N110" s="88"/>
      <c r="O110" s="402" t="s">
        <v>648</v>
      </c>
      <c r="P110" s="324"/>
      <c r="Q110" s="88"/>
      <c r="R110" s="402" t="s">
        <v>648</v>
      </c>
      <c r="S110" s="324"/>
      <c r="T110" s="88"/>
      <c r="U110" s="402" t="s">
        <v>648</v>
      </c>
      <c r="V110" s="328"/>
      <c r="W110" s="402"/>
      <c r="X110" s="402"/>
      <c r="Y110" s="320" t="s">
        <v>1104</v>
      </c>
    </row>
    <row r="111" spans="1:25">
      <c r="A111" s="88" t="s">
        <v>4</v>
      </c>
      <c r="B111" s="326" t="s">
        <v>615</v>
      </c>
      <c r="C111" s="401" t="s">
        <v>1024</v>
      </c>
      <c r="D111" s="88" t="s">
        <v>1025</v>
      </c>
      <c r="E111" s="327" t="s">
        <v>1114</v>
      </c>
      <c r="F111" s="400" t="s">
        <v>506</v>
      </c>
      <c r="G111" s="324" t="s">
        <v>648</v>
      </c>
      <c r="H111" s="88" t="s">
        <v>648</v>
      </c>
      <c r="I111" s="402" t="s">
        <v>648</v>
      </c>
      <c r="J111" s="328" t="s">
        <v>1102</v>
      </c>
      <c r="K111" s="88"/>
      <c r="L111" s="402"/>
      <c r="M111" s="324"/>
      <c r="N111" s="88"/>
      <c r="O111" s="402" t="s">
        <v>73</v>
      </c>
      <c r="P111" s="324"/>
      <c r="Q111" s="88"/>
      <c r="R111" s="402" t="s">
        <v>73</v>
      </c>
      <c r="S111" s="324"/>
      <c r="T111" s="88"/>
      <c r="U111" s="402" t="s">
        <v>73</v>
      </c>
      <c r="V111" s="328"/>
      <c r="W111" s="402"/>
      <c r="X111" s="402"/>
      <c r="Y111" s="320" t="s">
        <v>1104</v>
      </c>
    </row>
    <row r="112" spans="1:25">
      <c r="A112" s="88" t="s">
        <v>4</v>
      </c>
      <c r="B112" s="326" t="s">
        <v>615</v>
      </c>
      <c r="C112" s="401" t="s">
        <v>1024</v>
      </c>
      <c r="D112" s="88" t="s">
        <v>1025</v>
      </c>
      <c r="E112" s="327" t="s">
        <v>1107</v>
      </c>
      <c r="F112" s="400" t="s">
        <v>506</v>
      </c>
      <c r="G112" s="324" t="s">
        <v>648</v>
      </c>
      <c r="H112" s="88" t="s">
        <v>648</v>
      </c>
      <c r="I112" s="402" t="s">
        <v>648</v>
      </c>
      <c r="J112" s="328" t="s">
        <v>1102</v>
      </c>
      <c r="K112" s="88"/>
      <c r="L112" s="402"/>
      <c r="M112" s="324"/>
      <c r="N112" s="88"/>
      <c r="O112" s="402" t="s">
        <v>73</v>
      </c>
      <c r="P112" s="324"/>
      <c r="Q112" s="88"/>
      <c r="R112" s="402" t="s">
        <v>73</v>
      </c>
      <c r="S112" s="324"/>
      <c r="T112" s="88"/>
      <c r="U112" s="402" t="s">
        <v>73</v>
      </c>
      <c r="V112" s="328"/>
      <c r="W112" s="402"/>
      <c r="X112" s="402"/>
      <c r="Y112" s="320" t="s">
        <v>1104</v>
      </c>
    </row>
    <row r="113" spans="1:25">
      <c r="A113" s="88" t="s">
        <v>4</v>
      </c>
      <c r="B113" s="326" t="s">
        <v>1057</v>
      </c>
      <c r="C113" s="401" t="s">
        <v>1024</v>
      </c>
      <c r="D113" s="88" t="s">
        <v>1025</v>
      </c>
      <c r="E113" s="327" t="s">
        <v>1112</v>
      </c>
      <c r="F113" s="400" t="s">
        <v>506</v>
      </c>
      <c r="G113" s="324" t="s">
        <v>648</v>
      </c>
      <c r="H113" s="88" t="s">
        <v>648</v>
      </c>
      <c r="I113" s="402" t="s">
        <v>648</v>
      </c>
      <c r="J113" s="324"/>
      <c r="K113" s="88"/>
      <c r="L113" s="402"/>
      <c r="M113" s="324"/>
      <c r="N113" s="88"/>
      <c r="O113" s="402" t="s">
        <v>73</v>
      </c>
      <c r="P113" s="324"/>
      <c r="Q113" s="88"/>
      <c r="R113" s="402" t="s">
        <v>73</v>
      </c>
      <c r="S113" s="324"/>
      <c r="T113" s="88"/>
      <c r="U113" s="402" t="s">
        <v>73</v>
      </c>
      <c r="V113" s="328"/>
      <c r="W113" s="402"/>
      <c r="X113" s="402"/>
      <c r="Y113" s="320" t="s">
        <v>1106</v>
      </c>
    </row>
    <row r="114" spans="1:25">
      <c r="A114" s="88" t="s">
        <v>4</v>
      </c>
      <c r="B114" s="326" t="s">
        <v>1057</v>
      </c>
      <c r="C114" s="401" t="s">
        <v>1024</v>
      </c>
      <c r="D114" s="88" t="s">
        <v>1025</v>
      </c>
      <c r="E114" s="327" t="s">
        <v>1114</v>
      </c>
      <c r="F114" s="400" t="s">
        <v>506</v>
      </c>
      <c r="G114" s="324" t="s">
        <v>648</v>
      </c>
      <c r="H114" s="88" t="s">
        <v>648</v>
      </c>
      <c r="I114" s="402" t="s">
        <v>648</v>
      </c>
      <c r="J114" s="324"/>
      <c r="K114" s="88"/>
      <c r="L114" s="402"/>
      <c r="M114" s="324"/>
      <c r="N114" s="88"/>
      <c r="O114" s="402" t="s">
        <v>73</v>
      </c>
      <c r="P114" s="324"/>
      <c r="Q114" s="88"/>
      <c r="R114" s="402" t="s">
        <v>73</v>
      </c>
      <c r="S114" s="324"/>
      <c r="T114" s="88"/>
      <c r="U114" s="402" t="s">
        <v>73</v>
      </c>
      <c r="V114" s="328"/>
      <c r="W114" s="402"/>
      <c r="X114" s="402"/>
      <c r="Y114" s="320" t="s">
        <v>1106</v>
      </c>
    </row>
    <row r="115" spans="1:25">
      <c r="A115" s="88" t="s">
        <v>4</v>
      </c>
      <c r="B115" s="326" t="s">
        <v>1057</v>
      </c>
      <c r="C115" s="401" t="s">
        <v>1024</v>
      </c>
      <c r="D115" s="88" t="s">
        <v>1025</v>
      </c>
      <c r="E115" s="327" t="s">
        <v>1107</v>
      </c>
      <c r="F115" s="400" t="s">
        <v>506</v>
      </c>
      <c r="G115" s="324" t="s">
        <v>648</v>
      </c>
      <c r="H115" s="88" t="s">
        <v>648</v>
      </c>
      <c r="I115" s="402" t="s">
        <v>648</v>
      </c>
      <c r="J115" s="324"/>
      <c r="K115" s="88"/>
      <c r="L115" s="402"/>
      <c r="M115" s="324"/>
      <c r="N115" s="88"/>
      <c r="O115" s="402" t="s">
        <v>73</v>
      </c>
      <c r="P115" s="324"/>
      <c r="Q115" s="88"/>
      <c r="R115" s="402" t="s">
        <v>73</v>
      </c>
      <c r="S115" s="324"/>
      <c r="T115" s="88"/>
      <c r="U115" s="402" t="s">
        <v>73</v>
      </c>
      <c r="V115" s="328"/>
      <c r="W115" s="402"/>
      <c r="X115" s="402"/>
      <c r="Y115" s="320" t="s">
        <v>1106</v>
      </c>
    </row>
    <row r="116" spans="1:25">
      <c r="A116" s="88" t="s">
        <v>4</v>
      </c>
      <c r="B116" s="326" t="s">
        <v>623</v>
      </c>
      <c r="C116" s="401" t="s">
        <v>1024</v>
      </c>
      <c r="D116" s="88" t="s">
        <v>1025</v>
      </c>
      <c r="E116" s="327" t="s">
        <v>1112</v>
      </c>
      <c r="F116" s="400" t="s">
        <v>645</v>
      </c>
      <c r="G116" s="324" t="s">
        <v>645</v>
      </c>
      <c r="H116" s="88" t="s">
        <v>645</v>
      </c>
      <c r="I116" s="402" t="s">
        <v>645</v>
      </c>
      <c r="J116" s="328" t="s">
        <v>1102</v>
      </c>
      <c r="K116" s="88"/>
      <c r="L116" s="402"/>
      <c r="M116" s="324" t="s">
        <v>645</v>
      </c>
      <c r="N116" s="88" t="s">
        <v>645</v>
      </c>
      <c r="O116" s="402" t="s">
        <v>645</v>
      </c>
      <c r="P116" s="324" t="s">
        <v>645</v>
      </c>
      <c r="Q116" s="88" t="s">
        <v>645</v>
      </c>
      <c r="R116" s="402" t="s">
        <v>645</v>
      </c>
      <c r="S116" s="324" t="s">
        <v>645</v>
      </c>
      <c r="T116" s="88" t="s">
        <v>645</v>
      </c>
      <c r="U116" s="402" t="s">
        <v>645</v>
      </c>
      <c r="V116" s="328"/>
      <c r="W116" s="402"/>
      <c r="X116" s="402"/>
      <c r="Y116" s="320" t="s">
        <v>1103</v>
      </c>
    </row>
    <row r="117" spans="1:25">
      <c r="A117" s="88" t="s">
        <v>4</v>
      </c>
      <c r="B117" s="326" t="s">
        <v>623</v>
      </c>
      <c r="C117" s="401" t="s">
        <v>1024</v>
      </c>
      <c r="D117" s="88" t="s">
        <v>1025</v>
      </c>
      <c r="E117" s="327" t="s">
        <v>1114</v>
      </c>
      <c r="F117" s="400" t="s">
        <v>645</v>
      </c>
      <c r="G117" s="324" t="s">
        <v>645</v>
      </c>
      <c r="H117" s="88" t="s">
        <v>645</v>
      </c>
      <c r="I117" s="402" t="s">
        <v>645</v>
      </c>
      <c r="J117" s="328" t="s">
        <v>1102</v>
      </c>
      <c r="K117" s="88"/>
      <c r="L117" s="402"/>
      <c r="M117" s="324" t="s">
        <v>645</v>
      </c>
      <c r="N117" s="88" t="s">
        <v>645</v>
      </c>
      <c r="O117" s="402" t="s">
        <v>645</v>
      </c>
      <c r="P117" s="324" t="s">
        <v>645</v>
      </c>
      <c r="Q117" s="88" t="s">
        <v>645</v>
      </c>
      <c r="R117" s="402" t="s">
        <v>645</v>
      </c>
      <c r="S117" s="324" t="s">
        <v>645</v>
      </c>
      <c r="T117" s="88" t="s">
        <v>645</v>
      </c>
      <c r="U117" s="402" t="s">
        <v>645</v>
      </c>
      <c r="V117" s="328"/>
      <c r="W117" s="402"/>
      <c r="X117" s="402"/>
      <c r="Y117" s="320" t="s">
        <v>1103</v>
      </c>
    </row>
    <row r="118" spans="1:25">
      <c r="A118" s="88" t="s">
        <v>4</v>
      </c>
      <c r="B118" s="326" t="s">
        <v>623</v>
      </c>
      <c r="C118" s="401" t="s">
        <v>1024</v>
      </c>
      <c r="D118" s="88" t="s">
        <v>1025</v>
      </c>
      <c r="E118" s="327" t="s">
        <v>1107</v>
      </c>
      <c r="F118" s="400" t="s">
        <v>645</v>
      </c>
      <c r="G118" s="324" t="s">
        <v>645</v>
      </c>
      <c r="H118" s="88" t="s">
        <v>645</v>
      </c>
      <c r="I118" s="402" t="s">
        <v>645</v>
      </c>
      <c r="J118" s="328" t="s">
        <v>1102</v>
      </c>
      <c r="K118" s="88"/>
      <c r="L118" s="402"/>
      <c r="M118" s="324" t="s">
        <v>645</v>
      </c>
      <c r="N118" s="88" t="s">
        <v>645</v>
      </c>
      <c r="O118" s="402" t="s">
        <v>645</v>
      </c>
      <c r="P118" s="324" t="s">
        <v>645</v>
      </c>
      <c r="Q118" s="88" t="s">
        <v>645</v>
      </c>
      <c r="R118" s="402" t="s">
        <v>645</v>
      </c>
      <c r="S118" s="324" t="s">
        <v>645</v>
      </c>
      <c r="T118" s="88" t="s">
        <v>645</v>
      </c>
      <c r="U118" s="402" t="s">
        <v>645</v>
      </c>
      <c r="V118" s="328"/>
      <c r="W118" s="402"/>
      <c r="X118" s="402"/>
      <c r="Y118" s="320" t="s">
        <v>1103</v>
      </c>
    </row>
    <row r="119" spans="1:25">
      <c r="A119" s="88" t="s">
        <v>4</v>
      </c>
      <c r="B119" s="326" t="s">
        <v>623</v>
      </c>
      <c r="C119" s="401" t="s">
        <v>1024</v>
      </c>
      <c r="D119" s="88" t="s">
        <v>1025</v>
      </c>
      <c r="E119" s="327" t="s">
        <v>1115</v>
      </c>
      <c r="F119" s="400" t="s">
        <v>645</v>
      </c>
      <c r="G119" s="324" t="s">
        <v>645</v>
      </c>
      <c r="H119" s="88" t="s">
        <v>645</v>
      </c>
      <c r="I119" s="402" t="s">
        <v>645</v>
      </c>
      <c r="J119" s="328"/>
      <c r="K119" s="88"/>
      <c r="L119" s="402"/>
      <c r="M119" s="324"/>
      <c r="N119" s="88"/>
      <c r="O119" s="402"/>
      <c r="P119" s="324"/>
      <c r="Q119" s="88"/>
      <c r="R119" s="402"/>
      <c r="S119" s="324"/>
      <c r="T119" s="88"/>
      <c r="U119" s="402"/>
      <c r="V119" s="328"/>
      <c r="W119" s="402"/>
      <c r="X119" s="402"/>
      <c r="Y119" s="320" t="s">
        <v>2045</v>
      </c>
    </row>
    <row r="120" spans="1:25">
      <c r="A120" s="88" t="s">
        <v>4</v>
      </c>
      <c r="B120" s="326" t="s">
        <v>586</v>
      </c>
      <c r="C120" s="401" t="s">
        <v>1024</v>
      </c>
      <c r="D120" s="88" t="s">
        <v>1025</v>
      </c>
      <c r="E120" s="327" t="s">
        <v>1112</v>
      </c>
      <c r="F120" s="400" t="s">
        <v>645</v>
      </c>
      <c r="G120" s="324" t="s">
        <v>645</v>
      </c>
      <c r="H120" s="88" t="s">
        <v>645</v>
      </c>
      <c r="I120" s="402" t="s">
        <v>645</v>
      </c>
      <c r="J120" s="324" t="s">
        <v>645</v>
      </c>
      <c r="K120" s="88" t="s">
        <v>645</v>
      </c>
      <c r="L120" s="402" t="s">
        <v>645</v>
      </c>
      <c r="M120" s="324" t="s">
        <v>645</v>
      </c>
      <c r="N120" s="88" t="s">
        <v>645</v>
      </c>
      <c r="O120" s="402" t="s">
        <v>645</v>
      </c>
      <c r="P120" s="324" t="s">
        <v>645</v>
      </c>
      <c r="Q120" s="88" t="s">
        <v>645</v>
      </c>
      <c r="R120" s="402" t="s">
        <v>645</v>
      </c>
      <c r="S120" s="324" t="s">
        <v>645</v>
      </c>
      <c r="T120" s="88" t="s">
        <v>645</v>
      </c>
      <c r="U120" s="402" t="s">
        <v>645</v>
      </c>
      <c r="V120" s="328"/>
      <c r="W120" s="402"/>
      <c r="X120" s="402"/>
      <c r="Y120" s="320" t="s">
        <v>1103</v>
      </c>
    </row>
    <row r="121" spans="1:25">
      <c r="A121" s="88" t="s">
        <v>4</v>
      </c>
      <c r="B121" s="326" t="s">
        <v>586</v>
      </c>
      <c r="C121" s="401" t="s">
        <v>1024</v>
      </c>
      <c r="D121" s="88" t="s">
        <v>1025</v>
      </c>
      <c r="E121" s="327" t="s">
        <v>1107</v>
      </c>
      <c r="F121" s="400" t="s">
        <v>645</v>
      </c>
      <c r="G121" s="324" t="s">
        <v>645</v>
      </c>
      <c r="H121" s="88" t="s">
        <v>645</v>
      </c>
      <c r="I121" s="402" t="s">
        <v>645</v>
      </c>
      <c r="J121" s="324" t="s">
        <v>645</v>
      </c>
      <c r="K121" s="88" t="s">
        <v>645</v>
      </c>
      <c r="L121" s="402" t="s">
        <v>645</v>
      </c>
      <c r="M121" s="324" t="s">
        <v>645</v>
      </c>
      <c r="N121" s="88" t="s">
        <v>645</v>
      </c>
      <c r="O121" s="402" t="s">
        <v>645</v>
      </c>
      <c r="P121" s="324" t="s">
        <v>645</v>
      </c>
      <c r="Q121" s="88" t="s">
        <v>645</v>
      </c>
      <c r="R121" s="402" t="s">
        <v>645</v>
      </c>
      <c r="S121" s="324" t="s">
        <v>645</v>
      </c>
      <c r="T121" s="88" t="s">
        <v>645</v>
      </c>
      <c r="U121" s="402" t="s">
        <v>645</v>
      </c>
      <c r="V121" s="328"/>
      <c r="W121" s="402"/>
      <c r="X121" s="402"/>
      <c r="Y121" s="320" t="s">
        <v>1103</v>
      </c>
    </row>
    <row r="122" spans="1:25">
      <c r="A122" s="88" t="s">
        <v>4</v>
      </c>
      <c r="B122" s="326" t="s">
        <v>630</v>
      </c>
      <c r="C122" s="401" t="s">
        <v>1024</v>
      </c>
      <c r="D122" s="88" t="s">
        <v>1025</v>
      </c>
      <c r="E122" s="327" t="s">
        <v>1112</v>
      </c>
      <c r="F122" s="400" t="s">
        <v>506</v>
      </c>
      <c r="G122" s="324" t="s">
        <v>648</v>
      </c>
      <c r="H122" s="88" t="s">
        <v>648</v>
      </c>
      <c r="I122" s="402" t="s">
        <v>648</v>
      </c>
      <c r="J122" s="324"/>
      <c r="K122" s="88"/>
      <c r="L122" s="402" t="s">
        <v>73</v>
      </c>
      <c r="M122" s="324"/>
      <c r="N122" s="88"/>
      <c r="O122" s="402" t="s">
        <v>73</v>
      </c>
      <c r="P122" s="324"/>
      <c r="Q122" s="88"/>
      <c r="R122" s="402" t="s">
        <v>73</v>
      </c>
      <c r="S122" s="324"/>
      <c r="T122" s="88"/>
      <c r="U122" s="402" t="s">
        <v>73</v>
      </c>
      <c r="V122" s="328"/>
      <c r="W122" s="402"/>
      <c r="X122" s="402"/>
      <c r="Y122" s="320" t="s">
        <v>2046</v>
      </c>
    </row>
    <row r="123" spans="1:25">
      <c r="A123" s="88" t="s">
        <v>4</v>
      </c>
      <c r="B123" s="326" t="s">
        <v>630</v>
      </c>
      <c r="C123" s="401" t="s">
        <v>1024</v>
      </c>
      <c r="D123" s="88" t="s">
        <v>1025</v>
      </c>
      <c r="E123" s="327" t="s">
        <v>1107</v>
      </c>
      <c r="F123" s="400" t="s">
        <v>648</v>
      </c>
      <c r="G123" s="324" t="s">
        <v>648</v>
      </c>
      <c r="H123" s="88" t="s">
        <v>648</v>
      </c>
      <c r="I123" s="402" t="s">
        <v>648</v>
      </c>
      <c r="J123" s="324"/>
      <c r="K123" s="88"/>
      <c r="L123" s="402"/>
      <c r="M123" s="324"/>
      <c r="N123" s="88"/>
      <c r="O123" s="402" t="s">
        <v>648</v>
      </c>
      <c r="P123" s="324"/>
      <c r="Q123" s="88"/>
      <c r="R123" s="402" t="s">
        <v>648</v>
      </c>
      <c r="S123" s="324"/>
      <c r="T123" s="88"/>
      <c r="U123" s="402" t="s">
        <v>648</v>
      </c>
      <c r="V123" s="328"/>
      <c r="W123" s="402"/>
      <c r="X123" s="402"/>
      <c r="Y123" s="320" t="s">
        <v>2046</v>
      </c>
    </row>
    <row r="124" spans="1:25">
      <c r="A124" s="88" t="s">
        <v>4</v>
      </c>
      <c r="B124" s="326" t="s">
        <v>632</v>
      </c>
      <c r="C124" s="401" t="s">
        <v>1024</v>
      </c>
      <c r="D124" s="88" t="s">
        <v>1025</v>
      </c>
      <c r="E124" s="327" t="s">
        <v>1112</v>
      </c>
      <c r="F124" s="400" t="s">
        <v>506</v>
      </c>
      <c r="G124" s="324" t="s">
        <v>648</v>
      </c>
      <c r="H124" s="88" t="s">
        <v>648</v>
      </c>
      <c r="I124" s="402" t="s">
        <v>648</v>
      </c>
      <c r="J124" s="328" t="s">
        <v>1102</v>
      </c>
      <c r="K124" s="88"/>
      <c r="L124" s="402"/>
      <c r="M124" s="324"/>
      <c r="N124" s="88"/>
      <c r="O124" s="402" t="s">
        <v>73</v>
      </c>
      <c r="P124" s="324"/>
      <c r="Q124" s="88"/>
      <c r="R124" s="402" t="s">
        <v>73</v>
      </c>
      <c r="S124" s="324"/>
      <c r="T124" s="88"/>
      <c r="U124" s="402" t="s">
        <v>73</v>
      </c>
      <c r="V124" s="328"/>
      <c r="W124" s="402"/>
      <c r="X124" s="402"/>
      <c r="Y124" s="320" t="s">
        <v>1104</v>
      </c>
    </row>
    <row r="125" spans="1:25">
      <c r="A125" s="88" t="s">
        <v>4</v>
      </c>
      <c r="B125" s="326" t="s">
        <v>632</v>
      </c>
      <c r="C125" s="401" t="s">
        <v>1024</v>
      </c>
      <c r="D125" s="88" t="s">
        <v>1025</v>
      </c>
      <c r="E125" s="327" t="s">
        <v>1114</v>
      </c>
      <c r="F125" s="400" t="s">
        <v>648</v>
      </c>
      <c r="G125" s="324" t="s">
        <v>648</v>
      </c>
      <c r="H125" s="88" t="s">
        <v>648</v>
      </c>
      <c r="I125" s="402" t="s">
        <v>648</v>
      </c>
      <c r="J125" s="328" t="s">
        <v>1102</v>
      </c>
      <c r="K125" s="88"/>
      <c r="L125" s="402"/>
      <c r="M125" s="324"/>
      <c r="N125" s="88"/>
      <c r="O125" s="402" t="s">
        <v>648</v>
      </c>
      <c r="P125" s="324"/>
      <c r="Q125" s="88"/>
      <c r="R125" s="402" t="s">
        <v>648</v>
      </c>
      <c r="S125" s="324"/>
      <c r="T125" s="88"/>
      <c r="U125" s="402" t="s">
        <v>648</v>
      </c>
      <c r="V125" s="328"/>
      <c r="W125" s="402"/>
      <c r="X125" s="402"/>
      <c r="Y125" s="320" t="s">
        <v>1104</v>
      </c>
    </row>
    <row r="126" spans="1:25">
      <c r="A126" s="88" t="s">
        <v>4</v>
      </c>
      <c r="B126" s="326" t="s">
        <v>632</v>
      </c>
      <c r="C126" s="401" t="s">
        <v>1024</v>
      </c>
      <c r="D126" s="88" t="s">
        <v>1025</v>
      </c>
      <c r="E126" s="327" t="s">
        <v>1107</v>
      </c>
      <c r="F126" s="400" t="s">
        <v>506</v>
      </c>
      <c r="G126" s="324" t="s">
        <v>648</v>
      </c>
      <c r="H126" s="88" t="s">
        <v>648</v>
      </c>
      <c r="I126" s="402" t="s">
        <v>648</v>
      </c>
      <c r="J126" s="328" t="s">
        <v>1102</v>
      </c>
      <c r="K126" s="88"/>
      <c r="L126" s="402"/>
      <c r="M126" s="324"/>
      <c r="N126" s="88"/>
      <c r="O126" s="402" t="s">
        <v>73</v>
      </c>
      <c r="P126" s="324"/>
      <c r="Q126" s="88"/>
      <c r="R126" s="402" t="s">
        <v>73</v>
      </c>
      <c r="S126" s="324"/>
      <c r="T126" s="88"/>
      <c r="U126" s="402" t="s">
        <v>73</v>
      </c>
      <c r="V126" s="328"/>
      <c r="W126" s="402"/>
      <c r="X126" s="402"/>
      <c r="Y126" s="320" t="s">
        <v>1104</v>
      </c>
    </row>
    <row r="127" spans="1:25">
      <c r="A127" s="88" t="s">
        <v>4</v>
      </c>
      <c r="B127" s="326" t="s">
        <v>1068</v>
      </c>
      <c r="C127" s="401" t="s">
        <v>1024</v>
      </c>
      <c r="D127" s="88" t="s">
        <v>1025</v>
      </c>
      <c r="E127" s="327" t="s">
        <v>1112</v>
      </c>
      <c r="F127" s="400" t="s">
        <v>648</v>
      </c>
      <c r="G127" s="324" t="s">
        <v>648</v>
      </c>
      <c r="H127" s="88" t="s">
        <v>648</v>
      </c>
      <c r="I127" s="402" t="s">
        <v>648</v>
      </c>
      <c r="J127" s="324"/>
      <c r="K127" s="88"/>
      <c r="L127" s="402" t="s">
        <v>648</v>
      </c>
      <c r="M127" s="324"/>
      <c r="N127" s="88"/>
      <c r="O127" s="402" t="s">
        <v>648</v>
      </c>
      <c r="P127" s="324"/>
      <c r="Q127" s="88"/>
      <c r="R127" s="402" t="s">
        <v>648</v>
      </c>
      <c r="S127" s="324"/>
      <c r="T127" s="88"/>
      <c r="U127" s="402" t="s">
        <v>648</v>
      </c>
      <c r="V127" s="328"/>
      <c r="W127" s="402"/>
      <c r="X127" s="402"/>
      <c r="Y127" s="320" t="s">
        <v>1104</v>
      </c>
    </row>
    <row r="128" spans="1:25">
      <c r="A128" s="88" t="s">
        <v>4</v>
      </c>
      <c r="B128" s="326" t="s">
        <v>1068</v>
      </c>
      <c r="C128" s="401" t="s">
        <v>1024</v>
      </c>
      <c r="D128" s="88" t="s">
        <v>1025</v>
      </c>
      <c r="E128" s="327" t="s">
        <v>1107</v>
      </c>
      <c r="F128" s="400" t="s">
        <v>506</v>
      </c>
      <c r="G128" s="324" t="s">
        <v>648</v>
      </c>
      <c r="H128" s="88" t="s">
        <v>648</v>
      </c>
      <c r="I128" s="402" t="s">
        <v>648</v>
      </c>
      <c r="J128" s="324"/>
      <c r="K128" s="88"/>
      <c r="L128" s="402" t="s">
        <v>73</v>
      </c>
      <c r="M128" s="324"/>
      <c r="N128" s="88"/>
      <c r="O128" s="402" t="s">
        <v>73</v>
      </c>
      <c r="P128" s="324"/>
      <c r="Q128" s="88"/>
      <c r="R128" s="402" t="s">
        <v>73</v>
      </c>
      <c r="S128" s="324"/>
      <c r="T128" s="88"/>
      <c r="U128" s="402" t="s">
        <v>73</v>
      </c>
      <c r="V128" s="328"/>
      <c r="W128" s="402"/>
      <c r="X128" s="402"/>
      <c r="Y128" s="320" t="s">
        <v>1104</v>
      </c>
    </row>
    <row r="129" spans="1:25">
      <c r="A129" s="88" t="s">
        <v>4</v>
      </c>
      <c r="B129" s="326" t="s">
        <v>636</v>
      </c>
      <c r="C129" s="401" t="s">
        <v>1024</v>
      </c>
      <c r="D129" s="88" t="s">
        <v>1025</v>
      </c>
      <c r="E129" s="327" t="s">
        <v>1112</v>
      </c>
      <c r="F129" s="400" t="s">
        <v>648</v>
      </c>
      <c r="G129" s="324" t="s">
        <v>648</v>
      </c>
      <c r="H129" s="88" t="s">
        <v>648</v>
      </c>
      <c r="I129" s="402" t="s">
        <v>648</v>
      </c>
      <c r="J129" s="324"/>
      <c r="K129" s="88"/>
      <c r="L129" s="402" t="s">
        <v>648</v>
      </c>
      <c r="M129" s="324"/>
      <c r="N129" s="88"/>
      <c r="O129" s="402" t="s">
        <v>648</v>
      </c>
      <c r="P129" s="324"/>
      <c r="Q129" s="88"/>
      <c r="R129" s="402" t="s">
        <v>648</v>
      </c>
      <c r="S129" s="324"/>
      <c r="T129" s="88"/>
      <c r="U129" s="402" t="s">
        <v>648</v>
      </c>
      <c r="V129" s="328"/>
      <c r="W129" s="402"/>
      <c r="X129" s="402"/>
      <c r="Y129" s="320" t="s">
        <v>1104</v>
      </c>
    </row>
    <row r="130" spans="1:25">
      <c r="A130" s="88" t="s">
        <v>4</v>
      </c>
      <c r="B130" s="326" t="s">
        <v>636</v>
      </c>
      <c r="C130" s="401" t="s">
        <v>1024</v>
      </c>
      <c r="D130" s="88" t="s">
        <v>1025</v>
      </c>
      <c r="E130" s="327" t="s">
        <v>1107</v>
      </c>
      <c r="F130" s="400" t="s">
        <v>506</v>
      </c>
      <c r="G130" s="324" t="s">
        <v>648</v>
      </c>
      <c r="H130" s="88" t="s">
        <v>648</v>
      </c>
      <c r="I130" s="402" t="s">
        <v>648</v>
      </c>
      <c r="J130" s="324"/>
      <c r="K130" s="88"/>
      <c r="L130" s="402" t="s">
        <v>73</v>
      </c>
      <c r="M130" s="324"/>
      <c r="N130" s="88"/>
      <c r="O130" s="402" t="s">
        <v>73</v>
      </c>
      <c r="P130" s="324"/>
      <c r="Q130" s="88"/>
      <c r="R130" s="402" t="s">
        <v>73</v>
      </c>
      <c r="S130" s="324"/>
      <c r="T130" s="88"/>
      <c r="U130" s="402" t="s">
        <v>73</v>
      </c>
      <c r="V130" s="328"/>
      <c r="W130" s="402"/>
      <c r="X130" s="402"/>
      <c r="Y130" s="320" t="s">
        <v>1104</v>
      </c>
    </row>
    <row r="131" spans="1:25">
      <c r="A131" s="88" t="s">
        <v>4</v>
      </c>
      <c r="B131" s="326" t="s">
        <v>1076</v>
      </c>
      <c r="C131" s="401" t="s">
        <v>1024</v>
      </c>
      <c r="D131" s="88" t="s">
        <v>1025</v>
      </c>
      <c r="E131" s="327" t="s">
        <v>1107</v>
      </c>
      <c r="F131" s="400" t="s">
        <v>648</v>
      </c>
      <c r="G131" s="324" t="s">
        <v>648</v>
      </c>
      <c r="H131" s="88" t="s">
        <v>648</v>
      </c>
      <c r="I131" s="402" t="s">
        <v>648</v>
      </c>
      <c r="J131" s="324"/>
      <c r="K131" s="88"/>
      <c r="L131" s="402"/>
      <c r="M131" s="324"/>
      <c r="N131" s="88"/>
      <c r="O131" s="402"/>
      <c r="P131" s="324"/>
      <c r="Q131" s="88"/>
      <c r="R131" s="402"/>
      <c r="S131" s="324"/>
      <c r="T131" s="88"/>
      <c r="U131" s="402"/>
      <c r="V131" s="328"/>
      <c r="W131" s="402"/>
      <c r="X131" s="402"/>
      <c r="Y131" s="329" t="s">
        <v>1108</v>
      </c>
    </row>
    <row r="132" spans="1:25">
      <c r="A132" s="88" t="s">
        <v>4</v>
      </c>
      <c r="B132" s="326" t="s">
        <v>1078</v>
      </c>
      <c r="C132" s="401" t="s">
        <v>1024</v>
      </c>
      <c r="D132" s="88" t="s">
        <v>1025</v>
      </c>
      <c r="E132" s="327" t="s">
        <v>1109</v>
      </c>
      <c r="F132" s="400" t="s">
        <v>648</v>
      </c>
      <c r="G132" s="324" t="s">
        <v>648</v>
      </c>
      <c r="H132" s="88" t="s">
        <v>648</v>
      </c>
      <c r="I132" s="402" t="s">
        <v>648</v>
      </c>
      <c r="J132" s="324"/>
      <c r="K132" s="88"/>
      <c r="L132" s="402"/>
      <c r="M132" s="324"/>
      <c r="N132" s="88"/>
      <c r="O132" s="402"/>
      <c r="P132" s="324"/>
      <c r="Q132" s="88"/>
      <c r="R132" s="402"/>
      <c r="S132" s="324"/>
      <c r="T132" s="88"/>
      <c r="U132" s="402"/>
      <c r="V132" s="328"/>
      <c r="W132" s="402"/>
      <c r="X132" s="402"/>
      <c r="Y132" s="320" t="s">
        <v>1079</v>
      </c>
    </row>
    <row r="133" spans="1:25">
      <c r="A133" s="88" t="s">
        <v>4</v>
      </c>
      <c r="B133" s="405" t="s">
        <v>496</v>
      </c>
      <c r="C133" s="406" t="s">
        <v>37</v>
      </c>
      <c r="D133" s="403" t="s">
        <v>119</v>
      </c>
      <c r="E133" s="407" t="s">
        <v>497</v>
      </c>
      <c r="F133" s="400" t="s">
        <v>73</v>
      </c>
      <c r="G133" s="324" t="s">
        <v>73</v>
      </c>
      <c r="H133" s="88" t="s">
        <v>73</v>
      </c>
      <c r="I133" s="402" t="s">
        <v>73</v>
      </c>
      <c r="J133" s="324"/>
      <c r="K133" s="88"/>
      <c r="L133" s="402"/>
      <c r="M133" s="324" t="s">
        <v>73</v>
      </c>
      <c r="N133" s="88" t="s">
        <v>73</v>
      </c>
      <c r="O133" s="402" t="s">
        <v>73</v>
      </c>
      <c r="P133" s="324" t="s">
        <v>73</v>
      </c>
      <c r="Q133" s="88" t="s">
        <v>73</v>
      </c>
      <c r="R133" s="402" t="s">
        <v>73</v>
      </c>
      <c r="S133" s="324" t="s">
        <v>73</v>
      </c>
      <c r="T133" s="88" t="s">
        <v>73</v>
      </c>
      <c r="U133" s="402" t="s">
        <v>73</v>
      </c>
      <c r="V133" s="324"/>
      <c r="W133" s="402"/>
      <c r="X133" s="402"/>
      <c r="Y133" s="320"/>
    </row>
    <row r="134" spans="1:25">
      <c r="A134" s="88" t="s">
        <v>4</v>
      </c>
      <c r="B134" s="405" t="s">
        <v>464</v>
      </c>
      <c r="C134" s="406" t="s">
        <v>37</v>
      </c>
      <c r="D134" s="403" t="s">
        <v>119</v>
      </c>
      <c r="E134" s="407" t="s">
        <v>471</v>
      </c>
      <c r="F134" s="400" t="s">
        <v>73</v>
      </c>
      <c r="G134" s="324" t="s">
        <v>73</v>
      </c>
      <c r="H134" s="88" t="s">
        <v>73</v>
      </c>
      <c r="I134" s="402" t="s">
        <v>73</v>
      </c>
      <c r="J134" s="324" t="s">
        <v>73</v>
      </c>
      <c r="K134" s="88" t="s">
        <v>73</v>
      </c>
      <c r="L134" s="402" t="s">
        <v>73</v>
      </c>
      <c r="M134" s="324" t="s">
        <v>73</v>
      </c>
      <c r="N134" s="88" t="s">
        <v>73</v>
      </c>
      <c r="O134" s="402" t="s">
        <v>73</v>
      </c>
      <c r="P134" s="324" t="s">
        <v>73</v>
      </c>
      <c r="Q134" s="88" t="s">
        <v>73</v>
      </c>
      <c r="R134" s="402" t="s">
        <v>73</v>
      </c>
      <c r="S134" s="324" t="s">
        <v>73</v>
      </c>
      <c r="T134" s="88" t="s">
        <v>73</v>
      </c>
      <c r="U134" s="402" t="s">
        <v>73</v>
      </c>
      <c r="V134" s="324"/>
      <c r="W134" s="402"/>
      <c r="X134" s="402"/>
      <c r="Y134" s="320"/>
    </row>
    <row r="135" spans="1:25">
      <c r="A135" s="88" t="s">
        <v>4</v>
      </c>
      <c r="B135" s="405" t="s">
        <v>464</v>
      </c>
      <c r="C135" s="406" t="s">
        <v>37</v>
      </c>
      <c r="D135" s="403" t="s">
        <v>119</v>
      </c>
      <c r="E135" s="407" t="s">
        <v>473</v>
      </c>
      <c r="F135" s="400" t="s">
        <v>73</v>
      </c>
      <c r="G135" s="324" t="s">
        <v>73</v>
      </c>
      <c r="H135" s="88" t="s">
        <v>73</v>
      </c>
      <c r="I135" s="402" t="s">
        <v>73</v>
      </c>
      <c r="J135" s="324" t="s">
        <v>73</v>
      </c>
      <c r="K135" s="88" t="s">
        <v>73</v>
      </c>
      <c r="L135" s="402" t="s">
        <v>73</v>
      </c>
      <c r="M135" s="324" t="s">
        <v>73</v>
      </c>
      <c r="N135" s="88" t="s">
        <v>73</v>
      </c>
      <c r="O135" s="402" t="s">
        <v>73</v>
      </c>
      <c r="P135" s="324" t="s">
        <v>73</v>
      </c>
      <c r="Q135" s="88" t="s">
        <v>73</v>
      </c>
      <c r="R135" s="402" t="s">
        <v>73</v>
      </c>
      <c r="S135" s="324" t="s">
        <v>73</v>
      </c>
      <c r="T135" s="88" t="s">
        <v>73</v>
      </c>
      <c r="U135" s="402" t="s">
        <v>73</v>
      </c>
      <c r="V135" s="324"/>
      <c r="W135" s="402"/>
      <c r="X135" s="402"/>
      <c r="Y135" s="320"/>
    </row>
    <row r="136" spans="1:25">
      <c r="A136" s="88" t="s">
        <v>4</v>
      </c>
      <c r="B136" s="405" t="s">
        <v>464</v>
      </c>
      <c r="C136" s="406" t="s">
        <v>37</v>
      </c>
      <c r="D136" s="403" t="s">
        <v>119</v>
      </c>
      <c r="E136" s="407" t="s">
        <v>474</v>
      </c>
      <c r="F136" s="400" t="s">
        <v>73</v>
      </c>
      <c r="G136" s="324" t="s">
        <v>73</v>
      </c>
      <c r="H136" s="88" t="s">
        <v>73</v>
      </c>
      <c r="I136" s="402" t="s">
        <v>73</v>
      </c>
      <c r="J136" s="324" t="s">
        <v>73</v>
      </c>
      <c r="K136" s="402" t="s">
        <v>73</v>
      </c>
      <c r="L136" s="402" t="s">
        <v>73</v>
      </c>
      <c r="M136" s="324" t="s">
        <v>73</v>
      </c>
      <c r="N136" s="88" t="s">
        <v>73</v>
      </c>
      <c r="O136" s="402" t="s">
        <v>73</v>
      </c>
      <c r="P136" s="324" t="s">
        <v>73</v>
      </c>
      <c r="Q136" s="88" t="s">
        <v>73</v>
      </c>
      <c r="R136" s="402" t="s">
        <v>73</v>
      </c>
      <c r="S136" s="324" t="s">
        <v>73</v>
      </c>
      <c r="T136" s="88" t="s">
        <v>73</v>
      </c>
      <c r="U136" s="402" t="s">
        <v>73</v>
      </c>
      <c r="V136" s="324"/>
      <c r="W136" s="402"/>
      <c r="X136" s="402"/>
      <c r="Y136" s="320"/>
    </row>
    <row r="137" spans="1:25">
      <c r="A137" s="88" t="s">
        <v>4</v>
      </c>
      <c r="B137" s="405" t="s">
        <v>477</v>
      </c>
      <c r="C137" s="406" t="s">
        <v>37</v>
      </c>
      <c r="D137" s="403" t="s">
        <v>119</v>
      </c>
      <c r="E137" s="407" t="s">
        <v>474</v>
      </c>
      <c r="F137" s="400" t="s">
        <v>73</v>
      </c>
      <c r="G137" s="324" t="s">
        <v>73</v>
      </c>
      <c r="H137" s="88" t="s">
        <v>73</v>
      </c>
      <c r="I137" s="402" t="s">
        <v>73</v>
      </c>
      <c r="J137" s="324"/>
      <c r="K137" s="402"/>
      <c r="L137" s="402"/>
      <c r="M137" s="324" t="s">
        <v>73</v>
      </c>
      <c r="N137" s="88" t="s">
        <v>73</v>
      </c>
      <c r="O137" s="402" t="s">
        <v>73</v>
      </c>
      <c r="P137" s="324" t="s">
        <v>73</v>
      </c>
      <c r="Q137" s="88" t="s">
        <v>73</v>
      </c>
      <c r="R137" s="402" t="s">
        <v>73</v>
      </c>
      <c r="S137" s="324" t="s">
        <v>73</v>
      </c>
      <c r="T137" s="88" t="s">
        <v>73</v>
      </c>
      <c r="U137" s="402" t="s">
        <v>73</v>
      </c>
      <c r="V137" s="324"/>
      <c r="W137" s="402"/>
      <c r="X137" s="402"/>
      <c r="Y137" s="320"/>
    </row>
    <row r="138" spans="1:25">
      <c r="A138" s="88" t="s">
        <v>4</v>
      </c>
      <c r="B138" s="405" t="s">
        <v>477</v>
      </c>
      <c r="C138" s="406" t="s">
        <v>37</v>
      </c>
      <c r="D138" s="403" t="s">
        <v>119</v>
      </c>
      <c r="E138" s="407" t="s">
        <v>478</v>
      </c>
      <c r="F138" s="400" t="s">
        <v>73</v>
      </c>
      <c r="G138" s="324" t="s">
        <v>73</v>
      </c>
      <c r="H138" s="88" t="s">
        <v>73</v>
      </c>
      <c r="I138" s="402" t="s">
        <v>73</v>
      </c>
      <c r="J138" s="324"/>
      <c r="K138" s="88"/>
      <c r="L138" s="402"/>
      <c r="M138" s="324" t="s">
        <v>73</v>
      </c>
      <c r="N138" s="88" t="s">
        <v>73</v>
      </c>
      <c r="O138" s="402" t="s">
        <v>73</v>
      </c>
      <c r="P138" s="324" t="s">
        <v>73</v>
      </c>
      <c r="Q138" s="88" t="s">
        <v>73</v>
      </c>
      <c r="R138" s="402" t="s">
        <v>73</v>
      </c>
      <c r="S138" s="324" t="s">
        <v>73</v>
      </c>
      <c r="T138" s="88" t="s">
        <v>73</v>
      </c>
      <c r="U138" s="402" t="s">
        <v>73</v>
      </c>
      <c r="V138" s="324"/>
      <c r="W138" s="402"/>
      <c r="X138" s="402"/>
      <c r="Y138" s="320"/>
    </row>
    <row r="139" spans="1:25">
      <c r="A139" s="88" t="s">
        <v>4</v>
      </c>
      <c r="B139" s="405" t="s">
        <v>479</v>
      </c>
      <c r="C139" s="406" t="s">
        <v>37</v>
      </c>
      <c r="D139" s="403" t="s">
        <v>119</v>
      </c>
      <c r="E139" s="407" t="s">
        <v>480</v>
      </c>
      <c r="F139" s="400" t="s">
        <v>73</v>
      </c>
      <c r="G139" s="324" t="s">
        <v>73</v>
      </c>
      <c r="H139" s="88" t="s">
        <v>73</v>
      </c>
      <c r="I139" s="402" t="s">
        <v>73</v>
      </c>
      <c r="J139" s="324" t="s">
        <v>73</v>
      </c>
      <c r="K139" s="88" t="s">
        <v>73</v>
      </c>
      <c r="L139" s="402" t="s">
        <v>73</v>
      </c>
      <c r="M139" s="324" t="s">
        <v>73</v>
      </c>
      <c r="N139" s="88" t="s">
        <v>73</v>
      </c>
      <c r="O139" s="402" t="s">
        <v>73</v>
      </c>
      <c r="P139" s="324" t="s">
        <v>73</v>
      </c>
      <c r="Q139" s="88" t="s">
        <v>73</v>
      </c>
      <c r="R139" s="402" t="s">
        <v>73</v>
      </c>
      <c r="S139" s="324" t="s">
        <v>73</v>
      </c>
      <c r="T139" s="88" t="s">
        <v>73</v>
      </c>
      <c r="U139" s="402" t="s">
        <v>73</v>
      </c>
      <c r="V139" s="324"/>
      <c r="W139" s="402"/>
      <c r="X139" s="402"/>
      <c r="Y139" s="320"/>
    </row>
    <row r="140" spans="1:25">
      <c r="A140" s="88" t="s">
        <v>4</v>
      </c>
      <c r="B140" s="405" t="s">
        <v>479</v>
      </c>
      <c r="C140" s="406" t="s">
        <v>37</v>
      </c>
      <c r="D140" s="403" t="s">
        <v>119</v>
      </c>
      <c r="E140" s="407" t="s">
        <v>473</v>
      </c>
      <c r="F140" s="400" t="s">
        <v>73</v>
      </c>
      <c r="G140" s="324" t="s">
        <v>73</v>
      </c>
      <c r="H140" s="88" t="s">
        <v>73</v>
      </c>
      <c r="I140" s="402" t="s">
        <v>73</v>
      </c>
      <c r="J140" s="324" t="s">
        <v>73</v>
      </c>
      <c r="K140" s="402" t="s">
        <v>73</v>
      </c>
      <c r="L140" s="402" t="s">
        <v>73</v>
      </c>
      <c r="M140" s="324" t="s">
        <v>73</v>
      </c>
      <c r="N140" s="88" t="s">
        <v>73</v>
      </c>
      <c r="O140" s="402" t="s">
        <v>73</v>
      </c>
      <c r="P140" s="324" t="s">
        <v>73</v>
      </c>
      <c r="Q140" s="88" t="s">
        <v>73</v>
      </c>
      <c r="R140" s="402" t="s">
        <v>73</v>
      </c>
      <c r="S140" s="324" t="s">
        <v>73</v>
      </c>
      <c r="T140" s="88" t="s">
        <v>73</v>
      </c>
      <c r="U140" s="402" t="s">
        <v>73</v>
      </c>
      <c r="V140" s="324"/>
      <c r="W140" s="402"/>
      <c r="X140" s="402"/>
      <c r="Y140" s="320"/>
    </row>
    <row r="141" spans="1:25">
      <c r="A141" s="88" t="s">
        <v>4</v>
      </c>
      <c r="B141" s="405" t="s">
        <v>481</v>
      </c>
      <c r="C141" s="406" t="s">
        <v>37</v>
      </c>
      <c r="D141" s="403" t="s">
        <v>119</v>
      </c>
      <c r="E141" s="407" t="s">
        <v>480</v>
      </c>
      <c r="F141" s="400" t="s">
        <v>73</v>
      </c>
      <c r="G141" s="324" t="s">
        <v>73</v>
      </c>
      <c r="H141" s="88" t="s">
        <v>73</v>
      </c>
      <c r="I141" s="402" t="s">
        <v>73</v>
      </c>
      <c r="J141" s="324"/>
      <c r="K141" s="88"/>
      <c r="L141" s="402"/>
      <c r="M141" s="324" t="s">
        <v>73</v>
      </c>
      <c r="N141" s="88" t="s">
        <v>73</v>
      </c>
      <c r="O141" s="402" t="s">
        <v>73</v>
      </c>
      <c r="P141" s="324" t="s">
        <v>73</v>
      </c>
      <c r="Q141" s="88" t="s">
        <v>73</v>
      </c>
      <c r="R141" s="402" t="s">
        <v>73</v>
      </c>
      <c r="S141" s="324" t="s">
        <v>73</v>
      </c>
      <c r="T141" s="88" t="s">
        <v>73</v>
      </c>
      <c r="U141" s="402" t="s">
        <v>73</v>
      </c>
      <c r="V141" s="324"/>
      <c r="W141" s="402"/>
      <c r="X141" s="402"/>
      <c r="Y141" s="320"/>
    </row>
    <row r="142" spans="1:25">
      <c r="A142" s="88" t="s">
        <v>4</v>
      </c>
      <c r="B142" s="405" t="s">
        <v>484</v>
      </c>
      <c r="C142" s="406" t="s">
        <v>37</v>
      </c>
      <c r="D142" s="403" t="s">
        <v>119</v>
      </c>
      <c r="E142" s="407" t="s">
        <v>485</v>
      </c>
      <c r="F142" s="400" t="s">
        <v>73</v>
      </c>
      <c r="G142" s="324" t="s">
        <v>73</v>
      </c>
      <c r="H142" s="88" t="s">
        <v>73</v>
      </c>
      <c r="I142" s="402" t="s">
        <v>73</v>
      </c>
      <c r="J142" s="324" t="s">
        <v>73</v>
      </c>
      <c r="K142" s="88" t="s">
        <v>73</v>
      </c>
      <c r="L142" s="402" t="s">
        <v>73</v>
      </c>
      <c r="M142" s="324" t="s">
        <v>73</v>
      </c>
      <c r="N142" s="88" t="s">
        <v>73</v>
      </c>
      <c r="O142" s="402" t="s">
        <v>73</v>
      </c>
      <c r="P142" s="324" t="s">
        <v>73</v>
      </c>
      <c r="Q142" s="88" t="s">
        <v>73</v>
      </c>
      <c r="R142" s="402" t="s">
        <v>73</v>
      </c>
      <c r="S142" s="324" t="s">
        <v>73</v>
      </c>
      <c r="T142" s="88" t="s">
        <v>73</v>
      </c>
      <c r="U142" s="402" t="s">
        <v>73</v>
      </c>
      <c r="V142" s="324"/>
      <c r="W142" s="402"/>
      <c r="X142" s="402"/>
      <c r="Y142" s="320"/>
    </row>
    <row r="143" spans="1:25">
      <c r="A143" s="88" t="s">
        <v>4</v>
      </c>
      <c r="B143" s="405" t="s">
        <v>486</v>
      </c>
      <c r="C143" s="406" t="s">
        <v>37</v>
      </c>
      <c r="D143" s="403" t="s">
        <v>119</v>
      </c>
      <c r="E143" s="407" t="s">
        <v>480</v>
      </c>
      <c r="F143" s="400" t="s">
        <v>73</v>
      </c>
      <c r="G143" s="324" t="s">
        <v>73</v>
      </c>
      <c r="H143" s="88" t="s">
        <v>73</v>
      </c>
      <c r="I143" s="402" t="s">
        <v>73</v>
      </c>
      <c r="J143" s="328" t="s">
        <v>1102</v>
      </c>
      <c r="K143" s="402"/>
      <c r="L143" s="402"/>
      <c r="M143" s="324" t="s">
        <v>73</v>
      </c>
      <c r="N143" s="88" t="s">
        <v>73</v>
      </c>
      <c r="O143" s="402" t="s">
        <v>73</v>
      </c>
      <c r="P143" s="324" t="s">
        <v>73</v>
      </c>
      <c r="Q143" s="88" t="s">
        <v>73</v>
      </c>
      <c r="R143" s="402" t="s">
        <v>73</v>
      </c>
      <c r="S143" s="324" t="s">
        <v>73</v>
      </c>
      <c r="T143" s="88" t="s">
        <v>73</v>
      </c>
      <c r="U143" s="402" t="s">
        <v>73</v>
      </c>
      <c r="V143" s="324"/>
      <c r="W143" s="402"/>
      <c r="X143" s="402"/>
      <c r="Y143" s="320"/>
    </row>
    <row r="144" spans="1:25">
      <c r="A144" s="88" t="s">
        <v>4</v>
      </c>
      <c r="B144" s="405" t="s">
        <v>486</v>
      </c>
      <c r="C144" s="406" t="s">
        <v>37</v>
      </c>
      <c r="D144" s="403" t="s">
        <v>119</v>
      </c>
      <c r="E144" s="407" t="s">
        <v>473</v>
      </c>
      <c r="F144" s="400" t="s">
        <v>73</v>
      </c>
      <c r="G144" s="324" t="s">
        <v>73</v>
      </c>
      <c r="H144" s="88" t="s">
        <v>73</v>
      </c>
      <c r="I144" s="402" t="s">
        <v>73</v>
      </c>
      <c r="J144" s="328" t="s">
        <v>1102</v>
      </c>
      <c r="K144" s="402"/>
      <c r="L144" s="402"/>
      <c r="M144" s="324" t="s">
        <v>73</v>
      </c>
      <c r="N144" s="88" t="s">
        <v>73</v>
      </c>
      <c r="O144" s="402" t="s">
        <v>73</v>
      </c>
      <c r="P144" s="324" t="s">
        <v>73</v>
      </c>
      <c r="Q144" s="88" t="s">
        <v>73</v>
      </c>
      <c r="R144" s="402" t="s">
        <v>73</v>
      </c>
      <c r="S144" s="324" t="s">
        <v>73</v>
      </c>
      <c r="T144" s="88" t="s">
        <v>73</v>
      </c>
      <c r="U144" s="402" t="s">
        <v>73</v>
      </c>
      <c r="V144" s="324"/>
      <c r="W144" s="402"/>
      <c r="X144" s="402"/>
      <c r="Y144" s="320"/>
    </row>
    <row r="145" spans="1:25">
      <c r="A145" s="88" t="s">
        <v>4</v>
      </c>
      <c r="B145" s="405" t="s">
        <v>487</v>
      </c>
      <c r="C145" s="406" t="s">
        <v>37</v>
      </c>
      <c r="D145" s="403" t="s">
        <v>119</v>
      </c>
      <c r="E145" s="407" t="s">
        <v>480</v>
      </c>
      <c r="F145" s="400" t="s">
        <v>73</v>
      </c>
      <c r="G145" s="324" t="s">
        <v>73</v>
      </c>
      <c r="H145" s="88" t="s">
        <v>73</v>
      </c>
      <c r="I145" s="402" t="s">
        <v>73</v>
      </c>
      <c r="J145" s="324"/>
      <c r="K145" s="88"/>
      <c r="L145" s="402"/>
      <c r="M145" s="324" t="s">
        <v>73</v>
      </c>
      <c r="N145" s="88" t="s">
        <v>73</v>
      </c>
      <c r="O145" s="402" t="s">
        <v>73</v>
      </c>
      <c r="P145" s="324" t="s">
        <v>73</v>
      </c>
      <c r="Q145" s="88" t="s">
        <v>73</v>
      </c>
      <c r="R145" s="402" t="s">
        <v>73</v>
      </c>
      <c r="S145" s="324" t="s">
        <v>73</v>
      </c>
      <c r="T145" s="88" t="s">
        <v>73</v>
      </c>
      <c r="U145" s="402" t="s">
        <v>73</v>
      </c>
      <c r="V145" s="324"/>
      <c r="W145" s="402"/>
      <c r="X145" s="402"/>
      <c r="Y145" s="320"/>
    </row>
    <row r="146" spans="1:25">
      <c r="A146" s="88" t="s">
        <v>4</v>
      </c>
      <c r="B146" s="405" t="s">
        <v>488</v>
      </c>
      <c r="C146" s="406" t="s">
        <v>37</v>
      </c>
      <c r="D146" s="403" t="s">
        <v>119</v>
      </c>
      <c r="E146" s="407" t="s">
        <v>489</v>
      </c>
      <c r="F146" s="400" t="s">
        <v>73</v>
      </c>
      <c r="G146" s="324" t="s">
        <v>73</v>
      </c>
      <c r="H146" s="88" t="s">
        <v>73</v>
      </c>
      <c r="I146" s="402" t="s">
        <v>73</v>
      </c>
      <c r="J146" s="324" t="s">
        <v>73</v>
      </c>
      <c r="K146" s="402" t="s">
        <v>73</v>
      </c>
      <c r="L146" s="402" t="s">
        <v>73</v>
      </c>
      <c r="M146" s="324" t="s">
        <v>73</v>
      </c>
      <c r="N146" s="88" t="s">
        <v>73</v>
      </c>
      <c r="O146" s="402" t="s">
        <v>73</v>
      </c>
      <c r="P146" s="324" t="s">
        <v>73</v>
      </c>
      <c r="Q146" s="88" t="s">
        <v>73</v>
      </c>
      <c r="R146" s="402" t="s">
        <v>73</v>
      </c>
      <c r="S146" s="324" t="s">
        <v>73</v>
      </c>
      <c r="T146" s="88" t="s">
        <v>73</v>
      </c>
      <c r="U146" s="402" t="s">
        <v>73</v>
      </c>
      <c r="V146" s="324"/>
      <c r="W146" s="402"/>
      <c r="X146" s="402"/>
      <c r="Y146" s="320"/>
    </row>
    <row r="147" spans="1:25">
      <c r="A147" s="88" t="s">
        <v>4</v>
      </c>
      <c r="B147" s="405" t="s">
        <v>491</v>
      </c>
      <c r="C147" s="406" t="s">
        <v>37</v>
      </c>
      <c r="D147" s="403" t="s">
        <v>119</v>
      </c>
      <c r="E147" s="407" t="s">
        <v>492</v>
      </c>
      <c r="F147" s="400" t="s">
        <v>73</v>
      </c>
      <c r="G147" s="324" t="s">
        <v>73</v>
      </c>
      <c r="H147" s="88" t="s">
        <v>73</v>
      </c>
      <c r="I147" s="402" t="s">
        <v>73</v>
      </c>
      <c r="J147" s="324"/>
      <c r="K147" s="402"/>
      <c r="L147" s="402"/>
      <c r="M147" s="324" t="s">
        <v>73</v>
      </c>
      <c r="N147" s="88" t="s">
        <v>73</v>
      </c>
      <c r="O147" s="402" t="s">
        <v>73</v>
      </c>
      <c r="P147" s="324" t="s">
        <v>73</v>
      </c>
      <c r="Q147" s="88" t="s">
        <v>73</v>
      </c>
      <c r="R147" s="402" t="s">
        <v>73</v>
      </c>
      <c r="S147" s="324" t="s">
        <v>73</v>
      </c>
      <c r="T147" s="88" t="s">
        <v>73</v>
      </c>
      <c r="U147" s="402" t="s">
        <v>73</v>
      </c>
      <c r="V147" s="324"/>
      <c r="W147" s="402"/>
      <c r="X147" s="402"/>
      <c r="Y147" s="320"/>
    </row>
    <row r="148" spans="1:25">
      <c r="A148" s="88" t="s">
        <v>4</v>
      </c>
      <c r="B148" s="405" t="s">
        <v>491</v>
      </c>
      <c r="C148" s="406" t="s">
        <v>37</v>
      </c>
      <c r="D148" s="403" t="s">
        <v>119</v>
      </c>
      <c r="E148" s="407" t="s">
        <v>473</v>
      </c>
      <c r="F148" s="400" t="s">
        <v>73</v>
      </c>
      <c r="G148" s="324" t="s">
        <v>73</v>
      </c>
      <c r="H148" s="88" t="s">
        <v>73</v>
      </c>
      <c r="I148" s="402" t="s">
        <v>73</v>
      </c>
      <c r="J148" s="324" t="s">
        <v>73</v>
      </c>
      <c r="K148" s="402" t="s">
        <v>73</v>
      </c>
      <c r="L148" s="402" t="s">
        <v>73</v>
      </c>
      <c r="M148" s="324" t="s">
        <v>73</v>
      </c>
      <c r="N148" s="88" t="s">
        <v>73</v>
      </c>
      <c r="O148" s="402" t="s">
        <v>73</v>
      </c>
      <c r="P148" s="324" t="s">
        <v>73</v>
      </c>
      <c r="Q148" s="88" t="s">
        <v>73</v>
      </c>
      <c r="R148" s="402" t="s">
        <v>73</v>
      </c>
      <c r="S148" s="324" t="s">
        <v>73</v>
      </c>
      <c r="T148" s="88" t="s">
        <v>73</v>
      </c>
      <c r="U148" s="402" t="s">
        <v>73</v>
      </c>
      <c r="V148" s="324"/>
      <c r="W148" s="402"/>
      <c r="X148" s="402"/>
      <c r="Y148" s="320"/>
    </row>
    <row r="149" spans="1:25">
      <c r="A149" s="88" t="s">
        <v>4</v>
      </c>
      <c r="B149" s="405" t="s">
        <v>491</v>
      </c>
      <c r="C149" s="406" t="s">
        <v>37</v>
      </c>
      <c r="D149" s="403" t="s">
        <v>119</v>
      </c>
      <c r="E149" s="407" t="s">
        <v>493</v>
      </c>
      <c r="F149" s="400" t="s">
        <v>73</v>
      </c>
      <c r="G149" s="324" t="s">
        <v>73</v>
      </c>
      <c r="H149" s="88" t="s">
        <v>73</v>
      </c>
      <c r="I149" s="402" t="s">
        <v>73</v>
      </c>
      <c r="J149" s="324"/>
      <c r="K149" s="402"/>
      <c r="L149" s="402"/>
      <c r="M149" s="324" t="s">
        <v>73</v>
      </c>
      <c r="N149" s="88" t="s">
        <v>73</v>
      </c>
      <c r="O149" s="402" t="s">
        <v>73</v>
      </c>
      <c r="P149" s="324" t="s">
        <v>73</v>
      </c>
      <c r="Q149" s="88" t="s">
        <v>73</v>
      </c>
      <c r="R149" s="402" t="s">
        <v>73</v>
      </c>
      <c r="S149" s="324" t="s">
        <v>73</v>
      </c>
      <c r="T149" s="88" t="s">
        <v>73</v>
      </c>
      <c r="U149" s="402" t="s">
        <v>73</v>
      </c>
      <c r="V149" s="324"/>
      <c r="W149" s="402"/>
      <c r="X149" s="402"/>
      <c r="Y149" s="320"/>
    </row>
    <row r="150" spans="1:25">
      <c r="A150" s="88" t="s">
        <v>4</v>
      </c>
      <c r="B150" s="326" t="s">
        <v>494</v>
      </c>
      <c r="C150" s="401" t="s">
        <v>37</v>
      </c>
      <c r="D150" s="88" t="s">
        <v>119</v>
      </c>
      <c r="E150" s="327" t="s">
        <v>474</v>
      </c>
      <c r="F150" s="400" t="s">
        <v>73</v>
      </c>
      <c r="G150" s="324" t="s">
        <v>73</v>
      </c>
      <c r="H150" s="88" t="s">
        <v>73</v>
      </c>
      <c r="I150" s="402" t="s">
        <v>73</v>
      </c>
      <c r="J150" s="324"/>
      <c r="K150" s="88"/>
      <c r="L150" s="402"/>
      <c r="M150" s="324" t="s">
        <v>73</v>
      </c>
      <c r="N150" s="88" t="s">
        <v>73</v>
      </c>
      <c r="O150" s="402" t="s">
        <v>73</v>
      </c>
      <c r="P150" s="324" t="s">
        <v>73</v>
      </c>
      <c r="Q150" s="88" t="s">
        <v>73</v>
      </c>
      <c r="R150" s="402" t="s">
        <v>73</v>
      </c>
      <c r="S150" s="324" t="s">
        <v>73</v>
      </c>
      <c r="T150" s="88" t="s">
        <v>73</v>
      </c>
      <c r="U150" s="402" t="s">
        <v>73</v>
      </c>
      <c r="V150" s="324"/>
      <c r="W150" s="402"/>
      <c r="X150" s="402"/>
      <c r="Y150" s="320"/>
    </row>
    <row r="151" spans="1:25">
      <c r="A151" s="88" t="s">
        <v>4</v>
      </c>
      <c r="B151" s="326" t="s">
        <v>581</v>
      </c>
      <c r="C151" s="404" t="s">
        <v>644</v>
      </c>
      <c r="D151" s="88" t="s">
        <v>343</v>
      </c>
      <c r="E151" s="327" t="s">
        <v>582</v>
      </c>
      <c r="F151" s="400" t="s">
        <v>645</v>
      </c>
      <c r="G151" s="324" t="s">
        <v>645</v>
      </c>
      <c r="H151" s="88" t="s">
        <v>645</v>
      </c>
      <c r="I151" s="402" t="s">
        <v>645</v>
      </c>
      <c r="J151" s="324" t="s">
        <v>645</v>
      </c>
      <c r="K151" s="88" t="s">
        <v>645</v>
      </c>
      <c r="L151" s="402" t="s">
        <v>645</v>
      </c>
      <c r="M151" s="324" t="s">
        <v>645</v>
      </c>
      <c r="N151" s="88" t="s">
        <v>645</v>
      </c>
      <c r="O151" s="402" t="s">
        <v>645</v>
      </c>
      <c r="P151" s="324" t="s">
        <v>645</v>
      </c>
      <c r="Q151" s="88" t="s">
        <v>645</v>
      </c>
      <c r="R151" s="402" t="s">
        <v>645</v>
      </c>
      <c r="S151" s="324" t="s">
        <v>645</v>
      </c>
      <c r="T151" s="88" t="s">
        <v>645</v>
      </c>
      <c r="U151" s="402" t="s">
        <v>645</v>
      </c>
      <c r="V151" s="328"/>
      <c r="W151" s="402"/>
      <c r="X151" s="402"/>
      <c r="Y151" s="320" t="s">
        <v>646</v>
      </c>
    </row>
    <row r="152" spans="1:25">
      <c r="A152" s="88" t="s">
        <v>4</v>
      </c>
      <c r="B152" s="326" t="s">
        <v>583</v>
      </c>
      <c r="C152" s="404" t="s">
        <v>644</v>
      </c>
      <c r="D152" s="88" t="s">
        <v>343</v>
      </c>
      <c r="E152" s="327" t="s">
        <v>582</v>
      </c>
      <c r="F152" s="400" t="s">
        <v>645</v>
      </c>
      <c r="G152" s="324" t="s">
        <v>645</v>
      </c>
      <c r="H152" s="88" t="s">
        <v>645</v>
      </c>
      <c r="I152" s="402" t="s">
        <v>645</v>
      </c>
      <c r="J152" s="324"/>
      <c r="K152" s="88"/>
      <c r="L152" s="402"/>
      <c r="M152" s="324"/>
      <c r="N152" s="88"/>
      <c r="O152" s="402"/>
      <c r="P152" s="324"/>
      <c r="Q152" s="88"/>
      <c r="R152" s="402"/>
      <c r="S152" s="324"/>
      <c r="T152" s="88"/>
      <c r="U152" s="402"/>
      <c r="V152" s="328"/>
      <c r="W152" s="402"/>
      <c r="X152" s="402"/>
      <c r="Y152" s="408" t="s">
        <v>2162</v>
      </c>
    </row>
    <row r="153" spans="1:25">
      <c r="A153" s="88" t="s">
        <v>4</v>
      </c>
      <c r="B153" s="326" t="s">
        <v>584</v>
      </c>
      <c r="C153" s="404" t="s">
        <v>644</v>
      </c>
      <c r="D153" s="88" t="s">
        <v>343</v>
      </c>
      <c r="E153" s="327" t="s">
        <v>582</v>
      </c>
      <c r="F153" s="400" t="s">
        <v>645</v>
      </c>
      <c r="G153" s="324" t="s">
        <v>645</v>
      </c>
      <c r="H153" s="88" t="s">
        <v>645</v>
      </c>
      <c r="I153" s="402" t="s">
        <v>645</v>
      </c>
      <c r="J153" s="324"/>
      <c r="K153" s="88"/>
      <c r="L153" s="402"/>
      <c r="M153" s="324" t="s">
        <v>645</v>
      </c>
      <c r="N153" s="88" t="s">
        <v>645</v>
      </c>
      <c r="O153" s="402" t="s">
        <v>645</v>
      </c>
      <c r="P153" s="324" t="s">
        <v>645</v>
      </c>
      <c r="Q153" s="88" t="s">
        <v>645</v>
      </c>
      <c r="R153" s="402" t="s">
        <v>645</v>
      </c>
      <c r="S153" s="324" t="s">
        <v>645</v>
      </c>
      <c r="T153" s="88" t="s">
        <v>645</v>
      </c>
      <c r="U153" s="402" t="s">
        <v>645</v>
      </c>
      <c r="V153" s="328"/>
      <c r="W153" s="402"/>
      <c r="X153" s="402"/>
      <c r="Y153" s="320" t="s">
        <v>646</v>
      </c>
    </row>
    <row r="154" spans="1:25">
      <c r="A154" s="88" t="s">
        <v>4</v>
      </c>
      <c r="B154" s="326" t="s">
        <v>585</v>
      </c>
      <c r="C154" s="404" t="s">
        <v>644</v>
      </c>
      <c r="D154" s="88" t="s">
        <v>343</v>
      </c>
      <c r="E154" s="327" t="s">
        <v>582</v>
      </c>
      <c r="F154" s="400" t="s">
        <v>645</v>
      </c>
      <c r="G154" s="324" t="s">
        <v>645</v>
      </c>
      <c r="H154" s="88" t="s">
        <v>645</v>
      </c>
      <c r="I154" s="402" t="s">
        <v>645</v>
      </c>
      <c r="J154" s="324"/>
      <c r="K154" s="88"/>
      <c r="L154" s="402"/>
      <c r="M154" s="324" t="s">
        <v>645</v>
      </c>
      <c r="N154" s="88" t="s">
        <v>645</v>
      </c>
      <c r="O154" s="402" t="s">
        <v>645</v>
      </c>
      <c r="P154" s="324" t="s">
        <v>645</v>
      </c>
      <c r="Q154" s="88" t="s">
        <v>645</v>
      </c>
      <c r="R154" s="402" t="s">
        <v>645</v>
      </c>
      <c r="S154" s="324" t="s">
        <v>645</v>
      </c>
      <c r="T154" s="88" t="s">
        <v>645</v>
      </c>
      <c r="U154" s="402" t="s">
        <v>645</v>
      </c>
      <c r="V154" s="328"/>
      <c r="W154" s="402"/>
      <c r="X154" s="402"/>
      <c r="Y154" s="320" t="s">
        <v>2356</v>
      </c>
    </row>
    <row r="155" spans="1:25">
      <c r="A155" s="88" t="s">
        <v>4</v>
      </c>
      <c r="B155" s="326" t="s">
        <v>586</v>
      </c>
      <c r="C155" s="404" t="s">
        <v>644</v>
      </c>
      <c r="D155" s="88" t="s">
        <v>343</v>
      </c>
      <c r="E155" s="327" t="s">
        <v>582</v>
      </c>
      <c r="F155" s="400" t="s">
        <v>645</v>
      </c>
      <c r="G155" s="324" t="s">
        <v>645</v>
      </c>
      <c r="H155" s="88" t="s">
        <v>645</v>
      </c>
      <c r="I155" s="402" t="s">
        <v>645</v>
      </c>
      <c r="J155" s="324"/>
      <c r="K155" s="88"/>
      <c r="L155" s="402"/>
      <c r="M155" s="324" t="s">
        <v>645</v>
      </c>
      <c r="N155" s="88" t="s">
        <v>645</v>
      </c>
      <c r="O155" s="402" t="s">
        <v>645</v>
      </c>
      <c r="P155" s="324" t="s">
        <v>645</v>
      </c>
      <c r="Q155" s="88" t="s">
        <v>645</v>
      </c>
      <c r="R155" s="402" t="s">
        <v>645</v>
      </c>
      <c r="S155" s="324" t="s">
        <v>645</v>
      </c>
      <c r="T155" s="88" t="s">
        <v>645</v>
      </c>
      <c r="U155" s="402" t="s">
        <v>645</v>
      </c>
      <c r="V155" s="328"/>
      <c r="W155" s="402"/>
      <c r="X155" s="402"/>
      <c r="Y155" s="320" t="s">
        <v>646</v>
      </c>
    </row>
    <row r="156" spans="1:25">
      <c r="A156" s="88" t="s">
        <v>4</v>
      </c>
      <c r="B156" s="326" t="s">
        <v>587</v>
      </c>
      <c r="C156" s="404" t="s">
        <v>644</v>
      </c>
      <c r="D156" s="88" t="s">
        <v>343</v>
      </c>
      <c r="E156" s="327" t="s">
        <v>582</v>
      </c>
      <c r="F156" s="400" t="s">
        <v>645</v>
      </c>
      <c r="G156" s="324" t="s">
        <v>645</v>
      </c>
      <c r="H156" s="88" t="s">
        <v>645</v>
      </c>
      <c r="I156" s="402" t="s">
        <v>645</v>
      </c>
      <c r="J156" s="324"/>
      <c r="K156" s="88"/>
      <c r="L156" s="402"/>
      <c r="M156" s="324"/>
      <c r="N156" s="88"/>
      <c r="O156" s="402"/>
      <c r="P156" s="324"/>
      <c r="Q156" s="88"/>
      <c r="R156" s="402"/>
      <c r="S156" s="324"/>
      <c r="T156" s="88"/>
      <c r="U156" s="402"/>
      <c r="V156" s="328"/>
      <c r="W156" s="402"/>
      <c r="X156" s="402"/>
      <c r="Y156" s="320" t="s">
        <v>646</v>
      </c>
    </row>
    <row r="157" spans="1:25">
      <c r="A157" s="88" t="s">
        <v>4</v>
      </c>
      <c r="B157" s="326" t="s">
        <v>604</v>
      </c>
      <c r="C157" s="401" t="s">
        <v>591</v>
      </c>
      <c r="D157" s="88" t="s">
        <v>343</v>
      </c>
      <c r="E157" s="327" t="s">
        <v>647</v>
      </c>
      <c r="F157" s="400" t="s">
        <v>648</v>
      </c>
      <c r="G157" s="324" t="s">
        <v>648</v>
      </c>
      <c r="H157" s="88" t="s">
        <v>648</v>
      </c>
      <c r="I157" s="402" t="s">
        <v>648</v>
      </c>
      <c r="J157" s="324"/>
      <c r="K157" s="88"/>
      <c r="L157" s="402"/>
      <c r="M157" s="324"/>
      <c r="N157" s="88"/>
      <c r="O157" s="402"/>
      <c r="P157" s="324"/>
      <c r="Q157" s="88"/>
      <c r="R157" s="402"/>
      <c r="S157" s="324"/>
      <c r="T157" s="88"/>
      <c r="U157" s="402"/>
      <c r="V157" s="328"/>
      <c r="W157" s="402"/>
      <c r="X157" s="402"/>
      <c r="Y157" s="320" t="s">
        <v>649</v>
      </c>
    </row>
    <row r="158" spans="1:25">
      <c r="A158" s="88" t="s">
        <v>4</v>
      </c>
      <c r="B158" s="326" t="s">
        <v>605</v>
      </c>
      <c r="C158" s="401" t="s">
        <v>591</v>
      </c>
      <c r="D158" s="88" t="s">
        <v>343</v>
      </c>
      <c r="E158" s="327" t="s">
        <v>647</v>
      </c>
      <c r="F158" s="400" t="s">
        <v>645</v>
      </c>
      <c r="G158" s="324" t="s">
        <v>645</v>
      </c>
      <c r="H158" s="88" t="s">
        <v>645</v>
      </c>
      <c r="I158" s="402" t="s">
        <v>645</v>
      </c>
      <c r="J158" s="324"/>
      <c r="K158" s="88"/>
      <c r="L158" s="402"/>
      <c r="M158" s="324" t="s">
        <v>645</v>
      </c>
      <c r="N158" s="88" t="s">
        <v>645</v>
      </c>
      <c r="O158" s="402" t="s">
        <v>645</v>
      </c>
      <c r="P158" s="324" t="s">
        <v>645</v>
      </c>
      <c r="Q158" s="88" t="s">
        <v>645</v>
      </c>
      <c r="R158" s="402" t="s">
        <v>645</v>
      </c>
      <c r="S158" s="324" t="s">
        <v>645</v>
      </c>
      <c r="T158" s="88" t="s">
        <v>645</v>
      </c>
      <c r="U158" s="402" t="s">
        <v>645</v>
      </c>
      <c r="V158" s="328"/>
      <c r="W158" s="402"/>
      <c r="X158" s="402"/>
      <c r="Y158" s="320" t="s">
        <v>646</v>
      </c>
    </row>
    <row r="159" spans="1:25">
      <c r="A159" s="88" t="s">
        <v>4</v>
      </c>
      <c r="B159" s="326" t="s">
        <v>608</v>
      </c>
      <c r="C159" s="401" t="s">
        <v>591</v>
      </c>
      <c r="D159" s="88" t="s">
        <v>343</v>
      </c>
      <c r="E159" s="327" t="s">
        <v>647</v>
      </c>
      <c r="F159" s="400" t="s">
        <v>648</v>
      </c>
      <c r="G159" s="324" t="s">
        <v>648</v>
      </c>
      <c r="H159" s="88" t="s">
        <v>648</v>
      </c>
      <c r="I159" s="402" t="s">
        <v>648</v>
      </c>
      <c r="J159" s="328" t="s">
        <v>1102</v>
      </c>
      <c r="K159" s="88"/>
      <c r="L159" s="402"/>
      <c r="M159" s="324"/>
      <c r="N159" s="88"/>
      <c r="O159" s="402"/>
      <c r="P159" s="324" t="s">
        <v>648</v>
      </c>
      <c r="Q159" s="88" t="s">
        <v>648</v>
      </c>
      <c r="R159" s="402" t="s">
        <v>648</v>
      </c>
      <c r="S159" s="324" t="s">
        <v>648</v>
      </c>
      <c r="T159" s="88" t="s">
        <v>648</v>
      </c>
      <c r="U159" s="402" t="s">
        <v>648</v>
      </c>
      <c r="V159" s="328"/>
      <c r="W159" s="402"/>
      <c r="X159" s="402"/>
      <c r="Y159" s="320" t="s">
        <v>650</v>
      </c>
    </row>
    <row r="160" spans="1:25">
      <c r="A160" s="88" t="s">
        <v>4</v>
      </c>
      <c r="B160" s="326" t="s">
        <v>610</v>
      </c>
      <c r="C160" s="401" t="s">
        <v>591</v>
      </c>
      <c r="D160" s="88" t="s">
        <v>343</v>
      </c>
      <c r="E160" s="327" t="s">
        <v>647</v>
      </c>
      <c r="F160" s="400" t="s">
        <v>648</v>
      </c>
      <c r="G160" s="324" t="s">
        <v>648</v>
      </c>
      <c r="H160" s="88" t="s">
        <v>648</v>
      </c>
      <c r="I160" s="402" t="s">
        <v>648</v>
      </c>
      <c r="J160" s="328" t="s">
        <v>1102</v>
      </c>
      <c r="K160" s="88"/>
      <c r="L160" s="402"/>
      <c r="M160" s="324" t="s">
        <v>648</v>
      </c>
      <c r="N160" s="88" t="s">
        <v>648</v>
      </c>
      <c r="O160" s="402" t="s">
        <v>648</v>
      </c>
      <c r="P160" s="324" t="s">
        <v>648</v>
      </c>
      <c r="Q160" s="88" t="s">
        <v>648</v>
      </c>
      <c r="R160" s="402" t="s">
        <v>648</v>
      </c>
      <c r="S160" s="324" t="s">
        <v>648</v>
      </c>
      <c r="T160" s="88" t="s">
        <v>648</v>
      </c>
      <c r="U160" s="402" t="s">
        <v>648</v>
      </c>
      <c r="V160" s="328"/>
      <c r="W160" s="402"/>
      <c r="X160" s="402"/>
      <c r="Y160" s="320" t="s">
        <v>649</v>
      </c>
    </row>
    <row r="161" spans="1:25">
      <c r="A161" s="88" t="s">
        <v>4</v>
      </c>
      <c r="B161" s="326" t="s">
        <v>612</v>
      </c>
      <c r="C161" s="401" t="s">
        <v>591</v>
      </c>
      <c r="D161" s="88" t="s">
        <v>343</v>
      </c>
      <c r="E161" s="327" t="s">
        <v>647</v>
      </c>
      <c r="F161" s="400" t="s">
        <v>645</v>
      </c>
      <c r="G161" s="324" t="s">
        <v>645</v>
      </c>
      <c r="H161" s="88" t="s">
        <v>645</v>
      </c>
      <c r="I161" s="402" t="s">
        <v>645</v>
      </c>
      <c r="J161" s="324"/>
      <c r="K161" s="88"/>
      <c r="L161" s="402"/>
      <c r="M161" s="324" t="s">
        <v>645</v>
      </c>
      <c r="N161" s="88" t="s">
        <v>645</v>
      </c>
      <c r="O161" s="402" t="s">
        <v>645</v>
      </c>
      <c r="P161" s="324" t="s">
        <v>645</v>
      </c>
      <c r="Q161" s="88" t="s">
        <v>645</v>
      </c>
      <c r="R161" s="402" t="s">
        <v>645</v>
      </c>
      <c r="S161" s="324" t="s">
        <v>645</v>
      </c>
      <c r="T161" s="88" t="s">
        <v>645</v>
      </c>
      <c r="U161" s="402" t="s">
        <v>645</v>
      </c>
      <c r="V161" s="328"/>
      <c r="W161" s="402"/>
      <c r="X161" s="402"/>
      <c r="Y161" s="320" t="s">
        <v>646</v>
      </c>
    </row>
    <row r="162" spans="1:25">
      <c r="A162" s="88" t="s">
        <v>4</v>
      </c>
      <c r="B162" s="326" t="s">
        <v>614</v>
      </c>
      <c r="C162" s="401" t="s">
        <v>591</v>
      </c>
      <c r="D162" s="88" t="s">
        <v>343</v>
      </c>
      <c r="E162" s="327" t="s">
        <v>647</v>
      </c>
      <c r="F162" s="400" t="s">
        <v>645</v>
      </c>
      <c r="G162" s="324" t="s">
        <v>645</v>
      </c>
      <c r="H162" s="88" t="s">
        <v>645</v>
      </c>
      <c r="I162" s="402" t="s">
        <v>645</v>
      </c>
      <c r="J162" s="324"/>
      <c r="K162" s="88"/>
      <c r="L162" s="402"/>
      <c r="M162" s="324"/>
      <c r="N162" s="88"/>
      <c r="O162" s="402"/>
      <c r="P162" s="324"/>
      <c r="Q162" s="88"/>
      <c r="R162" s="402"/>
      <c r="S162" s="324"/>
      <c r="T162" s="88"/>
      <c r="U162" s="402"/>
      <c r="V162" s="328"/>
      <c r="W162" s="402"/>
      <c r="X162" s="402"/>
      <c r="Y162" s="320" t="s">
        <v>646</v>
      </c>
    </row>
    <row r="163" spans="1:25">
      <c r="A163" s="88" t="s">
        <v>4</v>
      </c>
      <c r="B163" s="326" t="s">
        <v>615</v>
      </c>
      <c r="C163" s="401" t="s">
        <v>591</v>
      </c>
      <c r="D163" s="88" t="s">
        <v>343</v>
      </c>
      <c r="E163" s="327" t="s">
        <v>647</v>
      </c>
      <c r="F163" s="400" t="s">
        <v>648</v>
      </c>
      <c r="G163" s="324" t="s">
        <v>648</v>
      </c>
      <c r="H163" s="88" t="s">
        <v>648</v>
      </c>
      <c r="I163" s="402" t="s">
        <v>648</v>
      </c>
      <c r="J163" s="328" t="s">
        <v>1102</v>
      </c>
      <c r="K163" s="88"/>
      <c r="L163" s="402"/>
      <c r="M163" s="324" t="s">
        <v>648</v>
      </c>
      <c r="N163" s="88" t="s">
        <v>648</v>
      </c>
      <c r="O163" s="402" t="s">
        <v>648</v>
      </c>
      <c r="P163" s="324" t="s">
        <v>648</v>
      </c>
      <c r="Q163" s="88" t="s">
        <v>648</v>
      </c>
      <c r="R163" s="402" t="s">
        <v>648</v>
      </c>
      <c r="S163" s="324" t="s">
        <v>648</v>
      </c>
      <c r="T163" s="88" t="s">
        <v>648</v>
      </c>
      <c r="U163" s="402" t="s">
        <v>648</v>
      </c>
      <c r="V163" s="328"/>
      <c r="W163" s="402"/>
      <c r="X163" s="402"/>
      <c r="Y163" s="320" t="s">
        <v>649</v>
      </c>
    </row>
    <row r="164" spans="1:25">
      <c r="A164" s="88" t="s">
        <v>4</v>
      </c>
      <c r="B164" s="326" t="s">
        <v>618</v>
      </c>
      <c r="C164" s="401" t="s">
        <v>591</v>
      </c>
      <c r="D164" s="88" t="s">
        <v>343</v>
      </c>
      <c r="E164" s="327" t="s">
        <v>647</v>
      </c>
      <c r="F164" s="400" t="s">
        <v>648</v>
      </c>
      <c r="G164" s="324" t="s">
        <v>648</v>
      </c>
      <c r="H164" s="88" t="s">
        <v>648</v>
      </c>
      <c r="I164" s="402" t="s">
        <v>648</v>
      </c>
      <c r="J164" s="324"/>
      <c r="K164" s="88"/>
      <c r="L164" s="402"/>
      <c r="M164" s="324"/>
      <c r="N164" s="88"/>
      <c r="O164" s="402"/>
      <c r="P164" s="324"/>
      <c r="Q164" s="88"/>
      <c r="R164" s="402"/>
      <c r="S164" s="324"/>
      <c r="T164" s="88"/>
      <c r="U164" s="402"/>
      <c r="V164" s="328"/>
      <c r="W164" s="402"/>
      <c r="X164" s="402"/>
      <c r="Y164" s="320" t="s">
        <v>649</v>
      </c>
    </row>
    <row r="165" spans="1:25">
      <c r="A165" s="88" t="s">
        <v>4</v>
      </c>
      <c r="B165" s="326" t="s">
        <v>623</v>
      </c>
      <c r="C165" s="401" t="s">
        <v>591</v>
      </c>
      <c r="D165" s="88" t="s">
        <v>343</v>
      </c>
      <c r="E165" s="327" t="s">
        <v>647</v>
      </c>
      <c r="F165" s="400" t="s">
        <v>648</v>
      </c>
      <c r="G165" s="324" t="s">
        <v>648</v>
      </c>
      <c r="H165" s="88" t="s">
        <v>648</v>
      </c>
      <c r="I165" s="402" t="s">
        <v>648</v>
      </c>
      <c r="J165" s="328" t="s">
        <v>1102</v>
      </c>
      <c r="K165" s="88"/>
      <c r="L165" s="402"/>
      <c r="M165" s="324"/>
      <c r="N165" s="88"/>
      <c r="O165" s="402"/>
      <c r="P165" s="324" t="s">
        <v>648</v>
      </c>
      <c r="Q165" s="88" t="s">
        <v>648</v>
      </c>
      <c r="R165" s="402" t="s">
        <v>648</v>
      </c>
      <c r="S165" s="324" t="s">
        <v>648</v>
      </c>
      <c r="T165" s="88" t="s">
        <v>648</v>
      </c>
      <c r="U165" s="402" t="s">
        <v>648</v>
      </c>
      <c r="V165" s="328"/>
      <c r="W165" s="402"/>
      <c r="X165" s="402"/>
      <c r="Y165" s="320" t="s">
        <v>651</v>
      </c>
    </row>
    <row r="166" spans="1:25">
      <c r="A166" s="88" t="s">
        <v>4</v>
      </c>
      <c r="B166" s="326" t="s">
        <v>586</v>
      </c>
      <c r="C166" s="401" t="s">
        <v>591</v>
      </c>
      <c r="D166" s="88" t="s">
        <v>343</v>
      </c>
      <c r="E166" s="327" t="s">
        <v>627</v>
      </c>
      <c r="F166" s="400" t="s">
        <v>645</v>
      </c>
      <c r="G166" s="324" t="s">
        <v>645</v>
      </c>
      <c r="H166" s="88" t="s">
        <v>645</v>
      </c>
      <c r="I166" s="402" t="s">
        <v>645</v>
      </c>
      <c r="J166" s="324"/>
      <c r="K166" s="88"/>
      <c r="L166" s="402"/>
      <c r="M166" s="324" t="s">
        <v>645</v>
      </c>
      <c r="N166" s="88" t="s">
        <v>645</v>
      </c>
      <c r="O166" s="402" t="s">
        <v>645</v>
      </c>
      <c r="P166" s="324" t="s">
        <v>645</v>
      </c>
      <c r="Q166" s="88" t="s">
        <v>645</v>
      </c>
      <c r="R166" s="402" t="s">
        <v>645</v>
      </c>
      <c r="S166" s="324" t="s">
        <v>645</v>
      </c>
      <c r="T166" s="88" t="s">
        <v>645</v>
      </c>
      <c r="U166" s="402" t="s">
        <v>645</v>
      </c>
      <c r="V166" s="328"/>
      <c r="W166" s="402"/>
      <c r="X166" s="402"/>
      <c r="Y166" s="320" t="s">
        <v>646</v>
      </c>
    </row>
    <row r="167" spans="1:25">
      <c r="A167" s="88" t="s">
        <v>4</v>
      </c>
      <c r="B167" s="326" t="s">
        <v>633</v>
      </c>
      <c r="C167" s="401" t="s">
        <v>591</v>
      </c>
      <c r="D167" s="88" t="s">
        <v>343</v>
      </c>
      <c r="E167" s="327" t="s">
        <v>647</v>
      </c>
      <c r="F167" s="400" t="s">
        <v>648</v>
      </c>
      <c r="G167" s="324" t="s">
        <v>648</v>
      </c>
      <c r="H167" s="88" t="s">
        <v>648</v>
      </c>
      <c r="I167" s="402" t="s">
        <v>648</v>
      </c>
      <c r="J167" s="328" t="s">
        <v>1102</v>
      </c>
      <c r="K167" s="88"/>
      <c r="L167" s="402"/>
      <c r="M167" s="324" t="s">
        <v>648</v>
      </c>
      <c r="N167" s="88" t="s">
        <v>648</v>
      </c>
      <c r="O167" s="402" t="s">
        <v>648</v>
      </c>
      <c r="P167" s="324" t="s">
        <v>648</v>
      </c>
      <c r="Q167" s="88" t="s">
        <v>648</v>
      </c>
      <c r="R167" s="402" t="s">
        <v>648</v>
      </c>
      <c r="S167" s="324" t="s">
        <v>648</v>
      </c>
      <c r="T167" s="88" t="s">
        <v>648</v>
      </c>
      <c r="U167" s="402" t="s">
        <v>648</v>
      </c>
      <c r="V167" s="328"/>
      <c r="W167" s="402"/>
      <c r="X167" s="402"/>
      <c r="Y167" s="320" t="s">
        <v>649</v>
      </c>
    </row>
    <row r="168" spans="1:25">
      <c r="A168" s="88" t="s">
        <v>4</v>
      </c>
      <c r="B168" s="326" t="s">
        <v>636</v>
      </c>
      <c r="C168" s="401" t="s">
        <v>591</v>
      </c>
      <c r="D168" s="88" t="s">
        <v>343</v>
      </c>
      <c r="E168" s="327" t="s">
        <v>647</v>
      </c>
      <c r="F168" s="400" t="s">
        <v>648</v>
      </c>
      <c r="G168" s="324" t="s">
        <v>648</v>
      </c>
      <c r="H168" s="88" t="s">
        <v>648</v>
      </c>
      <c r="I168" s="402" t="s">
        <v>648</v>
      </c>
      <c r="J168" s="324"/>
      <c r="K168" s="88"/>
      <c r="L168" s="402"/>
      <c r="M168" s="324" t="s">
        <v>648</v>
      </c>
      <c r="N168" s="88" t="s">
        <v>648</v>
      </c>
      <c r="O168" s="402" t="s">
        <v>648</v>
      </c>
      <c r="P168" s="324" t="s">
        <v>648</v>
      </c>
      <c r="Q168" s="88" t="s">
        <v>648</v>
      </c>
      <c r="R168" s="402" t="s">
        <v>648</v>
      </c>
      <c r="S168" s="324" t="s">
        <v>648</v>
      </c>
      <c r="T168" s="88" t="s">
        <v>648</v>
      </c>
      <c r="U168" s="402" t="s">
        <v>648</v>
      </c>
      <c r="V168" s="328"/>
      <c r="W168" s="402"/>
      <c r="X168" s="402"/>
      <c r="Y168" s="320" t="s">
        <v>649</v>
      </c>
    </row>
    <row r="169" spans="1:25">
      <c r="A169" s="88" t="s">
        <v>4</v>
      </c>
      <c r="B169" s="326" t="s">
        <v>637</v>
      </c>
      <c r="C169" s="401" t="s">
        <v>591</v>
      </c>
      <c r="D169" s="88" t="s">
        <v>343</v>
      </c>
      <c r="E169" s="327" t="s">
        <v>647</v>
      </c>
      <c r="F169" s="400" t="s">
        <v>648</v>
      </c>
      <c r="G169" s="324" t="s">
        <v>648</v>
      </c>
      <c r="H169" s="88" t="s">
        <v>648</v>
      </c>
      <c r="I169" s="402" t="s">
        <v>648</v>
      </c>
      <c r="J169" s="324"/>
      <c r="K169" s="88"/>
      <c r="L169" s="402"/>
      <c r="M169" s="324" t="s">
        <v>648</v>
      </c>
      <c r="N169" s="88" t="s">
        <v>648</v>
      </c>
      <c r="O169" s="402" t="s">
        <v>648</v>
      </c>
      <c r="P169" s="324" t="s">
        <v>648</v>
      </c>
      <c r="Q169" s="88" t="s">
        <v>648</v>
      </c>
      <c r="R169" s="402" t="s">
        <v>648</v>
      </c>
      <c r="S169" s="324" t="s">
        <v>648</v>
      </c>
      <c r="T169" s="88" t="s">
        <v>648</v>
      </c>
      <c r="U169" s="402" t="s">
        <v>648</v>
      </c>
      <c r="V169" s="328"/>
      <c r="W169" s="402"/>
      <c r="X169" s="402"/>
      <c r="Y169" s="320" t="s">
        <v>649</v>
      </c>
    </row>
    <row r="170" spans="1:25">
      <c r="A170" s="88" t="s">
        <v>4</v>
      </c>
      <c r="B170" s="326" t="s">
        <v>1223</v>
      </c>
      <c r="C170" s="401" t="s">
        <v>591</v>
      </c>
      <c r="D170" s="88" t="s">
        <v>333</v>
      </c>
      <c r="E170" s="327" t="s">
        <v>1224</v>
      </c>
      <c r="F170" s="400" t="s">
        <v>73</v>
      </c>
      <c r="G170" s="324" t="s">
        <v>73</v>
      </c>
      <c r="H170" s="88" t="s">
        <v>73</v>
      </c>
      <c r="I170" s="402" t="s">
        <v>73</v>
      </c>
      <c r="J170" s="324"/>
      <c r="K170" s="88"/>
      <c r="L170" s="402"/>
      <c r="M170" s="324"/>
      <c r="N170" s="88"/>
      <c r="O170" s="402"/>
      <c r="P170" s="324"/>
      <c r="Q170" s="88"/>
      <c r="R170" s="402"/>
      <c r="S170" s="324"/>
      <c r="T170" s="88"/>
      <c r="U170" s="402"/>
      <c r="V170" s="328"/>
      <c r="W170" s="402"/>
      <c r="X170" s="402"/>
      <c r="Y170" s="320" t="s">
        <v>1275</v>
      </c>
    </row>
    <row r="171" spans="1:25">
      <c r="A171" s="88" t="s">
        <v>4</v>
      </c>
      <c r="B171" s="326" t="s">
        <v>1225</v>
      </c>
      <c r="C171" s="401" t="s">
        <v>591</v>
      </c>
      <c r="D171" s="88" t="s">
        <v>333</v>
      </c>
      <c r="E171" s="327" t="s">
        <v>1224</v>
      </c>
      <c r="F171" s="400" t="s">
        <v>73</v>
      </c>
      <c r="G171" s="324" t="s">
        <v>73</v>
      </c>
      <c r="H171" s="88" t="s">
        <v>73</v>
      </c>
      <c r="I171" s="402" t="s">
        <v>73</v>
      </c>
      <c r="J171" s="324"/>
      <c r="K171" s="88"/>
      <c r="L171" s="402"/>
      <c r="M171" s="324"/>
      <c r="N171" s="88"/>
      <c r="O171" s="402"/>
      <c r="P171" s="324"/>
      <c r="Q171" s="88"/>
      <c r="R171" s="402"/>
      <c r="S171" s="324"/>
      <c r="T171" s="88"/>
      <c r="U171" s="402"/>
      <c r="V171" s="328"/>
      <c r="W171" s="402"/>
      <c r="X171" s="402"/>
      <c r="Y171" s="320" t="s">
        <v>1271</v>
      </c>
    </row>
    <row r="172" spans="1:25">
      <c r="A172" s="88" t="s">
        <v>4</v>
      </c>
      <c r="B172" s="326" t="s">
        <v>1226</v>
      </c>
      <c r="C172" s="401" t="s">
        <v>591</v>
      </c>
      <c r="D172" s="88" t="s">
        <v>333</v>
      </c>
      <c r="E172" s="327" t="s">
        <v>1224</v>
      </c>
      <c r="F172" s="400" t="s">
        <v>73</v>
      </c>
      <c r="G172" s="324" t="s">
        <v>73</v>
      </c>
      <c r="H172" s="88" t="s">
        <v>73</v>
      </c>
      <c r="I172" s="402" t="s">
        <v>73</v>
      </c>
      <c r="J172" s="324"/>
      <c r="K172" s="88"/>
      <c r="L172" s="402"/>
      <c r="M172" s="324"/>
      <c r="N172" s="88"/>
      <c r="O172" s="402"/>
      <c r="P172" s="324"/>
      <c r="Q172" s="88"/>
      <c r="R172" s="402"/>
      <c r="S172" s="324"/>
      <c r="T172" s="88"/>
      <c r="U172" s="402"/>
      <c r="V172" s="328"/>
      <c r="W172" s="402"/>
      <c r="X172" s="402"/>
      <c r="Y172" s="320" t="s">
        <v>1271</v>
      </c>
    </row>
    <row r="173" spans="1:25">
      <c r="A173" s="88" t="s">
        <v>4</v>
      </c>
      <c r="B173" s="326" t="s">
        <v>1227</v>
      </c>
      <c r="C173" s="401" t="s">
        <v>591</v>
      </c>
      <c r="D173" s="88" t="s">
        <v>333</v>
      </c>
      <c r="E173" s="327" t="s">
        <v>1224</v>
      </c>
      <c r="F173" s="400" t="s">
        <v>73</v>
      </c>
      <c r="G173" s="324" t="s">
        <v>73</v>
      </c>
      <c r="H173" s="88" t="s">
        <v>73</v>
      </c>
      <c r="I173" s="402" t="s">
        <v>73</v>
      </c>
      <c r="J173" s="324"/>
      <c r="K173" s="88"/>
      <c r="L173" s="402"/>
      <c r="M173" s="324"/>
      <c r="N173" s="88"/>
      <c r="O173" s="402"/>
      <c r="P173" s="324"/>
      <c r="Q173" s="88"/>
      <c r="R173" s="402"/>
      <c r="S173" s="324"/>
      <c r="T173" s="88"/>
      <c r="U173" s="402"/>
      <c r="V173" s="328"/>
      <c r="W173" s="402"/>
      <c r="X173" s="402"/>
      <c r="Y173" s="320" t="s">
        <v>1271</v>
      </c>
    </row>
    <row r="174" spans="1:25">
      <c r="A174" s="88" t="s">
        <v>4</v>
      </c>
      <c r="B174" s="326" t="s">
        <v>1228</v>
      </c>
      <c r="C174" s="401" t="s">
        <v>591</v>
      </c>
      <c r="D174" s="88" t="s">
        <v>333</v>
      </c>
      <c r="E174" s="327" t="s">
        <v>1224</v>
      </c>
      <c r="F174" s="400" t="s">
        <v>73</v>
      </c>
      <c r="G174" s="324" t="s">
        <v>73</v>
      </c>
      <c r="H174" s="88" t="s">
        <v>73</v>
      </c>
      <c r="I174" s="402" t="s">
        <v>73</v>
      </c>
      <c r="J174" s="324"/>
      <c r="K174" s="88"/>
      <c r="L174" s="402"/>
      <c r="M174" s="324"/>
      <c r="N174" s="88"/>
      <c r="O174" s="402"/>
      <c r="P174" s="324"/>
      <c r="Q174" s="88"/>
      <c r="R174" s="402"/>
      <c r="S174" s="324"/>
      <c r="T174" s="88"/>
      <c r="U174" s="402"/>
      <c r="V174" s="328"/>
      <c r="W174" s="402"/>
      <c r="X174" s="402"/>
      <c r="Y174" s="320" t="s">
        <v>1271</v>
      </c>
    </row>
    <row r="175" spans="1:25">
      <c r="A175" s="88" t="s">
        <v>4</v>
      </c>
      <c r="B175" s="326" t="s">
        <v>1229</v>
      </c>
      <c r="C175" s="401" t="s">
        <v>591</v>
      </c>
      <c r="D175" s="88" t="s">
        <v>333</v>
      </c>
      <c r="E175" s="327" t="s">
        <v>1224</v>
      </c>
      <c r="F175" s="400" t="s">
        <v>73</v>
      </c>
      <c r="G175" s="324" t="s">
        <v>73</v>
      </c>
      <c r="H175" s="88" t="s">
        <v>73</v>
      </c>
      <c r="I175" s="402" t="s">
        <v>73</v>
      </c>
      <c r="J175" s="324"/>
      <c r="K175" s="88"/>
      <c r="L175" s="402"/>
      <c r="M175" s="324"/>
      <c r="N175" s="88"/>
      <c r="O175" s="402"/>
      <c r="P175" s="324"/>
      <c r="Q175" s="88"/>
      <c r="R175" s="402"/>
      <c r="S175" s="324"/>
      <c r="T175" s="88"/>
      <c r="U175" s="402"/>
      <c r="V175" s="328"/>
      <c r="W175" s="402"/>
      <c r="X175" s="402"/>
      <c r="Y175" s="320" t="s">
        <v>1275</v>
      </c>
    </row>
    <row r="176" spans="1:25">
      <c r="A176" s="88" t="s">
        <v>4</v>
      </c>
      <c r="B176" s="326" t="s">
        <v>1230</v>
      </c>
      <c r="C176" s="401" t="s">
        <v>591</v>
      </c>
      <c r="D176" s="88" t="s">
        <v>333</v>
      </c>
      <c r="E176" s="327" t="s">
        <v>1224</v>
      </c>
      <c r="F176" s="400" t="s">
        <v>73</v>
      </c>
      <c r="G176" s="324" t="s">
        <v>73</v>
      </c>
      <c r="H176" s="88" t="s">
        <v>73</v>
      </c>
      <c r="I176" s="402" t="s">
        <v>73</v>
      </c>
      <c r="J176" s="324"/>
      <c r="K176" s="88"/>
      <c r="L176" s="402"/>
      <c r="M176" s="324"/>
      <c r="N176" s="88"/>
      <c r="O176" s="402"/>
      <c r="P176" s="324"/>
      <c r="Q176" s="88"/>
      <c r="R176" s="402"/>
      <c r="S176" s="324"/>
      <c r="T176" s="88"/>
      <c r="U176" s="402"/>
      <c r="V176" s="328"/>
      <c r="W176" s="402"/>
      <c r="X176" s="402"/>
      <c r="Y176" s="320" t="s">
        <v>1275</v>
      </c>
    </row>
    <row r="177" spans="1:25">
      <c r="A177" s="88" t="s">
        <v>4</v>
      </c>
      <c r="B177" s="326" t="s">
        <v>1231</v>
      </c>
      <c r="C177" s="401" t="s">
        <v>591</v>
      </c>
      <c r="D177" s="88" t="s">
        <v>333</v>
      </c>
      <c r="E177" s="327" t="s">
        <v>1224</v>
      </c>
      <c r="F177" s="400" t="s">
        <v>73</v>
      </c>
      <c r="G177" s="324" t="s">
        <v>73</v>
      </c>
      <c r="H177" s="88" t="s">
        <v>73</v>
      </c>
      <c r="I177" s="402" t="s">
        <v>73</v>
      </c>
      <c r="J177" s="324"/>
      <c r="K177" s="88"/>
      <c r="L177" s="402"/>
      <c r="M177" s="324"/>
      <c r="N177" s="88"/>
      <c r="O177" s="402"/>
      <c r="P177" s="324"/>
      <c r="Q177" s="88"/>
      <c r="R177" s="402"/>
      <c r="S177" s="324"/>
      <c r="T177" s="88"/>
      <c r="U177" s="402"/>
      <c r="V177" s="328"/>
      <c r="W177" s="402"/>
      <c r="X177" s="402"/>
      <c r="Y177" s="320" t="s">
        <v>1271</v>
      </c>
    </row>
    <row r="178" spans="1:25">
      <c r="A178" s="88" t="s">
        <v>4</v>
      </c>
      <c r="B178" s="326" t="s">
        <v>1232</v>
      </c>
      <c r="C178" s="401" t="s">
        <v>591</v>
      </c>
      <c r="D178" s="88" t="s">
        <v>333</v>
      </c>
      <c r="E178" s="327" t="s">
        <v>1224</v>
      </c>
      <c r="F178" s="400" t="s">
        <v>73</v>
      </c>
      <c r="G178" s="324" t="s">
        <v>73</v>
      </c>
      <c r="H178" s="88" t="s">
        <v>73</v>
      </c>
      <c r="I178" s="402" t="s">
        <v>73</v>
      </c>
      <c r="J178" s="324"/>
      <c r="K178" s="88"/>
      <c r="L178" s="402"/>
      <c r="M178" s="324" t="s">
        <v>73</v>
      </c>
      <c r="N178" s="88" t="s">
        <v>73</v>
      </c>
      <c r="O178" s="402" t="s">
        <v>73</v>
      </c>
      <c r="P178" s="324" t="s">
        <v>73</v>
      </c>
      <c r="Q178" s="88" t="s">
        <v>73</v>
      </c>
      <c r="R178" s="402" t="s">
        <v>73</v>
      </c>
      <c r="S178" s="324"/>
      <c r="T178" s="88"/>
      <c r="U178" s="402"/>
      <c r="V178" s="328"/>
      <c r="W178" s="402"/>
      <c r="X178" s="402"/>
      <c r="Y178" s="320"/>
    </row>
    <row r="179" spans="1:25">
      <c r="A179" s="88" t="s">
        <v>4</v>
      </c>
      <c r="B179" s="326" t="s">
        <v>1233</v>
      </c>
      <c r="C179" s="401" t="s">
        <v>591</v>
      </c>
      <c r="D179" s="88" t="s">
        <v>317</v>
      </c>
      <c r="E179" s="327" t="s">
        <v>1234</v>
      </c>
      <c r="F179" s="400" t="s">
        <v>73</v>
      </c>
      <c r="G179" s="324" t="s">
        <v>73</v>
      </c>
      <c r="H179" s="88" t="s">
        <v>73</v>
      </c>
      <c r="I179" s="402" t="s">
        <v>73</v>
      </c>
      <c r="J179" s="324"/>
      <c r="K179" s="88"/>
      <c r="L179" s="402"/>
      <c r="M179" s="324"/>
      <c r="N179" s="88"/>
      <c r="O179" s="402"/>
      <c r="P179" s="324"/>
      <c r="Q179" s="88"/>
      <c r="R179" s="402"/>
      <c r="S179" s="324"/>
      <c r="T179" s="88"/>
      <c r="U179" s="402"/>
      <c r="V179" s="328"/>
      <c r="W179" s="402"/>
      <c r="X179" s="402"/>
      <c r="Y179" s="320" t="s">
        <v>1271</v>
      </c>
    </row>
    <row r="180" spans="1:25">
      <c r="A180" s="88" t="s">
        <v>4</v>
      </c>
      <c r="B180" s="326" t="s">
        <v>1235</v>
      </c>
      <c r="C180" s="401" t="s">
        <v>591</v>
      </c>
      <c r="D180" s="88" t="s">
        <v>317</v>
      </c>
      <c r="E180" s="327" t="s">
        <v>1234</v>
      </c>
      <c r="F180" s="400" t="s">
        <v>73</v>
      </c>
      <c r="G180" s="324" t="s">
        <v>73</v>
      </c>
      <c r="H180" s="88" t="s">
        <v>73</v>
      </c>
      <c r="I180" s="402" t="s">
        <v>73</v>
      </c>
      <c r="J180" s="324" t="s">
        <v>73</v>
      </c>
      <c r="K180" s="88" t="s">
        <v>73</v>
      </c>
      <c r="L180" s="402" t="s">
        <v>73</v>
      </c>
      <c r="M180" s="324" t="s">
        <v>73</v>
      </c>
      <c r="N180" s="88" t="s">
        <v>73</v>
      </c>
      <c r="O180" s="402" t="s">
        <v>73</v>
      </c>
      <c r="P180" s="324" t="s">
        <v>73</v>
      </c>
      <c r="Q180" s="88" t="s">
        <v>73</v>
      </c>
      <c r="R180" s="402" t="s">
        <v>73</v>
      </c>
      <c r="S180" s="324" t="s">
        <v>73</v>
      </c>
      <c r="T180" s="88" t="s">
        <v>73</v>
      </c>
      <c r="U180" s="402" t="s">
        <v>73</v>
      </c>
      <c r="V180" s="328" t="s">
        <v>73</v>
      </c>
      <c r="W180" s="402" t="s">
        <v>73</v>
      </c>
      <c r="X180" s="402" t="s">
        <v>73</v>
      </c>
      <c r="Y180" s="320" t="s">
        <v>1271</v>
      </c>
    </row>
    <row r="181" spans="1:25">
      <c r="A181" s="88" t="s">
        <v>4</v>
      </c>
      <c r="B181" s="326" t="s">
        <v>1236</v>
      </c>
      <c r="C181" s="401" t="s">
        <v>591</v>
      </c>
      <c r="D181" s="88" t="s">
        <v>317</v>
      </c>
      <c r="E181" s="327" t="s">
        <v>1234</v>
      </c>
      <c r="F181" s="400" t="s">
        <v>73</v>
      </c>
      <c r="G181" s="324" t="s">
        <v>73</v>
      </c>
      <c r="H181" s="88" t="s">
        <v>73</v>
      </c>
      <c r="I181" s="402" t="s">
        <v>73</v>
      </c>
      <c r="J181" s="324"/>
      <c r="K181" s="88"/>
      <c r="L181" s="402"/>
      <c r="M181" s="324"/>
      <c r="N181" s="88"/>
      <c r="O181" s="402"/>
      <c r="P181" s="324"/>
      <c r="Q181" s="88"/>
      <c r="R181" s="402"/>
      <c r="S181" s="324"/>
      <c r="T181" s="88"/>
      <c r="U181" s="402"/>
      <c r="V181" s="328"/>
      <c r="W181" s="402"/>
      <c r="X181" s="402"/>
      <c r="Y181" s="320" t="s">
        <v>1271</v>
      </c>
    </row>
    <row r="182" spans="1:25">
      <c r="A182" s="88" t="s">
        <v>4</v>
      </c>
      <c r="B182" s="326" t="s">
        <v>1033</v>
      </c>
      <c r="C182" s="401" t="s">
        <v>591</v>
      </c>
      <c r="D182" s="88" t="s">
        <v>317</v>
      </c>
      <c r="E182" s="327" t="s">
        <v>1234</v>
      </c>
      <c r="F182" s="400" t="s">
        <v>73</v>
      </c>
      <c r="G182" s="324" t="s">
        <v>73</v>
      </c>
      <c r="H182" s="88" t="s">
        <v>73</v>
      </c>
      <c r="I182" s="402" t="s">
        <v>73</v>
      </c>
      <c r="J182" s="324" t="s">
        <v>73</v>
      </c>
      <c r="K182" s="88" t="s">
        <v>73</v>
      </c>
      <c r="L182" s="402" t="s">
        <v>73</v>
      </c>
      <c r="M182" s="324" t="s">
        <v>73</v>
      </c>
      <c r="N182" s="88" t="s">
        <v>73</v>
      </c>
      <c r="O182" s="402" t="s">
        <v>73</v>
      </c>
      <c r="P182" s="324" t="s">
        <v>73</v>
      </c>
      <c r="Q182" s="88" t="s">
        <v>73</v>
      </c>
      <c r="R182" s="402" t="s">
        <v>73</v>
      </c>
      <c r="S182" s="324" t="s">
        <v>73</v>
      </c>
      <c r="T182" s="88" t="s">
        <v>73</v>
      </c>
      <c r="U182" s="402" t="s">
        <v>73</v>
      </c>
      <c r="V182" s="328" t="s">
        <v>73</v>
      </c>
      <c r="W182" s="402" t="s">
        <v>73</v>
      </c>
      <c r="X182" s="402" t="s">
        <v>73</v>
      </c>
      <c r="Y182" s="320" t="s">
        <v>1271</v>
      </c>
    </row>
    <row r="183" spans="1:25">
      <c r="A183" s="88" t="s">
        <v>4</v>
      </c>
      <c r="B183" s="326" t="s">
        <v>1237</v>
      </c>
      <c r="C183" s="401" t="s">
        <v>591</v>
      </c>
      <c r="D183" s="88" t="s">
        <v>317</v>
      </c>
      <c r="E183" s="327" t="s">
        <v>1234</v>
      </c>
      <c r="F183" s="400" t="s">
        <v>73</v>
      </c>
      <c r="G183" s="324" t="s">
        <v>73</v>
      </c>
      <c r="H183" s="88" t="s">
        <v>73</v>
      </c>
      <c r="I183" s="402" t="s">
        <v>73</v>
      </c>
      <c r="J183" s="324" t="s">
        <v>73</v>
      </c>
      <c r="K183" s="88" t="s">
        <v>73</v>
      </c>
      <c r="L183" s="402" t="s">
        <v>73</v>
      </c>
      <c r="M183" s="324" t="s">
        <v>73</v>
      </c>
      <c r="N183" s="88" t="s">
        <v>73</v>
      </c>
      <c r="O183" s="402" t="s">
        <v>73</v>
      </c>
      <c r="P183" s="324" t="s">
        <v>73</v>
      </c>
      <c r="Q183" s="88" t="s">
        <v>73</v>
      </c>
      <c r="R183" s="402" t="s">
        <v>73</v>
      </c>
      <c r="S183" s="324" t="s">
        <v>73</v>
      </c>
      <c r="T183" s="88" t="s">
        <v>73</v>
      </c>
      <c r="U183" s="402" t="s">
        <v>73</v>
      </c>
      <c r="V183" s="328" t="s">
        <v>73</v>
      </c>
      <c r="W183" s="402" t="s">
        <v>73</v>
      </c>
      <c r="X183" s="402" t="s">
        <v>73</v>
      </c>
      <c r="Y183" s="320" t="s">
        <v>1271</v>
      </c>
    </row>
    <row r="184" spans="1:25">
      <c r="A184" s="88" t="s">
        <v>4</v>
      </c>
      <c r="B184" s="326" t="s">
        <v>1238</v>
      </c>
      <c r="C184" s="401" t="s">
        <v>591</v>
      </c>
      <c r="D184" s="88" t="s">
        <v>317</v>
      </c>
      <c r="E184" s="327" t="s">
        <v>1234</v>
      </c>
      <c r="F184" s="400" t="s">
        <v>73</v>
      </c>
      <c r="G184" s="324" t="s">
        <v>73</v>
      </c>
      <c r="H184" s="88" t="s">
        <v>73</v>
      </c>
      <c r="I184" s="402" t="s">
        <v>73</v>
      </c>
      <c r="J184" s="324"/>
      <c r="K184" s="88"/>
      <c r="L184" s="402"/>
      <c r="M184" s="324"/>
      <c r="N184" s="88"/>
      <c r="O184" s="402"/>
      <c r="P184" s="324"/>
      <c r="Q184" s="88"/>
      <c r="R184" s="402"/>
      <c r="S184" s="324"/>
      <c r="T184" s="88"/>
      <c r="U184" s="402"/>
      <c r="V184" s="328"/>
      <c r="W184" s="402"/>
      <c r="X184" s="402"/>
      <c r="Y184" s="320" t="s">
        <v>1271</v>
      </c>
    </row>
    <row r="185" spans="1:25">
      <c r="A185" s="88" t="s">
        <v>4</v>
      </c>
      <c r="B185" s="326" t="s">
        <v>1223</v>
      </c>
      <c r="C185" s="401" t="s">
        <v>591</v>
      </c>
      <c r="D185" s="88" t="s">
        <v>317</v>
      </c>
      <c r="E185" s="327" t="s">
        <v>1234</v>
      </c>
      <c r="F185" s="400" t="s">
        <v>73</v>
      </c>
      <c r="G185" s="324" t="s">
        <v>73</v>
      </c>
      <c r="H185" s="88" t="s">
        <v>73</v>
      </c>
      <c r="I185" s="402" t="s">
        <v>73</v>
      </c>
      <c r="J185" s="324" t="s">
        <v>73</v>
      </c>
      <c r="K185" s="88" t="s">
        <v>73</v>
      </c>
      <c r="L185" s="402" t="s">
        <v>73</v>
      </c>
      <c r="M185" s="324" t="s">
        <v>73</v>
      </c>
      <c r="N185" s="88" t="s">
        <v>73</v>
      </c>
      <c r="O185" s="402" t="s">
        <v>73</v>
      </c>
      <c r="P185" s="324" t="s">
        <v>73</v>
      </c>
      <c r="Q185" s="88" t="s">
        <v>73</v>
      </c>
      <c r="R185" s="402" t="s">
        <v>73</v>
      </c>
      <c r="S185" s="324" t="s">
        <v>73</v>
      </c>
      <c r="T185" s="88" t="s">
        <v>73</v>
      </c>
      <c r="U185" s="402" t="s">
        <v>73</v>
      </c>
      <c r="V185" s="328" t="s">
        <v>73</v>
      </c>
      <c r="W185" s="402" t="s">
        <v>73</v>
      </c>
      <c r="X185" s="402" t="s">
        <v>73</v>
      </c>
      <c r="Y185" s="320"/>
    </row>
    <row r="186" spans="1:25">
      <c r="A186" s="88" t="s">
        <v>4</v>
      </c>
      <c r="B186" s="326" t="s">
        <v>1226</v>
      </c>
      <c r="C186" s="401" t="s">
        <v>591</v>
      </c>
      <c r="D186" s="88" t="s">
        <v>317</v>
      </c>
      <c r="E186" s="327" t="s">
        <v>1234</v>
      </c>
      <c r="F186" s="400" t="s">
        <v>73</v>
      </c>
      <c r="G186" s="324" t="s">
        <v>73</v>
      </c>
      <c r="H186" s="88" t="s">
        <v>73</v>
      </c>
      <c r="I186" s="402" t="s">
        <v>73</v>
      </c>
      <c r="J186" s="324"/>
      <c r="K186" s="88"/>
      <c r="L186" s="402"/>
      <c r="M186" s="324"/>
      <c r="N186" s="88"/>
      <c r="O186" s="402"/>
      <c r="P186" s="324"/>
      <c r="Q186" s="88"/>
      <c r="R186" s="402"/>
      <c r="S186" s="324"/>
      <c r="T186" s="88"/>
      <c r="U186" s="402"/>
      <c r="V186" s="328"/>
      <c r="W186" s="402"/>
      <c r="X186" s="402"/>
      <c r="Y186" s="320" t="s">
        <v>1271</v>
      </c>
    </row>
    <row r="187" spans="1:25">
      <c r="A187" s="88" t="s">
        <v>4</v>
      </c>
      <c r="B187" s="326" t="s">
        <v>1239</v>
      </c>
      <c r="C187" s="401" t="s">
        <v>591</v>
      </c>
      <c r="D187" s="88" t="s">
        <v>317</v>
      </c>
      <c r="E187" s="327" t="s">
        <v>1234</v>
      </c>
      <c r="F187" s="400" t="s">
        <v>73</v>
      </c>
      <c r="G187" s="324" t="s">
        <v>73</v>
      </c>
      <c r="H187" s="88" t="s">
        <v>73</v>
      </c>
      <c r="I187" s="402" t="s">
        <v>73</v>
      </c>
      <c r="J187" s="324"/>
      <c r="K187" s="88"/>
      <c r="L187" s="402"/>
      <c r="M187" s="324"/>
      <c r="N187" s="88"/>
      <c r="O187" s="402"/>
      <c r="P187" s="324"/>
      <c r="Q187" s="88"/>
      <c r="R187" s="402"/>
      <c r="S187" s="324"/>
      <c r="T187" s="88"/>
      <c r="U187" s="402"/>
      <c r="V187" s="328"/>
      <c r="W187" s="402"/>
      <c r="X187" s="402"/>
      <c r="Y187" s="320" t="s">
        <v>1271</v>
      </c>
    </row>
    <row r="188" spans="1:25">
      <c r="A188" s="88" t="s">
        <v>4</v>
      </c>
      <c r="B188" s="326" t="s">
        <v>1091</v>
      </c>
      <c r="C188" s="401" t="s">
        <v>591</v>
      </c>
      <c r="D188" s="88" t="s">
        <v>317</v>
      </c>
      <c r="E188" s="327" t="s">
        <v>1234</v>
      </c>
      <c r="F188" s="400" t="s">
        <v>73</v>
      </c>
      <c r="G188" s="324" t="s">
        <v>73</v>
      </c>
      <c r="H188" s="88" t="s">
        <v>73</v>
      </c>
      <c r="I188" s="402" t="s">
        <v>73</v>
      </c>
      <c r="J188" s="324"/>
      <c r="K188" s="88"/>
      <c r="L188" s="402"/>
      <c r="M188" s="324" t="s">
        <v>73</v>
      </c>
      <c r="N188" s="88" t="s">
        <v>73</v>
      </c>
      <c r="O188" s="402" t="s">
        <v>73</v>
      </c>
      <c r="P188" s="324" t="s">
        <v>73</v>
      </c>
      <c r="Q188" s="88" t="s">
        <v>73</v>
      </c>
      <c r="R188" s="402" t="s">
        <v>73</v>
      </c>
      <c r="S188" s="324"/>
      <c r="T188" s="88"/>
      <c r="U188" s="402"/>
      <c r="V188" s="328"/>
      <c r="W188" s="402"/>
      <c r="X188" s="402"/>
      <c r="Y188" s="320"/>
    </row>
    <row r="189" spans="1:25">
      <c r="A189" s="88" t="s">
        <v>4</v>
      </c>
      <c r="B189" s="326" t="s">
        <v>1240</v>
      </c>
      <c r="C189" s="401" t="s">
        <v>591</v>
      </c>
      <c r="D189" s="88" t="s">
        <v>317</v>
      </c>
      <c r="E189" s="327" t="s">
        <v>1234</v>
      </c>
      <c r="F189" s="400" t="s">
        <v>73</v>
      </c>
      <c r="G189" s="324" t="s">
        <v>73</v>
      </c>
      <c r="H189" s="88" t="s">
        <v>73</v>
      </c>
      <c r="I189" s="402" t="s">
        <v>73</v>
      </c>
      <c r="J189" s="324" t="s">
        <v>73</v>
      </c>
      <c r="K189" s="88" t="s">
        <v>73</v>
      </c>
      <c r="L189" s="402" t="s">
        <v>73</v>
      </c>
      <c r="M189" s="324" t="s">
        <v>73</v>
      </c>
      <c r="N189" s="88" t="s">
        <v>73</v>
      </c>
      <c r="O189" s="402" t="s">
        <v>73</v>
      </c>
      <c r="P189" s="324" t="s">
        <v>73</v>
      </c>
      <c r="Q189" s="88" t="s">
        <v>73</v>
      </c>
      <c r="R189" s="402" t="s">
        <v>73</v>
      </c>
      <c r="S189" s="324" t="s">
        <v>73</v>
      </c>
      <c r="T189" s="88" t="s">
        <v>73</v>
      </c>
      <c r="U189" s="402" t="s">
        <v>73</v>
      </c>
      <c r="V189" s="328" t="s">
        <v>73</v>
      </c>
      <c r="W189" s="402" t="s">
        <v>73</v>
      </c>
      <c r="X189" s="402" t="s">
        <v>73</v>
      </c>
      <c r="Y189" s="320"/>
    </row>
    <row r="190" spans="1:25">
      <c r="A190" s="88" t="s">
        <v>4</v>
      </c>
      <c r="B190" s="326" t="s">
        <v>1241</v>
      </c>
      <c r="C190" s="401" t="s">
        <v>591</v>
      </c>
      <c r="D190" s="88" t="s">
        <v>317</v>
      </c>
      <c r="E190" s="327" t="s">
        <v>1234</v>
      </c>
      <c r="F190" s="400" t="s">
        <v>73</v>
      </c>
      <c r="G190" s="324" t="s">
        <v>73</v>
      </c>
      <c r="H190" s="88" t="s">
        <v>73</v>
      </c>
      <c r="I190" s="402" t="s">
        <v>73</v>
      </c>
      <c r="J190" s="324"/>
      <c r="K190" s="88"/>
      <c r="L190" s="402"/>
      <c r="M190" s="324"/>
      <c r="N190" s="88"/>
      <c r="O190" s="402"/>
      <c r="P190" s="324"/>
      <c r="Q190" s="88"/>
      <c r="R190" s="402"/>
      <c r="S190" s="324"/>
      <c r="T190" s="88"/>
      <c r="U190" s="402"/>
      <c r="V190" s="328"/>
      <c r="W190" s="402"/>
      <c r="X190" s="402"/>
      <c r="Y190" s="320" t="s">
        <v>1271</v>
      </c>
    </row>
    <row r="191" spans="1:25">
      <c r="A191" s="88" t="s">
        <v>4</v>
      </c>
      <c r="B191" s="326" t="s">
        <v>1242</v>
      </c>
      <c r="C191" s="401" t="s">
        <v>591</v>
      </c>
      <c r="D191" s="88" t="s">
        <v>317</v>
      </c>
      <c r="E191" s="327" t="s">
        <v>1234</v>
      </c>
      <c r="F191" s="400" t="s">
        <v>73</v>
      </c>
      <c r="G191" s="324" t="s">
        <v>73</v>
      </c>
      <c r="H191" s="88" t="s">
        <v>73</v>
      </c>
      <c r="I191" s="402" t="s">
        <v>73</v>
      </c>
      <c r="J191" s="324"/>
      <c r="K191" s="88"/>
      <c r="L191" s="402"/>
      <c r="M191" s="324"/>
      <c r="N191" s="88"/>
      <c r="O191" s="402"/>
      <c r="P191" s="324"/>
      <c r="Q191" s="88"/>
      <c r="R191" s="402"/>
      <c r="S191" s="324"/>
      <c r="T191" s="88"/>
      <c r="U191" s="402"/>
      <c r="V191" s="328"/>
      <c r="W191" s="402"/>
      <c r="X191" s="402"/>
      <c r="Y191" s="320" t="s">
        <v>1271</v>
      </c>
    </row>
    <row r="192" spans="1:25">
      <c r="A192" s="88" t="s">
        <v>4</v>
      </c>
      <c r="B192" s="326" t="s">
        <v>1243</v>
      </c>
      <c r="C192" s="401" t="s">
        <v>591</v>
      </c>
      <c r="D192" s="88" t="s">
        <v>317</v>
      </c>
      <c r="E192" s="327" t="s">
        <v>1234</v>
      </c>
      <c r="F192" s="400" t="s">
        <v>73</v>
      </c>
      <c r="G192" s="324" t="s">
        <v>73</v>
      </c>
      <c r="H192" s="88" t="s">
        <v>73</v>
      </c>
      <c r="I192" s="402" t="s">
        <v>73</v>
      </c>
      <c r="J192" s="324"/>
      <c r="K192" s="88"/>
      <c r="L192" s="402"/>
      <c r="M192" s="324"/>
      <c r="N192" s="88"/>
      <c r="O192" s="402"/>
      <c r="P192" s="324"/>
      <c r="Q192" s="88"/>
      <c r="R192" s="402"/>
      <c r="S192" s="324"/>
      <c r="T192" s="88"/>
      <c r="U192" s="402"/>
      <c r="V192" s="328"/>
      <c r="W192" s="402"/>
      <c r="X192" s="402"/>
      <c r="Y192" s="320" t="s">
        <v>1271</v>
      </c>
    </row>
    <row r="193" spans="1:25">
      <c r="A193" s="88" t="s">
        <v>4</v>
      </c>
      <c r="B193" s="326" t="s">
        <v>1244</v>
      </c>
      <c r="C193" s="401" t="s">
        <v>591</v>
      </c>
      <c r="D193" s="88" t="s">
        <v>317</v>
      </c>
      <c r="E193" s="327" t="s">
        <v>1234</v>
      </c>
      <c r="F193" s="400" t="s">
        <v>73</v>
      </c>
      <c r="G193" s="324" t="s">
        <v>73</v>
      </c>
      <c r="H193" s="88" t="s">
        <v>73</v>
      </c>
      <c r="I193" s="402" t="s">
        <v>73</v>
      </c>
      <c r="J193" s="324"/>
      <c r="K193" s="88"/>
      <c r="L193" s="402"/>
      <c r="M193" s="324"/>
      <c r="N193" s="88"/>
      <c r="O193" s="402"/>
      <c r="P193" s="324"/>
      <c r="Q193" s="88"/>
      <c r="R193" s="402"/>
      <c r="S193" s="324"/>
      <c r="T193" s="88"/>
      <c r="U193" s="402"/>
      <c r="V193" s="328"/>
      <c r="W193" s="402"/>
      <c r="X193" s="402"/>
      <c r="Y193" s="320" t="s">
        <v>1271</v>
      </c>
    </row>
    <row r="194" spans="1:25">
      <c r="A194" s="88" t="s">
        <v>4</v>
      </c>
      <c r="B194" s="326" t="s">
        <v>1245</v>
      </c>
      <c r="C194" s="401" t="s">
        <v>591</v>
      </c>
      <c r="D194" s="88" t="s">
        <v>317</v>
      </c>
      <c r="E194" s="327" t="s">
        <v>1234</v>
      </c>
      <c r="F194" s="400" t="s">
        <v>73</v>
      </c>
      <c r="G194" s="324" t="s">
        <v>73</v>
      </c>
      <c r="H194" s="88" t="s">
        <v>73</v>
      </c>
      <c r="I194" s="402" t="s">
        <v>73</v>
      </c>
      <c r="J194" s="324"/>
      <c r="K194" s="88"/>
      <c r="L194" s="402"/>
      <c r="M194" s="324"/>
      <c r="N194" s="88"/>
      <c r="O194" s="402"/>
      <c r="P194" s="324"/>
      <c r="Q194" s="88"/>
      <c r="R194" s="402"/>
      <c r="S194" s="324"/>
      <c r="T194" s="88"/>
      <c r="U194" s="402"/>
      <c r="V194" s="328"/>
      <c r="W194" s="402"/>
      <c r="X194" s="402"/>
      <c r="Y194" s="320" t="s">
        <v>1271</v>
      </c>
    </row>
    <row r="195" spans="1:25">
      <c r="A195" s="88" t="s">
        <v>4</v>
      </c>
      <c r="B195" s="326" t="s">
        <v>1246</v>
      </c>
      <c r="C195" s="401" t="s">
        <v>591</v>
      </c>
      <c r="D195" s="88" t="s">
        <v>317</v>
      </c>
      <c r="E195" s="327" t="s">
        <v>1234</v>
      </c>
      <c r="F195" s="400" t="s">
        <v>73</v>
      </c>
      <c r="G195" s="324" t="s">
        <v>73</v>
      </c>
      <c r="H195" s="88" t="s">
        <v>73</v>
      </c>
      <c r="I195" s="402" t="s">
        <v>73</v>
      </c>
      <c r="J195" s="324"/>
      <c r="K195" s="88"/>
      <c r="L195" s="402"/>
      <c r="M195" s="324"/>
      <c r="N195" s="88"/>
      <c r="O195" s="402"/>
      <c r="P195" s="324"/>
      <c r="Q195" s="88"/>
      <c r="R195" s="402"/>
      <c r="S195" s="324"/>
      <c r="T195" s="88"/>
      <c r="U195" s="402"/>
      <c r="V195" s="328"/>
      <c r="W195" s="402"/>
      <c r="X195" s="402"/>
      <c r="Y195" s="320" t="s">
        <v>1271</v>
      </c>
    </row>
    <row r="196" spans="1:25">
      <c r="A196" s="88" t="s">
        <v>4</v>
      </c>
      <c r="B196" s="326" t="s">
        <v>1228</v>
      </c>
      <c r="C196" s="401" t="s">
        <v>591</v>
      </c>
      <c r="D196" s="88" t="s">
        <v>317</v>
      </c>
      <c r="E196" s="327" t="s">
        <v>1247</v>
      </c>
      <c r="F196" s="400" t="s">
        <v>73</v>
      </c>
      <c r="G196" s="324" t="s">
        <v>73</v>
      </c>
      <c r="H196" s="88" t="s">
        <v>73</v>
      </c>
      <c r="I196" s="402" t="s">
        <v>73</v>
      </c>
      <c r="J196" s="324" t="s">
        <v>73</v>
      </c>
      <c r="K196" s="88" t="s">
        <v>73</v>
      </c>
      <c r="L196" s="402" t="s">
        <v>73</v>
      </c>
      <c r="M196" s="324"/>
      <c r="N196" s="88"/>
      <c r="O196" s="402"/>
      <c r="P196" s="324"/>
      <c r="Q196" s="88"/>
      <c r="R196" s="402"/>
      <c r="S196" s="324"/>
      <c r="T196" s="88"/>
      <c r="U196" s="402"/>
      <c r="V196" s="328"/>
      <c r="W196" s="402"/>
      <c r="X196" s="402"/>
      <c r="Y196" s="320"/>
    </row>
    <row r="197" spans="1:25">
      <c r="A197" s="88" t="s">
        <v>4</v>
      </c>
      <c r="B197" s="326" t="s">
        <v>1228</v>
      </c>
      <c r="C197" s="401" t="s">
        <v>591</v>
      </c>
      <c r="D197" s="88" t="s">
        <v>317</v>
      </c>
      <c r="E197" s="327" t="s">
        <v>1248</v>
      </c>
      <c r="F197" s="400" t="s">
        <v>73</v>
      </c>
      <c r="G197" s="324" t="s">
        <v>73</v>
      </c>
      <c r="H197" s="88" t="s">
        <v>73</v>
      </c>
      <c r="I197" s="402" t="s">
        <v>73</v>
      </c>
      <c r="J197" s="324" t="s">
        <v>73</v>
      </c>
      <c r="K197" s="88" t="s">
        <v>73</v>
      </c>
      <c r="L197" s="402" t="s">
        <v>73</v>
      </c>
      <c r="M197" s="324" t="s">
        <v>73</v>
      </c>
      <c r="N197" s="88" t="s">
        <v>73</v>
      </c>
      <c r="O197" s="402" t="s">
        <v>73</v>
      </c>
      <c r="P197" s="324" t="s">
        <v>73</v>
      </c>
      <c r="Q197" s="88" t="s">
        <v>73</v>
      </c>
      <c r="R197" s="402" t="s">
        <v>73</v>
      </c>
      <c r="S197" s="324" t="s">
        <v>73</v>
      </c>
      <c r="T197" s="88" t="s">
        <v>73</v>
      </c>
      <c r="U197" s="402" t="s">
        <v>73</v>
      </c>
      <c r="V197" s="328" t="s">
        <v>73</v>
      </c>
      <c r="W197" s="402" t="s">
        <v>73</v>
      </c>
      <c r="X197" s="402" t="s">
        <v>73</v>
      </c>
      <c r="Y197" s="320"/>
    </row>
    <row r="198" spans="1:25">
      <c r="A198" s="88" t="s">
        <v>4</v>
      </c>
      <c r="B198" s="326" t="s">
        <v>1229</v>
      </c>
      <c r="C198" s="401" t="s">
        <v>591</v>
      </c>
      <c r="D198" s="88" t="s">
        <v>317</v>
      </c>
      <c r="E198" s="327" t="s">
        <v>1234</v>
      </c>
      <c r="F198" s="400" t="s">
        <v>73</v>
      </c>
      <c r="G198" s="324" t="s">
        <v>73</v>
      </c>
      <c r="H198" s="88" t="s">
        <v>73</v>
      </c>
      <c r="I198" s="402" t="s">
        <v>73</v>
      </c>
      <c r="J198" s="324"/>
      <c r="K198" s="88"/>
      <c r="L198" s="402"/>
      <c r="M198" s="324" t="s">
        <v>73</v>
      </c>
      <c r="N198" s="88" t="s">
        <v>73</v>
      </c>
      <c r="O198" s="402" t="s">
        <v>73</v>
      </c>
      <c r="P198" s="324" t="s">
        <v>73</v>
      </c>
      <c r="Q198" s="88" t="s">
        <v>73</v>
      </c>
      <c r="R198" s="402" t="s">
        <v>73</v>
      </c>
      <c r="S198" s="324" t="s">
        <v>73</v>
      </c>
      <c r="T198" s="88" t="s">
        <v>73</v>
      </c>
      <c r="U198" s="402" t="s">
        <v>73</v>
      </c>
      <c r="V198" s="328"/>
      <c r="W198" s="402"/>
      <c r="X198" s="402"/>
      <c r="Y198" s="320"/>
    </row>
    <row r="199" spans="1:25">
      <c r="A199" s="88" t="s">
        <v>4</v>
      </c>
      <c r="B199" s="326" t="s">
        <v>1249</v>
      </c>
      <c r="C199" s="401" t="s">
        <v>591</v>
      </c>
      <c r="D199" s="88" t="s">
        <v>317</v>
      </c>
      <c r="E199" s="327" t="s">
        <v>1234</v>
      </c>
      <c r="F199" s="400" t="s">
        <v>73</v>
      </c>
      <c r="G199" s="324" t="s">
        <v>73</v>
      </c>
      <c r="H199" s="88" t="s">
        <v>73</v>
      </c>
      <c r="I199" s="402" t="s">
        <v>73</v>
      </c>
      <c r="J199" s="324"/>
      <c r="K199" s="88"/>
      <c r="L199" s="402"/>
      <c r="M199" s="324"/>
      <c r="N199" s="88"/>
      <c r="O199" s="402"/>
      <c r="P199" s="324"/>
      <c r="Q199" s="88"/>
      <c r="R199" s="402"/>
      <c r="S199" s="324"/>
      <c r="T199" s="88"/>
      <c r="U199" s="402"/>
      <c r="V199" s="328"/>
      <c r="W199" s="402"/>
      <c r="X199" s="402"/>
      <c r="Y199" s="320" t="s">
        <v>1271</v>
      </c>
    </row>
    <row r="200" spans="1:25">
      <c r="A200" s="88" t="s">
        <v>4</v>
      </c>
      <c r="B200" s="326" t="s">
        <v>1230</v>
      </c>
      <c r="C200" s="401" t="s">
        <v>591</v>
      </c>
      <c r="D200" s="88" t="s">
        <v>317</v>
      </c>
      <c r="E200" s="327" t="s">
        <v>1234</v>
      </c>
      <c r="F200" s="400" t="s">
        <v>73</v>
      </c>
      <c r="G200" s="324" t="s">
        <v>73</v>
      </c>
      <c r="H200" s="88" t="s">
        <v>73</v>
      </c>
      <c r="I200" s="402" t="s">
        <v>73</v>
      </c>
      <c r="J200" s="324"/>
      <c r="K200" s="88"/>
      <c r="L200" s="402"/>
      <c r="M200" s="324" t="s">
        <v>73</v>
      </c>
      <c r="N200" s="88" t="s">
        <v>73</v>
      </c>
      <c r="O200" s="402" t="s">
        <v>73</v>
      </c>
      <c r="P200" s="324" t="s">
        <v>73</v>
      </c>
      <c r="Q200" s="88" t="s">
        <v>73</v>
      </c>
      <c r="R200" s="402" t="s">
        <v>73</v>
      </c>
      <c r="S200" s="324" t="s">
        <v>73</v>
      </c>
      <c r="T200" s="88" t="s">
        <v>73</v>
      </c>
      <c r="U200" s="402" t="s">
        <v>73</v>
      </c>
      <c r="V200" s="328"/>
      <c r="W200" s="402"/>
      <c r="X200" s="402"/>
      <c r="Y200" s="320"/>
    </row>
    <row r="201" spans="1:25">
      <c r="A201" s="88" t="s">
        <v>4</v>
      </c>
      <c r="B201" s="326" t="s">
        <v>1250</v>
      </c>
      <c r="C201" s="401" t="s">
        <v>591</v>
      </c>
      <c r="D201" s="88" t="s">
        <v>317</v>
      </c>
      <c r="E201" s="327" t="s">
        <v>1234</v>
      </c>
      <c r="F201" s="400" t="s">
        <v>73</v>
      </c>
      <c r="G201" s="324" t="s">
        <v>73</v>
      </c>
      <c r="H201" s="88" t="s">
        <v>73</v>
      </c>
      <c r="I201" s="402" t="s">
        <v>73</v>
      </c>
      <c r="J201" s="324" t="s">
        <v>73</v>
      </c>
      <c r="K201" s="88" t="s">
        <v>73</v>
      </c>
      <c r="L201" s="402" t="s">
        <v>73</v>
      </c>
      <c r="M201" s="324" t="s">
        <v>73</v>
      </c>
      <c r="N201" s="88" t="s">
        <v>73</v>
      </c>
      <c r="O201" s="402" t="s">
        <v>73</v>
      </c>
      <c r="P201" s="324" t="s">
        <v>73</v>
      </c>
      <c r="Q201" s="88" t="s">
        <v>73</v>
      </c>
      <c r="R201" s="402" t="s">
        <v>73</v>
      </c>
      <c r="S201" s="324" t="s">
        <v>73</v>
      </c>
      <c r="T201" s="88" t="s">
        <v>73</v>
      </c>
      <c r="U201" s="402" t="s">
        <v>73</v>
      </c>
      <c r="V201" s="328" t="s">
        <v>73</v>
      </c>
      <c r="W201" s="402" t="s">
        <v>73</v>
      </c>
      <c r="X201" s="402" t="s">
        <v>73</v>
      </c>
      <c r="Y201" s="320"/>
    </row>
    <row r="202" spans="1:25">
      <c r="A202" s="88" t="s">
        <v>4</v>
      </c>
      <c r="B202" s="326" t="s">
        <v>1232</v>
      </c>
      <c r="C202" s="401" t="s">
        <v>591</v>
      </c>
      <c r="D202" s="88" t="s">
        <v>317</v>
      </c>
      <c r="E202" s="327" t="s">
        <v>1247</v>
      </c>
      <c r="F202" s="400" t="s">
        <v>73</v>
      </c>
      <c r="G202" s="324" t="s">
        <v>73</v>
      </c>
      <c r="H202" s="88" t="s">
        <v>73</v>
      </c>
      <c r="I202" s="402" t="s">
        <v>73</v>
      </c>
      <c r="J202" s="324"/>
      <c r="K202" s="88"/>
      <c r="L202" s="402"/>
      <c r="M202" s="324" t="s">
        <v>73</v>
      </c>
      <c r="N202" s="88" t="s">
        <v>73</v>
      </c>
      <c r="O202" s="402" t="s">
        <v>73</v>
      </c>
      <c r="P202" s="324" t="s">
        <v>73</v>
      </c>
      <c r="Q202" s="88" t="s">
        <v>73</v>
      </c>
      <c r="R202" s="402" t="s">
        <v>73</v>
      </c>
      <c r="S202" s="324"/>
      <c r="T202" s="88"/>
      <c r="U202" s="402"/>
      <c r="V202" s="328"/>
      <c r="W202" s="402"/>
      <c r="X202" s="402"/>
      <c r="Y202" s="320"/>
    </row>
    <row r="203" spans="1:25">
      <c r="A203" s="88" t="s">
        <v>4</v>
      </c>
      <c r="B203" s="326" t="s">
        <v>1232</v>
      </c>
      <c r="C203" s="401" t="s">
        <v>591</v>
      </c>
      <c r="D203" s="88" t="s">
        <v>317</v>
      </c>
      <c r="E203" s="327" t="s">
        <v>1248</v>
      </c>
      <c r="F203" s="400" t="s">
        <v>73</v>
      </c>
      <c r="G203" s="324" t="s">
        <v>73</v>
      </c>
      <c r="H203" s="88" t="s">
        <v>73</v>
      </c>
      <c r="I203" s="402" t="s">
        <v>73</v>
      </c>
      <c r="J203" s="324" t="s">
        <v>73</v>
      </c>
      <c r="K203" s="88" t="s">
        <v>73</v>
      </c>
      <c r="L203" s="402" t="s">
        <v>73</v>
      </c>
      <c r="M203" s="324" t="s">
        <v>73</v>
      </c>
      <c r="N203" s="88" t="s">
        <v>73</v>
      </c>
      <c r="O203" s="402" t="s">
        <v>73</v>
      </c>
      <c r="P203" s="324" t="s">
        <v>73</v>
      </c>
      <c r="Q203" s="88" t="s">
        <v>73</v>
      </c>
      <c r="R203" s="402" t="s">
        <v>73</v>
      </c>
      <c r="S203" s="324" t="s">
        <v>73</v>
      </c>
      <c r="T203" s="88" t="s">
        <v>73</v>
      </c>
      <c r="U203" s="402" t="s">
        <v>73</v>
      </c>
      <c r="V203" s="328"/>
      <c r="W203" s="402"/>
      <c r="X203" s="402"/>
      <c r="Y203" s="320"/>
    </row>
    <row r="204" spans="1:25">
      <c r="A204" s="88" t="s">
        <v>4</v>
      </c>
      <c r="B204" s="326" t="s">
        <v>1251</v>
      </c>
      <c r="C204" s="401" t="s">
        <v>591</v>
      </c>
      <c r="D204" s="88" t="s">
        <v>115</v>
      </c>
      <c r="E204" s="327" t="s">
        <v>1252</v>
      </c>
      <c r="F204" s="400" t="s">
        <v>73</v>
      </c>
      <c r="G204" s="324" t="s">
        <v>73</v>
      </c>
      <c r="H204" s="88" t="s">
        <v>73</v>
      </c>
      <c r="I204" s="402" t="s">
        <v>73</v>
      </c>
      <c r="J204" s="324"/>
      <c r="K204" s="88"/>
      <c r="L204" s="402"/>
      <c r="M204" s="324"/>
      <c r="N204" s="88"/>
      <c r="O204" s="402"/>
      <c r="P204" s="324"/>
      <c r="Q204" s="88"/>
      <c r="R204" s="402"/>
      <c r="S204" s="324"/>
      <c r="T204" s="88"/>
      <c r="U204" s="402"/>
      <c r="V204" s="328"/>
      <c r="W204" s="402"/>
      <c r="X204" s="402"/>
      <c r="Y204" s="320" t="s">
        <v>1271</v>
      </c>
    </row>
    <row r="205" spans="1:25">
      <c r="A205" s="88" t="s">
        <v>4</v>
      </c>
      <c r="B205" s="326" t="s">
        <v>1253</v>
      </c>
      <c r="C205" s="401" t="s">
        <v>591</v>
      </c>
      <c r="D205" s="88" t="s">
        <v>115</v>
      </c>
      <c r="E205" s="327" t="s">
        <v>1252</v>
      </c>
      <c r="F205" s="400" t="s">
        <v>73</v>
      </c>
      <c r="G205" s="324" t="s">
        <v>73</v>
      </c>
      <c r="H205" s="88" t="s">
        <v>73</v>
      </c>
      <c r="I205" s="402" t="s">
        <v>73</v>
      </c>
      <c r="J205" s="324"/>
      <c r="K205" s="88"/>
      <c r="L205" s="402"/>
      <c r="M205" s="324"/>
      <c r="N205" s="88"/>
      <c r="O205" s="402"/>
      <c r="P205" s="324"/>
      <c r="Q205" s="88"/>
      <c r="R205" s="402"/>
      <c r="S205" s="324"/>
      <c r="T205" s="88"/>
      <c r="U205" s="402"/>
      <c r="V205" s="328"/>
      <c r="W205" s="402"/>
      <c r="X205" s="402"/>
      <c r="Y205" s="320" t="s">
        <v>1271</v>
      </c>
    </row>
    <row r="206" spans="1:25">
      <c r="A206" s="88" t="s">
        <v>4</v>
      </c>
      <c r="B206" s="326" t="s">
        <v>1235</v>
      </c>
      <c r="C206" s="401" t="s">
        <v>591</v>
      </c>
      <c r="D206" s="88" t="s">
        <v>115</v>
      </c>
      <c r="E206" s="327" t="s">
        <v>1252</v>
      </c>
      <c r="F206" s="400" t="s">
        <v>73</v>
      </c>
      <c r="G206" s="324" t="s">
        <v>73</v>
      </c>
      <c r="H206" s="88" t="s">
        <v>73</v>
      </c>
      <c r="I206" s="402" t="s">
        <v>73</v>
      </c>
      <c r="J206" s="324"/>
      <c r="K206" s="88"/>
      <c r="L206" s="402"/>
      <c r="M206" s="324"/>
      <c r="N206" s="88"/>
      <c r="O206" s="402"/>
      <c r="P206" s="324"/>
      <c r="Q206" s="88"/>
      <c r="R206" s="402"/>
      <c r="S206" s="324"/>
      <c r="T206" s="88"/>
      <c r="U206" s="402"/>
      <c r="V206" s="328"/>
      <c r="W206" s="402"/>
      <c r="X206" s="402"/>
      <c r="Y206" s="320" t="s">
        <v>1271</v>
      </c>
    </row>
    <row r="207" spans="1:25">
      <c r="A207" s="88" t="s">
        <v>4</v>
      </c>
      <c r="B207" s="326" t="s">
        <v>1236</v>
      </c>
      <c r="C207" s="401" t="s">
        <v>591</v>
      </c>
      <c r="D207" s="88" t="s">
        <v>115</v>
      </c>
      <c r="E207" s="327" t="s">
        <v>1252</v>
      </c>
      <c r="F207" s="400" t="s">
        <v>73</v>
      </c>
      <c r="G207" s="324" t="s">
        <v>73</v>
      </c>
      <c r="H207" s="88" t="s">
        <v>73</v>
      </c>
      <c r="I207" s="402" t="s">
        <v>73</v>
      </c>
      <c r="J207" s="324"/>
      <c r="K207" s="88"/>
      <c r="L207" s="402"/>
      <c r="M207" s="324"/>
      <c r="N207" s="88"/>
      <c r="O207" s="402"/>
      <c r="P207" s="324"/>
      <c r="Q207" s="88"/>
      <c r="R207" s="402"/>
      <c r="S207" s="324"/>
      <c r="T207" s="88"/>
      <c r="U207" s="402"/>
      <c r="V207" s="328"/>
      <c r="W207" s="402"/>
      <c r="X207" s="402"/>
      <c r="Y207" s="320" t="s">
        <v>1271</v>
      </c>
    </row>
    <row r="208" spans="1:25">
      <c r="A208" s="88" t="s">
        <v>4</v>
      </c>
      <c r="B208" s="326" t="s">
        <v>1254</v>
      </c>
      <c r="C208" s="401" t="s">
        <v>591</v>
      </c>
      <c r="D208" s="88" t="s">
        <v>115</v>
      </c>
      <c r="E208" s="327" t="s">
        <v>1252</v>
      </c>
      <c r="F208" s="400" t="s">
        <v>73</v>
      </c>
      <c r="G208" s="324" t="s">
        <v>73</v>
      </c>
      <c r="H208" s="88" t="s">
        <v>73</v>
      </c>
      <c r="I208" s="402" t="s">
        <v>73</v>
      </c>
      <c r="J208" s="324"/>
      <c r="K208" s="88"/>
      <c r="L208" s="402"/>
      <c r="M208" s="324"/>
      <c r="N208" s="88"/>
      <c r="O208" s="402"/>
      <c r="P208" s="324"/>
      <c r="Q208" s="88"/>
      <c r="R208" s="402"/>
      <c r="S208" s="324"/>
      <c r="T208" s="88"/>
      <c r="U208" s="402"/>
      <c r="V208" s="328"/>
      <c r="W208" s="402"/>
      <c r="X208" s="402"/>
      <c r="Y208" s="320" t="s">
        <v>1271</v>
      </c>
    </row>
    <row r="209" spans="1:25">
      <c r="A209" s="88" t="s">
        <v>4</v>
      </c>
      <c r="B209" s="326" t="s">
        <v>1255</v>
      </c>
      <c r="C209" s="401" t="s">
        <v>591</v>
      </c>
      <c r="D209" s="88" t="s">
        <v>115</v>
      </c>
      <c r="E209" s="327" t="s">
        <v>1252</v>
      </c>
      <c r="F209" s="400" t="s">
        <v>73</v>
      </c>
      <c r="G209" s="324" t="s">
        <v>73</v>
      </c>
      <c r="H209" s="88" t="s">
        <v>73</v>
      </c>
      <c r="I209" s="402" t="s">
        <v>73</v>
      </c>
      <c r="J209" s="324"/>
      <c r="K209" s="88"/>
      <c r="L209" s="402"/>
      <c r="M209" s="324"/>
      <c r="N209" s="88"/>
      <c r="O209" s="402"/>
      <c r="P209" s="324"/>
      <c r="Q209" s="88"/>
      <c r="R209" s="402"/>
      <c r="S209" s="324"/>
      <c r="T209" s="88"/>
      <c r="U209" s="402"/>
      <c r="V209" s="328"/>
      <c r="W209" s="402"/>
      <c r="X209" s="402"/>
      <c r="Y209" s="320" t="s">
        <v>1271</v>
      </c>
    </row>
    <row r="210" spans="1:25">
      <c r="A210" s="88" t="s">
        <v>4</v>
      </c>
      <c r="B210" s="326" t="s">
        <v>1256</v>
      </c>
      <c r="C210" s="401" t="s">
        <v>591</v>
      </c>
      <c r="D210" s="88" t="s">
        <v>115</v>
      </c>
      <c r="E210" s="327" t="s">
        <v>1252</v>
      </c>
      <c r="F210" s="400" t="s">
        <v>73</v>
      </c>
      <c r="G210" s="324" t="s">
        <v>73</v>
      </c>
      <c r="H210" s="88" t="s">
        <v>73</v>
      </c>
      <c r="I210" s="402" t="s">
        <v>73</v>
      </c>
      <c r="J210" s="324"/>
      <c r="K210" s="88"/>
      <c r="L210" s="402"/>
      <c r="M210" s="324"/>
      <c r="N210" s="88"/>
      <c r="O210" s="402"/>
      <c r="P210" s="324"/>
      <c r="Q210" s="88"/>
      <c r="R210" s="402"/>
      <c r="S210" s="324"/>
      <c r="T210" s="88"/>
      <c r="U210" s="402"/>
      <c r="V210" s="328"/>
      <c r="W210" s="402"/>
      <c r="X210" s="402"/>
      <c r="Y210" s="320" t="s">
        <v>1271</v>
      </c>
    </row>
    <row r="211" spans="1:25">
      <c r="A211" s="88" t="s">
        <v>4</v>
      </c>
      <c r="B211" s="326" t="s">
        <v>1257</v>
      </c>
      <c r="C211" s="401" t="s">
        <v>591</v>
      </c>
      <c r="D211" s="88" t="s">
        <v>115</v>
      </c>
      <c r="E211" s="327" t="s">
        <v>1252</v>
      </c>
      <c r="F211" s="400" t="s">
        <v>73</v>
      </c>
      <c r="G211" s="324" t="s">
        <v>73</v>
      </c>
      <c r="H211" s="88" t="s">
        <v>73</v>
      </c>
      <c r="I211" s="402" t="s">
        <v>73</v>
      </c>
      <c r="J211" s="324"/>
      <c r="K211" s="88"/>
      <c r="L211" s="402"/>
      <c r="M211" s="324"/>
      <c r="N211" s="88"/>
      <c r="O211" s="402"/>
      <c r="P211" s="324"/>
      <c r="Q211" s="88"/>
      <c r="R211" s="402"/>
      <c r="S211" s="324"/>
      <c r="T211" s="88"/>
      <c r="U211" s="402"/>
      <c r="V211" s="328"/>
      <c r="W211" s="402"/>
      <c r="X211" s="402"/>
      <c r="Y211" s="320" t="s">
        <v>1271</v>
      </c>
    </row>
    <row r="212" spans="1:25">
      <c r="A212" s="88" t="s">
        <v>4</v>
      </c>
      <c r="B212" s="326" t="s">
        <v>1223</v>
      </c>
      <c r="C212" s="401" t="s">
        <v>591</v>
      </c>
      <c r="D212" s="88" t="s">
        <v>115</v>
      </c>
      <c r="E212" s="327" t="s">
        <v>1252</v>
      </c>
      <c r="F212" s="400" t="s">
        <v>73</v>
      </c>
      <c r="G212" s="324" t="s">
        <v>73</v>
      </c>
      <c r="H212" s="88" t="s">
        <v>73</v>
      </c>
      <c r="I212" s="402" t="s">
        <v>73</v>
      </c>
      <c r="J212" s="324"/>
      <c r="K212" s="88"/>
      <c r="L212" s="402"/>
      <c r="M212" s="324"/>
      <c r="N212" s="88"/>
      <c r="O212" s="402"/>
      <c r="P212" s="324"/>
      <c r="Q212" s="88"/>
      <c r="R212" s="402"/>
      <c r="S212" s="324"/>
      <c r="T212" s="88"/>
      <c r="U212" s="402"/>
      <c r="V212" s="328"/>
      <c r="W212" s="402"/>
      <c r="X212" s="402"/>
      <c r="Y212" s="320" t="s">
        <v>1272</v>
      </c>
    </row>
    <row r="213" spans="1:25">
      <c r="A213" s="88" t="s">
        <v>4</v>
      </c>
      <c r="B213" s="326" t="s">
        <v>1225</v>
      </c>
      <c r="C213" s="401" t="s">
        <v>591</v>
      </c>
      <c r="D213" s="88" t="s">
        <v>115</v>
      </c>
      <c r="E213" s="327" t="s">
        <v>1252</v>
      </c>
      <c r="F213" s="400" t="s">
        <v>73</v>
      </c>
      <c r="G213" s="324" t="s">
        <v>73</v>
      </c>
      <c r="H213" s="88" t="s">
        <v>73</v>
      </c>
      <c r="I213" s="402" t="s">
        <v>73</v>
      </c>
      <c r="J213" s="324"/>
      <c r="K213" s="88"/>
      <c r="L213" s="402"/>
      <c r="M213" s="324"/>
      <c r="N213" s="88"/>
      <c r="O213" s="402"/>
      <c r="P213" s="324"/>
      <c r="Q213" s="88"/>
      <c r="R213" s="402"/>
      <c r="S213" s="324"/>
      <c r="T213" s="88"/>
      <c r="U213" s="402"/>
      <c r="V213" s="328"/>
      <c r="W213" s="402"/>
      <c r="X213" s="402"/>
      <c r="Y213" s="320" t="s">
        <v>1271</v>
      </c>
    </row>
    <row r="214" spans="1:25">
      <c r="A214" s="88" t="s">
        <v>4</v>
      </c>
      <c r="B214" s="326" t="s">
        <v>1226</v>
      </c>
      <c r="C214" s="401" t="s">
        <v>591</v>
      </c>
      <c r="D214" s="88" t="s">
        <v>115</v>
      </c>
      <c r="E214" s="327" t="s">
        <v>1252</v>
      </c>
      <c r="F214" s="400" t="s">
        <v>73</v>
      </c>
      <c r="G214" s="324" t="s">
        <v>73</v>
      </c>
      <c r="H214" s="88" t="s">
        <v>73</v>
      </c>
      <c r="I214" s="402" t="s">
        <v>73</v>
      </c>
      <c r="J214" s="324"/>
      <c r="K214" s="88"/>
      <c r="L214" s="402"/>
      <c r="M214" s="324"/>
      <c r="N214" s="88"/>
      <c r="O214" s="402"/>
      <c r="P214" s="324"/>
      <c r="Q214" s="88"/>
      <c r="R214" s="402"/>
      <c r="S214" s="324"/>
      <c r="T214" s="88"/>
      <c r="U214" s="402"/>
      <c r="V214" s="328"/>
      <c r="W214" s="402"/>
      <c r="X214" s="402"/>
      <c r="Y214" s="320" t="s">
        <v>1271</v>
      </c>
    </row>
    <row r="215" spans="1:25">
      <c r="A215" s="88" t="s">
        <v>4</v>
      </c>
      <c r="B215" s="326" t="s">
        <v>1091</v>
      </c>
      <c r="C215" s="401" t="s">
        <v>591</v>
      </c>
      <c r="D215" s="88" t="s">
        <v>115</v>
      </c>
      <c r="E215" s="327" t="s">
        <v>1252</v>
      </c>
      <c r="F215" s="400" t="s">
        <v>73</v>
      </c>
      <c r="G215" s="324" t="s">
        <v>73</v>
      </c>
      <c r="H215" s="88" t="s">
        <v>73</v>
      </c>
      <c r="I215" s="402" t="s">
        <v>73</v>
      </c>
      <c r="J215" s="324"/>
      <c r="K215" s="88"/>
      <c r="L215" s="402"/>
      <c r="M215" s="324" t="s">
        <v>73</v>
      </c>
      <c r="N215" s="88" t="s">
        <v>73</v>
      </c>
      <c r="O215" s="402" t="s">
        <v>73</v>
      </c>
      <c r="P215" s="324" t="s">
        <v>73</v>
      </c>
      <c r="Q215" s="88" t="s">
        <v>73</v>
      </c>
      <c r="R215" s="402" t="s">
        <v>73</v>
      </c>
      <c r="S215" s="324"/>
      <c r="T215" s="88"/>
      <c r="U215" s="402"/>
      <c r="V215" s="328"/>
      <c r="W215" s="402"/>
      <c r="X215" s="402"/>
      <c r="Y215" s="320"/>
    </row>
    <row r="216" spans="1:25">
      <c r="A216" s="88" t="s">
        <v>4</v>
      </c>
      <c r="B216" s="326" t="s">
        <v>1258</v>
      </c>
      <c r="C216" s="401" t="s">
        <v>591</v>
      </c>
      <c r="D216" s="88" t="s">
        <v>115</v>
      </c>
      <c r="E216" s="327" t="s">
        <v>1252</v>
      </c>
      <c r="F216" s="400" t="s">
        <v>73</v>
      </c>
      <c r="G216" s="324" t="s">
        <v>73</v>
      </c>
      <c r="H216" s="88" t="s">
        <v>73</v>
      </c>
      <c r="I216" s="402" t="s">
        <v>73</v>
      </c>
      <c r="J216" s="324"/>
      <c r="K216" s="88"/>
      <c r="L216" s="402"/>
      <c r="M216" s="324"/>
      <c r="N216" s="88"/>
      <c r="O216" s="402"/>
      <c r="P216" s="324"/>
      <c r="Q216" s="88"/>
      <c r="R216" s="402"/>
      <c r="S216" s="324"/>
      <c r="T216" s="88"/>
      <c r="U216" s="402"/>
      <c r="V216" s="328"/>
      <c r="W216" s="402"/>
      <c r="X216" s="402"/>
      <c r="Y216" s="320" t="s">
        <v>1271</v>
      </c>
    </row>
    <row r="217" spans="1:25">
      <c r="A217" s="88" t="s">
        <v>4</v>
      </c>
      <c r="B217" s="326" t="s">
        <v>1259</v>
      </c>
      <c r="C217" s="401" t="s">
        <v>591</v>
      </c>
      <c r="D217" s="88" t="s">
        <v>115</v>
      </c>
      <c r="E217" s="327" t="s">
        <v>1252</v>
      </c>
      <c r="F217" s="400" t="s">
        <v>73</v>
      </c>
      <c r="G217" s="324" t="s">
        <v>73</v>
      </c>
      <c r="H217" s="88" t="s">
        <v>73</v>
      </c>
      <c r="I217" s="402" t="s">
        <v>73</v>
      </c>
      <c r="J217" s="324"/>
      <c r="K217" s="88"/>
      <c r="L217" s="402"/>
      <c r="M217" s="324"/>
      <c r="N217" s="88"/>
      <c r="O217" s="402"/>
      <c r="P217" s="324"/>
      <c r="Q217" s="88"/>
      <c r="R217" s="402"/>
      <c r="S217" s="324"/>
      <c r="T217" s="88"/>
      <c r="U217" s="402"/>
      <c r="V217" s="328"/>
      <c r="W217" s="402"/>
      <c r="X217" s="402"/>
      <c r="Y217" s="320" t="s">
        <v>1271</v>
      </c>
    </row>
    <row r="218" spans="1:25">
      <c r="A218" s="88" t="s">
        <v>4</v>
      </c>
      <c r="B218" s="326" t="s">
        <v>1260</v>
      </c>
      <c r="C218" s="401" t="s">
        <v>591</v>
      </c>
      <c r="D218" s="88" t="s">
        <v>115</v>
      </c>
      <c r="E218" s="327" t="s">
        <v>1252</v>
      </c>
      <c r="F218" s="400" t="s">
        <v>73</v>
      </c>
      <c r="G218" s="324" t="s">
        <v>73</v>
      </c>
      <c r="H218" s="88" t="s">
        <v>73</v>
      </c>
      <c r="I218" s="402" t="s">
        <v>73</v>
      </c>
      <c r="J218" s="324"/>
      <c r="K218" s="88"/>
      <c r="L218" s="402"/>
      <c r="M218" s="324"/>
      <c r="N218" s="88"/>
      <c r="O218" s="402"/>
      <c r="P218" s="324"/>
      <c r="Q218" s="88"/>
      <c r="R218" s="402"/>
      <c r="S218" s="324"/>
      <c r="T218" s="88"/>
      <c r="U218" s="402"/>
      <c r="V218" s="328"/>
      <c r="W218" s="402"/>
      <c r="X218" s="402"/>
      <c r="Y218" s="320" t="s">
        <v>1271</v>
      </c>
    </row>
    <row r="219" spans="1:25">
      <c r="A219" s="88" t="s">
        <v>4</v>
      </c>
      <c r="B219" s="326" t="s">
        <v>1227</v>
      </c>
      <c r="C219" s="401" t="s">
        <v>591</v>
      </c>
      <c r="D219" s="88" t="s">
        <v>115</v>
      </c>
      <c r="E219" s="327" t="s">
        <v>1252</v>
      </c>
      <c r="F219" s="400" t="s">
        <v>73</v>
      </c>
      <c r="G219" s="324" t="s">
        <v>73</v>
      </c>
      <c r="H219" s="88" t="s">
        <v>73</v>
      </c>
      <c r="I219" s="402" t="s">
        <v>73</v>
      </c>
      <c r="J219" s="324"/>
      <c r="K219" s="88"/>
      <c r="L219" s="402"/>
      <c r="M219" s="324"/>
      <c r="N219" s="88"/>
      <c r="O219" s="402"/>
      <c r="P219" s="324"/>
      <c r="Q219" s="88"/>
      <c r="R219" s="402"/>
      <c r="S219" s="324"/>
      <c r="T219" s="88"/>
      <c r="U219" s="402"/>
      <c r="V219" s="328"/>
      <c r="W219" s="402"/>
      <c r="X219" s="402"/>
      <c r="Y219" s="320" t="s">
        <v>1271</v>
      </c>
    </row>
    <row r="220" spans="1:25">
      <c r="A220" s="88" t="s">
        <v>4</v>
      </c>
      <c r="B220" s="326" t="s">
        <v>1228</v>
      </c>
      <c r="C220" s="401" t="s">
        <v>591</v>
      </c>
      <c r="D220" s="88" t="s">
        <v>115</v>
      </c>
      <c r="E220" s="327" t="s">
        <v>1252</v>
      </c>
      <c r="F220" s="400" t="s">
        <v>73</v>
      </c>
      <c r="G220" s="324" t="s">
        <v>73</v>
      </c>
      <c r="H220" s="88" t="s">
        <v>73</v>
      </c>
      <c r="I220" s="402" t="s">
        <v>73</v>
      </c>
      <c r="J220" s="324"/>
      <c r="K220" s="88"/>
      <c r="L220" s="402"/>
      <c r="M220" s="324"/>
      <c r="N220" s="88"/>
      <c r="O220" s="402"/>
      <c r="P220" s="324"/>
      <c r="Q220" s="88"/>
      <c r="R220" s="402"/>
      <c r="S220" s="324"/>
      <c r="T220" s="88"/>
      <c r="U220" s="402"/>
      <c r="V220" s="328"/>
      <c r="W220" s="402"/>
      <c r="X220" s="402"/>
      <c r="Y220" s="320" t="s">
        <v>1271</v>
      </c>
    </row>
    <row r="221" spans="1:25">
      <c r="A221" s="88" t="s">
        <v>4</v>
      </c>
      <c r="B221" s="326" t="s">
        <v>1229</v>
      </c>
      <c r="C221" s="401" t="s">
        <v>591</v>
      </c>
      <c r="D221" s="88" t="s">
        <v>115</v>
      </c>
      <c r="E221" s="327" t="s">
        <v>1252</v>
      </c>
      <c r="F221" s="400" t="s">
        <v>73</v>
      </c>
      <c r="G221" s="324" t="s">
        <v>73</v>
      </c>
      <c r="H221" s="88" t="s">
        <v>73</v>
      </c>
      <c r="I221" s="402" t="s">
        <v>73</v>
      </c>
      <c r="J221" s="324"/>
      <c r="K221" s="88"/>
      <c r="L221" s="402"/>
      <c r="M221" s="324"/>
      <c r="N221" s="88"/>
      <c r="O221" s="402"/>
      <c r="P221" s="324"/>
      <c r="Q221" s="88"/>
      <c r="R221" s="402"/>
      <c r="S221" s="324"/>
      <c r="T221" s="88"/>
      <c r="U221" s="402"/>
      <c r="V221" s="328"/>
      <c r="W221" s="402"/>
      <c r="X221" s="402"/>
      <c r="Y221" s="320" t="s">
        <v>1272</v>
      </c>
    </row>
    <row r="222" spans="1:25">
      <c r="A222" s="88" t="s">
        <v>4</v>
      </c>
      <c r="B222" s="326" t="s">
        <v>1230</v>
      </c>
      <c r="C222" s="401" t="s">
        <v>591</v>
      </c>
      <c r="D222" s="88" t="s">
        <v>115</v>
      </c>
      <c r="E222" s="327" t="s">
        <v>1252</v>
      </c>
      <c r="F222" s="400" t="s">
        <v>73</v>
      </c>
      <c r="G222" s="324" t="s">
        <v>73</v>
      </c>
      <c r="H222" s="88" t="s">
        <v>73</v>
      </c>
      <c r="I222" s="402" t="s">
        <v>73</v>
      </c>
      <c r="J222" s="324"/>
      <c r="K222" s="88"/>
      <c r="L222" s="402"/>
      <c r="M222" s="324"/>
      <c r="N222" s="88"/>
      <c r="O222" s="402"/>
      <c r="P222" s="324"/>
      <c r="Q222" s="88"/>
      <c r="R222" s="402"/>
      <c r="S222" s="324"/>
      <c r="T222" s="88"/>
      <c r="U222" s="402"/>
      <c r="V222" s="328"/>
      <c r="W222" s="402"/>
      <c r="X222" s="402"/>
      <c r="Y222" s="320" t="s">
        <v>1272</v>
      </c>
    </row>
    <row r="223" spans="1:25">
      <c r="A223" s="88" t="s">
        <v>4</v>
      </c>
      <c r="B223" s="326" t="s">
        <v>1261</v>
      </c>
      <c r="C223" s="401" t="s">
        <v>591</v>
      </c>
      <c r="D223" s="88" t="s">
        <v>115</v>
      </c>
      <c r="E223" s="327" t="s">
        <v>1252</v>
      </c>
      <c r="F223" s="400" t="s">
        <v>73</v>
      </c>
      <c r="G223" s="324" t="s">
        <v>73</v>
      </c>
      <c r="H223" s="88" t="s">
        <v>73</v>
      </c>
      <c r="I223" s="402" t="s">
        <v>73</v>
      </c>
      <c r="J223" s="324"/>
      <c r="K223" s="88"/>
      <c r="L223" s="402"/>
      <c r="M223" s="324"/>
      <c r="N223" s="88"/>
      <c r="O223" s="402"/>
      <c r="P223" s="324"/>
      <c r="Q223" s="88"/>
      <c r="R223" s="402"/>
      <c r="S223" s="324"/>
      <c r="T223" s="88"/>
      <c r="U223" s="402"/>
      <c r="V223" s="328"/>
      <c r="W223" s="402"/>
      <c r="X223" s="402"/>
      <c r="Y223" s="320" t="s">
        <v>1271</v>
      </c>
    </row>
    <row r="224" spans="1:25">
      <c r="A224" s="88" t="s">
        <v>4</v>
      </c>
      <c r="B224" s="326" t="s">
        <v>1232</v>
      </c>
      <c r="C224" s="401" t="s">
        <v>591</v>
      </c>
      <c r="D224" s="88" t="s">
        <v>115</v>
      </c>
      <c r="E224" s="327" t="s">
        <v>1252</v>
      </c>
      <c r="F224" s="400" t="s">
        <v>73</v>
      </c>
      <c r="G224" s="324" t="s">
        <v>73</v>
      </c>
      <c r="H224" s="88" t="s">
        <v>73</v>
      </c>
      <c r="I224" s="402" t="s">
        <v>73</v>
      </c>
      <c r="J224" s="324"/>
      <c r="K224" s="88"/>
      <c r="L224" s="402"/>
      <c r="M224" s="324" t="s">
        <v>73</v>
      </c>
      <c r="N224" s="88" t="s">
        <v>73</v>
      </c>
      <c r="O224" s="402" t="s">
        <v>73</v>
      </c>
      <c r="P224" s="324" t="s">
        <v>73</v>
      </c>
      <c r="Q224" s="88" t="s">
        <v>73</v>
      </c>
      <c r="R224" s="402" t="s">
        <v>73</v>
      </c>
      <c r="S224" s="324"/>
      <c r="T224" s="88"/>
      <c r="U224" s="402"/>
      <c r="V224" s="328"/>
      <c r="W224" s="402"/>
      <c r="X224" s="402"/>
      <c r="Y224" s="320"/>
    </row>
    <row r="225" spans="1:25">
      <c r="A225" s="88" t="s">
        <v>4</v>
      </c>
      <c r="B225" s="326" t="s">
        <v>1233</v>
      </c>
      <c r="C225" s="401" t="s">
        <v>591</v>
      </c>
      <c r="D225" s="88" t="s">
        <v>339</v>
      </c>
      <c r="E225" s="327" t="s">
        <v>1262</v>
      </c>
      <c r="F225" s="400" t="s">
        <v>73</v>
      </c>
      <c r="G225" s="324" t="s">
        <v>73</v>
      </c>
      <c r="H225" s="88" t="s">
        <v>73</v>
      </c>
      <c r="I225" s="402" t="s">
        <v>73</v>
      </c>
      <c r="J225" s="324"/>
      <c r="K225" s="88"/>
      <c r="L225" s="402"/>
      <c r="M225" s="324"/>
      <c r="N225" s="88"/>
      <c r="O225" s="402"/>
      <c r="P225" s="324"/>
      <c r="Q225" s="88"/>
      <c r="R225" s="402"/>
      <c r="S225" s="324"/>
      <c r="T225" s="88"/>
      <c r="U225" s="402"/>
      <c r="V225" s="328"/>
      <c r="W225" s="402"/>
      <c r="X225" s="402"/>
      <c r="Y225" s="320" t="s">
        <v>1271</v>
      </c>
    </row>
    <row r="226" spans="1:25">
      <c r="A226" s="88" t="s">
        <v>4</v>
      </c>
      <c r="B226" s="326" t="s">
        <v>1251</v>
      </c>
      <c r="C226" s="401" t="s">
        <v>591</v>
      </c>
      <c r="D226" s="88" t="s">
        <v>339</v>
      </c>
      <c r="E226" s="327" t="s">
        <v>1262</v>
      </c>
      <c r="F226" s="400" t="s">
        <v>73</v>
      </c>
      <c r="G226" s="324" t="s">
        <v>73</v>
      </c>
      <c r="H226" s="88" t="s">
        <v>73</v>
      </c>
      <c r="I226" s="402" t="s">
        <v>73</v>
      </c>
      <c r="J226" s="324"/>
      <c r="K226" s="88"/>
      <c r="L226" s="402"/>
      <c r="M226" s="324"/>
      <c r="N226" s="88"/>
      <c r="O226" s="402"/>
      <c r="P226" s="324"/>
      <c r="Q226" s="88"/>
      <c r="R226" s="402"/>
      <c r="S226" s="324"/>
      <c r="T226" s="88"/>
      <c r="U226" s="402"/>
      <c r="V226" s="328"/>
      <c r="W226" s="402"/>
      <c r="X226" s="402"/>
      <c r="Y226" s="320" t="s">
        <v>1271</v>
      </c>
    </row>
    <row r="227" spans="1:25">
      <c r="A227" s="88" t="s">
        <v>4</v>
      </c>
      <c r="B227" s="326" t="s">
        <v>1253</v>
      </c>
      <c r="C227" s="401" t="s">
        <v>591</v>
      </c>
      <c r="D227" s="88" t="s">
        <v>339</v>
      </c>
      <c r="E227" s="327" t="s">
        <v>1262</v>
      </c>
      <c r="F227" s="400" t="s">
        <v>73</v>
      </c>
      <c r="G227" s="324" t="s">
        <v>73</v>
      </c>
      <c r="H227" s="88" t="s">
        <v>73</v>
      </c>
      <c r="I227" s="402" t="s">
        <v>73</v>
      </c>
      <c r="J227" s="324"/>
      <c r="K227" s="88"/>
      <c r="L227" s="402"/>
      <c r="M227" s="324"/>
      <c r="N227" s="88"/>
      <c r="O227" s="402"/>
      <c r="P227" s="324"/>
      <c r="Q227" s="88"/>
      <c r="R227" s="402"/>
      <c r="S227" s="324"/>
      <c r="T227" s="88"/>
      <c r="U227" s="402"/>
      <c r="V227" s="328"/>
      <c r="W227" s="402"/>
      <c r="X227" s="402"/>
      <c r="Y227" s="320" t="s">
        <v>1271</v>
      </c>
    </row>
    <row r="228" spans="1:25">
      <c r="A228" s="88" t="s">
        <v>4</v>
      </c>
      <c r="B228" s="326" t="s">
        <v>1263</v>
      </c>
      <c r="C228" s="401" t="s">
        <v>591</v>
      </c>
      <c r="D228" s="88" t="s">
        <v>339</v>
      </c>
      <c r="E228" s="327" t="s">
        <v>1262</v>
      </c>
      <c r="F228" s="400" t="s">
        <v>73</v>
      </c>
      <c r="G228" s="324" t="s">
        <v>73</v>
      </c>
      <c r="H228" s="88" t="s">
        <v>73</v>
      </c>
      <c r="I228" s="402" t="s">
        <v>73</v>
      </c>
      <c r="J228" s="324"/>
      <c r="K228" s="88"/>
      <c r="L228" s="402"/>
      <c r="M228" s="324"/>
      <c r="N228" s="88"/>
      <c r="O228" s="402"/>
      <c r="P228" s="324"/>
      <c r="Q228" s="88"/>
      <c r="R228" s="402"/>
      <c r="S228" s="324"/>
      <c r="T228" s="88"/>
      <c r="U228" s="402"/>
      <c r="V228" s="328"/>
      <c r="W228" s="402"/>
      <c r="X228" s="402"/>
      <c r="Y228" s="320" t="s">
        <v>1271</v>
      </c>
    </row>
    <row r="229" spans="1:25">
      <c r="A229" s="88" t="s">
        <v>4</v>
      </c>
      <c r="B229" s="326" t="s">
        <v>1254</v>
      </c>
      <c r="C229" s="401" t="s">
        <v>591</v>
      </c>
      <c r="D229" s="88" t="s">
        <v>339</v>
      </c>
      <c r="E229" s="327" t="s">
        <v>1262</v>
      </c>
      <c r="F229" s="400" t="s">
        <v>73</v>
      </c>
      <c r="G229" s="324" t="s">
        <v>73</v>
      </c>
      <c r="H229" s="88" t="s">
        <v>73</v>
      </c>
      <c r="I229" s="402" t="s">
        <v>73</v>
      </c>
      <c r="J229" s="324"/>
      <c r="K229" s="88"/>
      <c r="L229" s="402"/>
      <c r="M229" s="324"/>
      <c r="N229" s="88"/>
      <c r="O229" s="402"/>
      <c r="P229" s="324"/>
      <c r="Q229" s="88"/>
      <c r="R229" s="402"/>
      <c r="S229" s="324"/>
      <c r="T229" s="88"/>
      <c r="U229" s="402"/>
      <c r="V229" s="328"/>
      <c r="W229" s="402"/>
      <c r="X229" s="402"/>
      <c r="Y229" s="320" t="s">
        <v>1271</v>
      </c>
    </row>
    <row r="230" spans="1:25">
      <c r="A230" s="88" t="s">
        <v>4</v>
      </c>
      <c r="B230" s="326" t="s">
        <v>1255</v>
      </c>
      <c r="C230" s="401" t="s">
        <v>591</v>
      </c>
      <c r="D230" s="88" t="s">
        <v>339</v>
      </c>
      <c r="E230" s="327" t="s">
        <v>1262</v>
      </c>
      <c r="F230" s="400" t="s">
        <v>73</v>
      </c>
      <c r="G230" s="324" t="s">
        <v>73</v>
      </c>
      <c r="H230" s="88" t="s">
        <v>73</v>
      </c>
      <c r="I230" s="402" t="s">
        <v>73</v>
      </c>
      <c r="J230" s="324"/>
      <c r="K230" s="88"/>
      <c r="L230" s="402"/>
      <c r="M230" s="324"/>
      <c r="N230" s="88"/>
      <c r="O230" s="402"/>
      <c r="P230" s="324"/>
      <c r="Q230" s="88"/>
      <c r="R230" s="402"/>
      <c r="S230" s="324"/>
      <c r="T230" s="88"/>
      <c r="U230" s="402"/>
      <c r="V230" s="328"/>
      <c r="W230" s="402"/>
      <c r="X230" s="402"/>
      <c r="Y230" s="320" t="s">
        <v>1271</v>
      </c>
    </row>
    <row r="231" spans="1:25">
      <c r="A231" s="88" t="s">
        <v>4</v>
      </c>
      <c r="B231" s="326" t="s">
        <v>1033</v>
      </c>
      <c r="C231" s="401" t="s">
        <v>591</v>
      </c>
      <c r="D231" s="88" t="s">
        <v>339</v>
      </c>
      <c r="E231" s="327" t="s">
        <v>1262</v>
      </c>
      <c r="F231" s="400" t="s">
        <v>73</v>
      </c>
      <c r="G231" s="324" t="s">
        <v>73</v>
      </c>
      <c r="H231" s="88" t="s">
        <v>73</v>
      </c>
      <c r="I231" s="402" t="s">
        <v>73</v>
      </c>
      <c r="J231" s="324"/>
      <c r="K231" s="88"/>
      <c r="L231" s="402"/>
      <c r="M231" s="324"/>
      <c r="N231" s="88"/>
      <c r="O231" s="402"/>
      <c r="P231" s="324"/>
      <c r="Q231" s="88"/>
      <c r="R231" s="402"/>
      <c r="S231" s="324"/>
      <c r="T231" s="88"/>
      <c r="U231" s="402"/>
      <c r="V231" s="328"/>
      <c r="W231" s="402"/>
      <c r="X231" s="402"/>
      <c r="Y231" s="320" t="s">
        <v>1271</v>
      </c>
    </row>
    <row r="232" spans="1:25">
      <c r="A232" s="88" t="s">
        <v>4</v>
      </c>
      <c r="B232" s="326" t="s">
        <v>1264</v>
      </c>
      <c r="C232" s="401" t="s">
        <v>591</v>
      </c>
      <c r="D232" s="88" t="s">
        <v>339</v>
      </c>
      <c r="E232" s="327" t="s">
        <v>1262</v>
      </c>
      <c r="F232" s="400" t="s">
        <v>73</v>
      </c>
      <c r="G232" s="324" t="s">
        <v>73</v>
      </c>
      <c r="H232" s="88" t="s">
        <v>73</v>
      </c>
      <c r="I232" s="402" t="s">
        <v>73</v>
      </c>
      <c r="J232" s="324"/>
      <c r="K232" s="88"/>
      <c r="L232" s="402"/>
      <c r="M232" s="324"/>
      <c r="N232" s="88"/>
      <c r="O232" s="402"/>
      <c r="P232" s="324"/>
      <c r="Q232" s="88"/>
      <c r="R232" s="402"/>
      <c r="S232" s="324"/>
      <c r="T232" s="88"/>
      <c r="U232" s="402"/>
      <c r="V232" s="328"/>
      <c r="W232" s="402"/>
      <c r="X232" s="402"/>
      <c r="Y232" s="320" t="s">
        <v>1271</v>
      </c>
    </row>
    <row r="233" spans="1:25">
      <c r="A233" s="88" t="s">
        <v>4</v>
      </c>
      <c r="B233" s="326" t="s">
        <v>1257</v>
      </c>
      <c r="C233" s="401" t="s">
        <v>591</v>
      </c>
      <c r="D233" s="88" t="s">
        <v>339</v>
      </c>
      <c r="E233" s="327" t="s">
        <v>1262</v>
      </c>
      <c r="F233" s="400" t="s">
        <v>73</v>
      </c>
      <c r="G233" s="324" t="s">
        <v>73</v>
      </c>
      <c r="H233" s="88" t="s">
        <v>73</v>
      </c>
      <c r="I233" s="402" t="s">
        <v>73</v>
      </c>
      <c r="J233" s="324"/>
      <c r="K233" s="88"/>
      <c r="L233" s="402"/>
      <c r="M233" s="324"/>
      <c r="N233" s="88"/>
      <c r="O233" s="402"/>
      <c r="P233" s="324"/>
      <c r="Q233" s="88"/>
      <c r="R233" s="402"/>
      <c r="S233" s="324"/>
      <c r="T233" s="88"/>
      <c r="U233" s="402"/>
      <c r="V233" s="328"/>
      <c r="W233" s="402"/>
      <c r="X233" s="402"/>
      <c r="Y233" s="320" t="s">
        <v>1271</v>
      </c>
    </row>
    <row r="234" spans="1:25">
      <c r="A234" s="88" t="s">
        <v>4</v>
      </c>
      <c r="B234" s="326" t="s">
        <v>1223</v>
      </c>
      <c r="C234" s="401" t="s">
        <v>591</v>
      </c>
      <c r="D234" s="88" t="s">
        <v>339</v>
      </c>
      <c r="E234" s="327" t="s">
        <v>1262</v>
      </c>
      <c r="F234" s="400" t="s">
        <v>73</v>
      </c>
      <c r="G234" s="324"/>
      <c r="H234" s="88"/>
      <c r="I234" s="402"/>
      <c r="J234" s="324"/>
      <c r="K234" s="88"/>
      <c r="L234" s="402"/>
      <c r="M234" s="324"/>
      <c r="N234" s="88"/>
      <c r="O234" s="402"/>
      <c r="P234" s="324"/>
      <c r="Q234" s="88"/>
      <c r="R234" s="402"/>
      <c r="S234" s="324"/>
      <c r="T234" s="88"/>
      <c r="U234" s="402"/>
      <c r="V234" s="328"/>
      <c r="W234" s="402"/>
      <c r="X234" s="402"/>
      <c r="Y234" s="320" t="s">
        <v>1273</v>
      </c>
    </row>
    <row r="235" spans="1:25">
      <c r="A235" s="88" t="s">
        <v>4</v>
      </c>
      <c r="B235" s="326" t="s">
        <v>1265</v>
      </c>
      <c r="C235" s="401" t="s">
        <v>591</v>
      </c>
      <c r="D235" s="88" t="s">
        <v>339</v>
      </c>
      <c r="E235" s="327" t="s">
        <v>1262</v>
      </c>
      <c r="F235" s="400" t="s">
        <v>73</v>
      </c>
      <c r="G235" s="324" t="s">
        <v>73</v>
      </c>
      <c r="H235" s="88" t="s">
        <v>73</v>
      </c>
      <c r="I235" s="402" t="s">
        <v>73</v>
      </c>
      <c r="J235" s="324"/>
      <c r="K235" s="88"/>
      <c r="L235" s="402"/>
      <c r="M235" s="324"/>
      <c r="N235" s="88"/>
      <c r="O235" s="402"/>
      <c r="P235" s="324"/>
      <c r="Q235" s="88"/>
      <c r="R235" s="402"/>
      <c r="S235" s="324"/>
      <c r="T235" s="88"/>
      <c r="U235" s="402"/>
      <c r="V235" s="328"/>
      <c r="W235" s="402"/>
      <c r="X235" s="402"/>
      <c r="Y235" s="320" t="s">
        <v>1271</v>
      </c>
    </row>
    <row r="236" spans="1:25">
      <c r="A236" s="88" t="s">
        <v>4</v>
      </c>
      <c r="B236" s="326" t="s">
        <v>1266</v>
      </c>
      <c r="C236" s="401" t="s">
        <v>591</v>
      </c>
      <c r="D236" s="88" t="s">
        <v>339</v>
      </c>
      <c r="E236" s="327" t="s">
        <v>1262</v>
      </c>
      <c r="F236" s="400" t="s">
        <v>73</v>
      </c>
      <c r="G236" s="324" t="s">
        <v>73</v>
      </c>
      <c r="H236" s="88" t="s">
        <v>73</v>
      </c>
      <c r="I236" s="402" t="s">
        <v>73</v>
      </c>
      <c r="J236" s="324"/>
      <c r="K236" s="88"/>
      <c r="L236" s="402"/>
      <c r="M236" s="324"/>
      <c r="N236" s="88"/>
      <c r="O236" s="402"/>
      <c r="P236" s="324"/>
      <c r="Q236" s="88"/>
      <c r="R236" s="402"/>
      <c r="S236" s="324"/>
      <c r="T236" s="88"/>
      <c r="U236" s="402"/>
      <c r="V236" s="328"/>
      <c r="W236" s="402"/>
      <c r="X236" s="402"/>
      <c r="Y236" s="320" t="s">
        <v>1271</v>
      </c>
    </row>
    <row r="237" spans="1:25">
      <c r="A237" s="88" t="s">
        <v>4</v>
      </c>
      <c r="B237" s="326" t="s">
        <v>1225</v>
      </c>
      <c r="C237" s="401" t="s">
        <v>591</v>
      </c>
      <c r="D237" s="88" t="s">
        <v>339</v>
      </c>
      <c r="E237" s="327" t="s">
        <v>1262</v>
      </c>
      <c r="F237" s="400" t="s">
        <v>73</v>
      </c>
      <c r="G237" s="324" t="s">
        <v>73</v>
      </c>
      <c r="H237" s="88" t="s">
        <v>73</v>
      </c>
      <c r="I237" s="402" t="s">
        <v>73</v>
      </c>
      <c r="J237" s="324"/>
      <c r="K237" s="88"/>
      <c r="L237" s="402"/>
      <c r="M237" s="324"/>
      <c r="N237" s="88"/>
      <c r="O237" s="402"/>
      <c r="P237" s="324"/>
      <c r="Q237" s="88"/>
      <c r="R237" s="402"/>
      <c r="S237" s="324"/>
      <c r="T237" s="88"/>
      <c r="U237" s="402"/>
      <c r="V237" s="328"/>
      <c r="W237" s="402"/>
      <c r="X237" s="402"/>
      <c r="Y237" s="320" t="s">
        <v>1271</v>
      </c>
    </row>
    <row r="238" spans="1:25">
      <c r="A238" s="88" t="s">
        <v>4</v>
      </c>
      <c r="B238" s="326" t="s">
        <v>1226</v>
      </c>
      <c r="C238" s="401" t="s">
        <v>591</v>
      </c>
      <c r="D238" s="88" t="s">
        <v>339</v>
      </c>
      <c r="E238" s="327" t="s">
        <v>1262</v>
      </c>
      <c r="F238" s="400" t="s">
        <v>73</v>
      </c>
      <c r="G238" s="324" t="s">
        <v>73</v>
      </c>
      <c r="H238" s="88" t="s">
        <v>73</v>
      </c>
      <c r="I238" s="402" t="s">
        <v>73</v>
      </c>
      <c r="J238" s="324"/>
      <c r="K238" s="88"/>
      <c r="L238" s="402"/>
      <c r="M238" s="324"/>
      <c r="N238" s="88"/>
      <c r="O238" s="402"/>
      <c r="P238" s="324"/>
      <c r="Q238" s="88"/>
      <c r="R238" s="402"/>
      <c r="S238" s="324"/>
      <c r="T238" s="88"/>
      <c r="U238" s="402"/>
      <c r="V238" s="328"/>
      <c r="W238" s="402"/>
      <c r="X238" s="402"/>
      <c r="Y238" s="320" t="s">
        <v>1271</v>
      </c>
    </row>
    <row r="239" spans="1:25">
      <c r="A239" s="88" t="s">
        <v>4</v>
      </c>
      <c r="B239" s="326" t="s">
        <v>1267</v>
      </c>
      <c r="C239" s="401" t="s">
        <v>591</v>
      </c>
      <c r="D239" s="88" t="s">
        <v>339</v>
      </c>
      <c r="E239" s="327" t="s">
        <v>1262</v>
      </c>
      <c r="F239" s="400" t="s">
        <v>73</v>
      </c>
      <c r="G239" s="324" t="s">
        <v>73</v>
      </c>
      <c r="H239" s="88" t="s">
        <v>73</v>
      </c>
      <c r="I239" s="402" t="s">
        <v>73</v>
      </c>
      <c r="J239" s="324"/>
      <c r="K239" s="88"/>
      <c r="L239" s="402"/>
      <c r="M239" s="324"/>
      <c r="N239" s="88"/>
      <c r="O239" s="402"/>
      <c r="P239" s="324"/>
      <c r="Q239" s="88"/>
      <c r="R239" s="402"/>
      <c r="S239" s="324"/>
      <c r="T239" s="88"/>
      <c r="U239" s="402"/>
      <c r="V239" s="328"/>
      <c r="W239" s="402"/>
      <c r="X239" s="402"/>
      <c r="Y239" s="320" t="s">
        <v>1271</v>
      </c>
    </row>
    <row r="240" spans="1:25">
      <c r="A240" s="88" t="s">
        <v>4</v>
      </c>
      <c r="B240" s="326" t="s">
        <v>1091</v>
      </c>
      <c r="C240" s="401" t="s">
        <v>591</v>
      </c>
      <c r="D240" s="88" t="s">
        <v>339</v>
      </c>
      <c r="E240" s="327" t="s">
        <v>1262</v>
      </c>
      <c r="F240" s="400" t="s">
        <v>73</v>
      </c>
      <c r="G240" s="324" t="s">
        <v>73</v>
      </c>
      <c r="H240" s="88" t="s">
        <v>73</v>
      </c>
      <c r="I240" s="402" t="s">
        <v>73</v>
      </c>
      <c r="J240" s="324"/>
      <c r="K240" s="88"/>
      <c r="L240" s="402"/>
      <c r="M240" s="324"/>
      <c r="N240" s="88"/>
      <c r="O240" s="402"/>
      <c r="P240" s="324"/>
      <c r="Q240" s="88"/>
      <c r="R240" s="402"/>
      <c r="S240" s="324"/>
      <c r="T240" s="88"/>
      <c r="U240" s="402"/>
      <c r="V240" s="328"/>
      <c r="W240" s="402"/>
      <c r="X240" s="402"/>
      <c r="Y240" s="320" t="s">
        <v>1271</v>
      </c>
    </row>
    <row r="241" spans="1:25">
      <c r="A241" s="88" t="s">
        <v>4</v>
      </c>
      <c r="B241" s="326" t="s">
        <v>1268</v>
      </c>
      <c r="C241" s="401" t="s">
        <v>591</v>
      </c>
      <c r="D241" s="88" t="s">
        <v>339</v>
      </c>
      <c r="E241" s="327" t="s">
        <v>1262</v>
      </c>
      <c r="F241" s="400" t="s">
        <v>73</v>
      </c>
      <c r="G241" s="324" t="s">
        <v>73</v>
      </c>
      <c r="H241" s="88" t="s">
        <v>73</v>
      </c>
      <c r="I241" s="402" t="s">
        <v>73</v>
      </c>
      <c r="J241" s="324"/>
      <c r="K241" s="88"/>
      <c r="L241" s="402"/>
      <c r="M241" s="324"/>
      <c r="N241" s="88"/>
      <c r="O241" s="402"/>
      <c r="P241" s="324"/>
      <c r="Q241" s="88"/>
      <c r="R241" s="402"/>
      <c r="S241" s="324"/>
      <c r="T241" s="88"/>
      <c r="U241" s="402"/>
      <c r="V241" s="328"/>
      <c r="W241" s="402"/>
      <c r="X241" s="402"/>
      <c r="Y241" s="320" t="s">
        <v>1271</v>
      </c>
    </row>
    <row r="242" spans="1:25">
      <c r="A242" s="88" t="s">
        <v>4</v>
      </c>
      <c r="B242" s="326" t="s">
        <v>1269</v>
      </c>
      <c r="C242" s="401" t="s">
        <v>591</v>
      </c>
      <c r="D242" s="88" t="s">
        <v>339</v>
      </c>
      <c r="E242" s="327" t="s">
        <v>1262</v>
      </c>
      <c r="F242" s="400" t="s">
        <v>73</v>
      </c>
      <c r="G242" s="324" t="s">
        <v>73</v>
      </c>
      <c r="H242" s="88" t="s">
        <v>73</v>
      </c>
      <c r="I242" s="402" t="s">
        <v>73</v>
      </c>
      <c r="J242" s="324"/>
      <c r="K242" s="88"/>
      <c r="L242" s="402"/>
      <c r="M242" s="324"/>
      <c r="N242" s="88"/>
      <c r="O242" s="402"/>
      <c r="P242" s="324"/>
      <c r="Q242" s="88"/>
      <c r="R242" s="402"/>
      <c r="S242" s="324"/>
      <c r="T242" s="88"/>
      <c r="U242" s="402"/>
      <c r="V242" s="328"/>
      <c r="W242" s="402"/>
      <c r="X242" s="402"/>
      <c r="Y242" s="320" t="s">
        <v>1271</v>
      </c>
    </row>
    <row r="243" spans="1:25">
      <c r="A243" s="88" t="s">
        <v>4</v>
      </c>
      <c r="B243" s="326" t="s">
        <v>1227</v>
      </c>
      <c r="C243" s="401" t="s">
        <v>591</v>
      </c>
      <c r="D243" s="88" t="s">
        <v>339</v>
      </c>
      <c r="E243" s="327" t="s">
        <v>1262</v>
      </c>
      <c r="F243" s="400" t="s">
        <v>73</v>
      </c>
      <c r="G243" s="324" t="s">
        <v>73</v>
      </c>
      <c r="H243" s="88" t="s">
        <v>73</v>
      </c>
      <c r="I243" s="402" t="s">
        <v>73</v>
      </c>
      <c r="J243" s="324"/>
      <c r="K243" s="88"/>
      <c r="L243" s="402"/>
      <c r="M243" s="324"/>
      <c r="N243" s="88"/>
      <c r="O243" s="402"/>
      <c r="P243" s="324"/>
      <c r="Q243" s="88"/>
      <c r="R243" s="402"/>
      <c r="S243" s="324"/>
      <c r="T243" s="88"/>
      <c r="U243" s="402"/>
      <c r="V243" s="328"/>
      <c r="W243" s="402"/>
      <c r="X243" s="402"/>
      <c r="Y243" s="320" t="s">
        <v>1271</v>
      </c>
    </row>
    <row r="244" spans="1:25">
      <c r="A244" s="88" t="s">
        <v>4</v>
      </c>
      <c r="B244" s="326" t="s">
        <v>1228</v>
      </c>
      <c r="C244" s="401" t="s">
        <v>591</v>
      </c>
      <c r="D244" s="88" t="s">
        <v>339</v>
      </c>
      <c r="E244" s="327" t="s">
        <v>1262</v>
      </c>
      <c r="F244" s="400" t="s">
        <v>73</v>
      </c>
      <c r="G244" s="324" t="s">
        <v>73</v>
      </c>
      <c r="H244" s="88" t="s">
        <v>73</v>
      </c>
      <c r="I244" s="402" t="s">
        <v>73</v>
      </c>
      <c r="J244" s="324"/>
      <c r="K244" s="88"/>
      <c r="L244" s="402"/>
      <c r="M244" s="324"/>
      <c r="N244" s="88"/>
      <c r="O244" s="402"/>
      <c r="P244" s="324"/>
      <c r="Q244" s="88"/>
      <c r="R244" s="402"/>
      <c r="S244" s="324"/>
      <c r="T244" s="88"/>
      <c r="U244" s="402"/>
      <c r="V244" s="328"/>
      <c r="W244" s="402"/>
      <c r="X244" s="402"/>
      <c r="Y244" s="320" t="s">
        <v>1271</v>
      </c>
    </row>
    <row r="245" spans="1:25">
      <c r="A245" s="88" t="s">
        <v>4</v>
      </c>
      <c r="B245" s="326" t="s">
        <v>1229</v>
      </c>
      <c r="C245" s="401" t="s">
        <v>591</v>
      </c>
      <c r="D245" s="88" t="s">
        <v>339</v>
      </c>
      <c r="E245" s="327" t="s">
        <v>1262</v>
      </c>
      <c r="F245" s="400" t="s">
        <v>73</v>
      </c>
      <c r="G245" s="324"/>
      <c r="H245" s="88"/>
      <c r="I245" s="402"/>
      <c r="J245" s="324"/>
      <c r="K245" s="88"/>
      <c r="L245" s="402"/>
      <c r="M245" s="324"/>
      <c r="N245" s="88"/>
      <c r="O245" s="402"/>
      <c r="P245" s="324"/>
      <c r="Q245" s="88"/>
      <c r="R245" s="402"/>
      <c r="S245" s="324"/>
      <c r="T245" s="88"/>
      <c r="U245" s="402"/>
      <c r="V245" s="328"/>
      <c r="W245" s="402"/>
      <c r="X245" s="402"/>
      <c r="Y245" s="320" t="s">
        <v>1273</v>
      </c>
    </row>
    <row r="246" spans="1:25">
      <c r="A246" s="88" t="s">
        <v>4</v>
      </c>
      <c r="B246" s="326" t="s">
        <v>1230</v>
      </c>
      <c r="C246" s="401" t="s">
        <v>591</v>
      </c>
      <c r="D246" s="88" t="s">
        <v>339</v>
      </c>
      <c r="E246" s="327" t="s">
        <v>1262</v>
      </c>
      <c r="F246" s="400" t="s">
        <v>73</v>
      </c>
      <c r="G246" s="324"/>
      <c r="H246" s="88"/>
      <c r="I246" s="402"/>
      <c r="J246" s="324"/>
      <c r="K246" s="88"/>
      <c r="L246" s="402"/>
      <c r="M246" s="324"/>
      <c r="N246" s="88"/>
      <c r="O246" s="402"/>
      <c r="P246" s="324"/>
      <c r="Q246" s="88"/>
      <c r="R246" s="402"/>
      <c r="S246" s="324"/>
      <c r="T246" s="88"/>
      <c r="U246" s="402"/>
      <c r="V246" s="328"/>
      <c r="W246" s="402"/>
      <c r="X246" s="402"/>
      <c r="Y246" s="320" t="s">
        <v>1273</v>
      </c>
    </row>
    <row r="247" spans="1:25">
      <c r="A247" s="88" t="s">
        <v>4</v>
      </c>
      <c r="B247" s="326" t="s">
        <v>1270</v>
      </c>
      <c r="C247" s="401" t="s">
        <v>591</v>
      </c>
      <c r="D247" s="88" t="s">
        <v>339</v>
      </c>
      <c r="E247" s="327" t="s">
        <v>1262</v>
      </c>
      <c r="F247" s="400" t="s">
        <v>73</v>
      </c>
      <c r="G247" s="324" t="s">
        <v>73</v>
      </c>
      <c r="H247" s="88" t="s">
        <v>73</v>
      </c>
      <c r="I247" s="402" t="s">
        <v>73</v>
      </c>
      <c r="J247" s="324"/>
      <c r="K247" s="88"/>
      <c r="L247" s="402"/>
      <c r="M247" s="324"/>
      <c r="N247" s="88"/>
      <c r="O247" s="402"/>
      <c r="P247" s="324"/>
      <c r="Q247" s="88"/>
      <c r="R247" s="402"/>
      <c r="S247" s="324"/>
      <c r="T247" s="88"/>
      <c r="U247" s="402"/>
      <c r="V247" s="328"/>
      <c r="W247" s="402"/>
      <c r="X247" s="402"/>
      <c r="Y247" s="320" t="s">
        <v>1271</v>
      </c>
    </row>
    <row r="248" spans="1:25">
      <c r="A248" s="88" t="s">
        <v>4</v>
      </c>
      <c r="B248" s="326" t="s">
        <v>1232</v>
      </c>
      <c r="C248" s="401" t="s">
        <v>591</v>
      </c>
      <c r="D248" s="88" t="s">
        <v>339</v>
      </c>
      <c r="E248" s="327" t="s">
        <v>1262</v>
      </c>
      <c r="F248" s="400" t="s">
        <v>73</v>
      </c>
      <c r="G248" s="324" t="s">
        <v>73</v>
      </c>
      <c r="H248" s="88" t="s">
        <v>73</v>
      </c>
      <c r="I248" s="402" t="s">
        <v>73</v>
      </c>
      <c r="J248" s="324"/>
      <c r="K248" s="88"/>
      <c r="L248" s="402"/>
      <c r="M248" s="324"/>
      <c r="N248" s="88"/>
      <c r="O248" s="402"/>
      <c r="P248" s="324"/>
      <c r="Q248" s="88"/>
      <c r="R248" s="402"/>
      <c r="S248" s="324"/>
      <c r="T248" s="88"/>
      <c r="U248" s="402"/>
      <c r="V248" s="328"/>
      <c r="W248" s="402"/>
      <c r="X248" s="402"/>
      <c r="Y248" s="320" t="s">
        <v>1274</v>
      </c>
    </row>
    <row r="249" spans="1:25">
      <c r="A249" s="88" t="s">
        <v>4</v>
      </c>
      <c r="B249" s="326" t="s">
        <v>584</v>
      </c>
      <c r="C249" s="401" t="s">
        <v>1024</v>
      </c>
      <c r="D249" s="88" t="s">
        <v>1025</v>
      </c>
      <c r="E249" s="327" t="s">
        <v>1112</v>
      </c>
      <c r="F249" s="400" t="s">
        <v>648</v>
      </c>
      <c r="G249" s="324" t="s">
        <v>648</v>
      </c>
      <c r="H249" s="88" t="s">
        <v>648</v>
      </c>
      <c r="I249" s="402" t="s">
        <v>648</v>
      </c>
      <c r="J249" s="324"/>
      <c r="K249" s="88"/>
      <c r="L249" s="402"/>
      <c r="M249" s="324"/>
      <c r="N249" s="88"/>
      <c r="O249" s="402"/>
      <c r="P249" s="324"/>
      <c r="Q249" s="88"/>
      <c r="R249" s="402"/>
      <c r="S249" s="324"/>
      <c r="T249" s="88"/>
      <c r="U249" s="402"/>
      <c r="V249" s="328"/>
      <c r="W249" s="402"/>
      <c r="X249" s="402"/>
      <c r="Y249" s="320" t="s">
        <v>1110</v>
      </c>
    </row>
    <row r="250" spans="1:25">
      <c r="A250" s="88" t="s">
        <v>4</v>
      </c>
      <c r="B250" s="326" t="s">
        <v>584</v>
      </c>
      <c r="C250" s="401" t="s">
        <v>1024</v>
      </c>
      <c r="D250" s="88" t="s">
        <v>1025</v>
      </c>
      <c r="E250" s="327" t="s">
        <v>1107</v>
      </c>
      <c r="F250" s="400" t="s">
        <v>648</v>
      </c>
      <c r="G250" s="324" t="s">
        <v>648</v>
      </c>
      <c r="H250" s="88" t="s">
        <v>648</v>
      </c>
      <c r="I250" s="402" t="s">
        <v>648</v>
      </c>
      <c r="J250" s="324"/>
      <c r="K250" s="88"/>
      <c r="L250" s="402"/>
      <c r="M250" s="324"/>
      <c r="N250" s="88"/>
      <c r="O250" s="402"/>
      <c r="P250" s="324"/>
      <c r="Q250" s="88"/>
      <c r="R250" s="402"/>
      <c r="S250" s="324"/>
      <c r="T250" s="88"/>
      <c r="U250" s="402"/>
      <c r="V250" s="328"/>
      <c r="W250" s="402"/>
      <c r="X250" s="402"/>
      <c r="Y250" s="320" t="s">
        <v>1110</v>
      </c>
    </row>
    <row r="251" spans="1:25">
      <c r="A251" s="88" t="s">
        <v>4</v>
      </c>
      <c r="B251" s="326" t="s">
        <v>728</v>
      </c>
      <c r="C251" s="401" t="s">
        <v>1024</v>
      </c>
      <c r="D251" s="88" t="s">
        <v>1025</v>
      </c>
      <c r="E251" s="327" t="s">
        <v>1109</v>
      </c>
      <c r="F251" s="400" t="s">
        <v>648</v>
      </c>
      <c r="G251" s="324" t="s">
        <v>648</v>
      </c>
      <c r="H251" s="88" t="s">
        <v>648</v>
      </c>
      <c r="I251" s="402" t="s">
        <v>648</v>
      </c>
      <c r="J251" s="324"/>
      <c r="K251" s="88"/>
      <c r="L251" s="402"/>
      <c r="M251" s="324"/>
      <c r="N251" s="88"/>
      <c r="O251" s="402"/>
      <c r="P251" s="324"/>
      <c r="Q251" s="88"/>
      <c r="R251" s="402"/>
      <c r="S251" s="324"/>
      <c r="T251" s="88"/>
      <c r="U251" s="402"/>
      <c r="V251" s="328"/>
      <c r="W251" s="402"/>
      <c r="X251" s="402"/>
      <c r="Y251" s="320" t="s">
        <v>1111</v>
      </c>
    </row>
    <row r="252" spans="1:25">
      <c r="A252" s="88" t="s">
        <v>4</v>
      </c>
      <c r="B252" s="326" t="s">
        <v>1086</v>
      </c>
      <c r="C252" s="401" t="s">
        <v>1024</v>
      </c>
      <c r="D252" s="88" t="s">
        <v>1025</v>
      </c>
      <c r="E252" s="327" t="s">
        <v>1109</v>
      </c>
      <c r="F252" s="400" t="s">
        <v>648</v>
      </c>
      <c r="G252" s="324" t="s">
        <v>648</v>
      </c>
      <c r="H252" s="88" t="s">
        <v>648</v>
      </c>
      <c r="I252" s="402" t="s">
        <v>648</v>
      </c>
      <c r="J252" s="324"/>
      <c r="K252" s="88"/>
      <c r="L252" s="402"/>
      <c r="M252" s="324"/>
      <c r="N252" s="88"/>
      <c r="O252" s="402"/>
      <c r="P252" s="324"/>
      <c r="Q252" s="88"/>
      <c r="R252" s="402"/>
      <c r="S252" s="324"/>
      <c r="T252" s="88"/>
      <c r="U252" s="402"/>
      <c r="V252" s="328"/>
      <c r="W252" s="402"/>
      <c r="X252" s="402"/>
      <c r="Y252" s="320" t="s">
        <v>1111</v>
      </c>
    </row>
    <row r="253" spans="1:25">
      <c r="A253" s="88" t="s">
        <v>4</v>
      </c>
      <c r="B253" s="326" t="s">
        <v>744</v>
      </c>
      <c r="C253" s="401" t="s">
        <v>1024</v>
      </c>
      <c r="D253" s="88" t="s">
        <v>1025</v>
      </c>
      <c r="E253" s="327" t="s">
        <v>1109</v>
      </c>
      <c r="F253" s="400" t="s">
        <v>648</v>
      </c>
      <c r="G253" s="324" t="s">
        <v>648</v>
      </c>
      <c r="H253" s="88" t="s">
        <v>648</v>
      </c>
      <c r="I253" s="402" t="s">
        <v>648</v>
      </c>
      <c r="J253" s="324"/>
      <c r="K253" s="88"/>
      <c r="L253" s="402"/>
      <c r="M253" s="324"/>
      <c r="N253" s="88"/>
      <c r="O253" s="402"/>
      <c r="P253" s="324"/>
      <c r="Q253" s="88"/>
      <c r="R253" s="402"/>
      <c r="S253" s="324"/>
      <c r="T253" s="88"/>
      <c r="U253" s="402"/>
      <c r="V253" s="328"/>
      <c r="W253" s="402"/>
      <c r="X253" s="402"/>
      <c r="Y253" s="320" t="s">
        <v>1111</v>
      </c>
    </row>
    <row r="254" spans="1:25">
      <c r="A254" s="88" t="s">
        <v>4</v>
      </c>
      <c r="B254" s="326" t="s">
        <v>1087</v>
      </c>
      <c r="C254" s="401" t="s">
        <v>1024</v>
      </c>
      <c r="D254" s="88" t="s">
        <v>1025</v>
      </c>
      <c r="E254" s="327" t="s">
        <v>1112</v>
      </c>
      <c r="F254" s="400" t="s">
        <v>506</v>
      </c>
      <c r="G254" s="324" t="s">
        <v>648</v>
      </c>
      <c r="H254" s="88" t="s">
        <v>648</v>
      </c>
      <c r="I254" s="402" t="s">
        <v>648</v>
      </c>
      <c r="J254" s="328" t="s">
        <v>1102</v>
      </c>
      <c r="K254" s="88"/>
      <c r="L254" s="402"/>
      <c r="M254" s="324"/>
      <c r="N254" s="88"/>
      <c r="O254" s="402" t="s">
        <v>73</v>
      </c>
      <c r="P254" s="324"/>
      <c r="Q254" s="88"/>
      <c r="R254" s="402" t="s">
        <v>73</v>
      </c>
      <c r="S254" s="324"/>
      <c r="T254" s="88"/>
      <c r="U254" s="402" t="s">
        <v>73</v>
      </c>
      <c r="V254" s="328"/>
      <c r="W254" s="402"/>
      <c r="X254" s="402"/>
      <c r="Y254" s="320" t="s">
        <v>1104</v>
      </c>
    </row>
    <row r="255" spans="1:25">
      <c r="A255" s="88" t="s">
        <v>4</v>
      </c>
      <c r="B255" s="326" t="s">
        <v>1087</v>
      </c>
      <c r="C255" s="401" t="s">
        <v>1024</v>
      </c>
      <c r="D255" s="88" t="s">
        <v>1025</v>
      </c>
      <c r="E255" s="327" t="s">
        <v>1117</v>
      </c>
      <c r="F255" s="400" t="s">
        <v>506</v>
      </c>
      <c r="G255" s="324" t="s">
        <v>648</v>
      </c>
      <c r="H255" s="88" t="s">
        <v>648</v>
      </c>
      <c r="I255" s="402" t="s">
        <v>648</v>
      </c>
      <c r="J255" s="328" t="s">
        <v>1102</v>
      </c>
      <c r="K255" s="88"/>
      <c r="L255" s="402"/>
      <c r="M255" s="324"/>
      <c r="N255" s="88"/>
      <c r="O255" s="402" t="s">
        <v>73</v>
      </c>
      <c r="P255" s="324"/>
      <c r="Q255" s="88"/>
      <c r="R255" s="402" t="s">
        <v>73</v>
      </c>
      <c r="S255" s="324"/>
      <c r="T255" s="88"/>
      <c r="U255" s="402" t="s">
        <v>73</v>
      </c>
      <c r="V255" s="328"/>
      <c r="W255" s="402"/>
      <c r="X255" s="402"/>
      <c r="Y255" s="320" t="s">
        <v>1104</v>
      </c>
    </row>
    <row r="256" spans="1:25">
      <c r="A256" s="88" t="s">
        <v>4</v>
      </c>
      <c r="B256" s="326" t="s">
        <v>1087</v>
      </c>
      <c r="C256" s="401" t="s">
        <v>1024</v>
      </c>
      <c r="D256" s="88" t="s">
        <v>1025</v>
      </c>
      <c r="E256" s="327" t="s">
        <v>1114</v>
      </c>
      <c r="F256" s="400" t="s">
        <v>506</v>
      </c>
      <c r="G256" s="324" t="s">
        <v>648</v>
      </c>
      <c r="H256" s="88" t="s">
        <v>648</v>
      </c>
      <c r="I256" s="402" t="s">
        <v>648</v>
      </c>
      <c r="J256" s="328" t="s">
        <v>1102</v>
      </c>
      <c r="K256" s="88"/>
      <c r="L256" s="402"/>
      <c r="M256" s="324"/>
      <c r="N256" s="88"/>
      <c r="O256" s="402" t="s">
        <v>73</v>
      </c>
      <c r="P256" s="324"/>
      <c r="Q256" s="88"/>
      <c r="R256" s="402" t="s">
        <v>73</v>
      </c>
      <c r="S256" s="324"/>
      <c r="T256" s="88"/>
      <c r="U256" s="402" t="s">
        <v>73</v>
      </c>
      <c r="V256" s="328"/>
      <c r="W256" s="402"/>
      <c r="X256" s="402"/>
      <c r="Y256" s="320" t="s">
        <v>1104</v>
      </c>
    </row>
    <row r="257" spans="1:25">
      <c r="A257" s="88" t="s">
        <v>4</v>
      </c>
      <c r="B257" s="326" t="s">
        <v>1087</v>
      </c>
      <c r="C257" s="401" t="s">
        <v>1024</v>
      </c>
      <c r="D257" s="88" t="s">
        <v>1025</v>
      </c>
      <c r="E257" s="327" t="s">
        <v>1107</v>
      </c>
      <c r="F257" s="400" t="s">
        <v>506</v>
      </c>
      <c r="G257" s="324" t="s">
        <v>648</v>
      </c>
      <c r="H257" s="88" t="s">
        <v>648</v>
      </c>
      <c r="I257" s="402" t="s">
        <v>648</v>
      </c>
      <c r="J257" s="328" t="s">
        <v>1102</v>
      </c>
      <c r="K257" s="88"/>
      <c r="L257" s="402"/>
      <c r="M257" s="324"/>
      <c r="N257" s="88"/>
      <c r="O257" s="402" t="s">
        <v>73</v>
      </c>
      <c r="P257" s="324"/>
      <c r="Q257" s="88"/>
      <c r="R257" s="402" t="s">
        <v>73</v>
      </c>
      <c r="S257" s="324"/>
      <c r="T257" s="88"/>
      <c r="U257" s="402" t="s">
        <v>73</v>
      </c>
      <c r="V257" s="328"/>
      <c r="W257" s="402"/>
      <c r="X257" s="402"/>
      <c r="Y257" s="320" t="s">
        <v>1104</v>
      </c>
    </row>
    <row r="258" spans="1:25">
      <c r="A258" s="88" t="s">
        <v>4</v>
      </c>
      <c r="B258" s="326" t="s">
        <v>1089</v>
      </c>
      <c r="C258" s="401" t="s">
        <v>1024</v>
      </c>
      <c r="D258" s="88" t="s">
        <v>1025</v>
      </c>
      <c r="E258" s="327" t="s">
        <v>1109</v>
      </c>
      <c r="F258" s="400" t="s">
        <v>648</v>
      </c>
      <c r="G258" s="324" t="s">
        <v>648</v>
      </c>
      <c r="H258" s="88" t="s">
        <v>648</v>
      </c>
      <c r="I258" s="402" t="s">
        <v>648</v>
      </c>
      <c r="J258" s="324"/>
      <c r="K258" s="88"/>
      <c r="L258" s="402"/>
      <c r="M258" s="324"/>
      <c r="N258" s="88"/>
      <c r="O258" s="402"/>
      <c r="P258" s="324"/>
      <c r="Q258" s="88"/>
      <c r="R258" s="402"/>
      <c r="S258" s="324"/>
      <c r="T258" s="88"/>
      <c r="U258" s="402"/>
      <c r="V258" s="328"/>
      <c r="W258" s="402"/>
      <c r="X258" s="402"/>
      <c r="Y258" s="320" t="s">
        <v>1111</v>
      </c>
    </row>
    <row r="259" spans="1:25">
      <c r="A259" s="88" t="s">
        <v>4</v>
      </c>
      <c r="B259" s="326" t="s">
        <v>789</v>
      </c>
      <c r="C259" s="401" t="s">
        <v>1024</v>
      </c>
      <c r="D259" s="88" t="s">
        <v>1025</v>
      </c>
      <c r="E259" s="327" t="s">
        <v>1109</v>
      </c>
      <c r="F259" s="400" t="s">
        <v>648</v>
      </c>
      <c r="G259" s="324" t="s">
        <v>648</v>
      </c>
      <c r="H259" s="88" t="s">
        <v>648</v>
      </c>
      <c r="I259" s="402" t="s">
        <v>648</v>
      </c>
      <c r="J259" s="324"/>
      <c r="K259" s="88"/>
      <c r="L259" s="402"/>
      <c r="M259" s="324"/>
      <c r="N259" s="88"/>
      <c r="O259" s="402"/>
      <c r="P259" s="324"/>
      <c r="Q259" s="88"/>
      <c r="R259" s="402"/>
      <c r="S259" s="324"/>
      <c r="T259" s="88"/>
      <c r="U259" s="402"/>
      <c r="V259" s="328"/>
      <c r="W259" s="402"/>
      <c r="X259" s="402"/>
      <c r="Y259" s="320" t="s">
        <v>1111</v>
      </c>
    </row>
    <row r="260" spans="1:25">
      <c r="A260" s="88" t="s">
        <v>4</v>
      </c>
      <c r="B260" s="326" t="s">
        <v>791</v>
      </c>
      <c r="C260" s="401" t="s">
        <v>1024</v>
      </c>
      <c r="D260" s="88" t="s">
        <v>1025</v>
      </c>
      <c r="E260" s="327" t="s">
        <v>1109</v>
      </c>
      <c r="F260" s="400" t="s">
        <v>648</v>
      </c>
      <c r="G260" s="324" t="s">
        <v>648</v>
      </c>
      <c r="H260" s="88" t="s">
        <v>648</v>
      </c>
      <c r="I260" s="402" t="s">
        <v>648</v>
      </c>
      <c r="J260" s="324"/>
      <c r="K260" s="88"/>
      <c r="L260" s="402"/>
      <c r="M260" s="324"/>
      <c r="N260" s="88"/>
      <c r="O260" s="402"/>
      <c r="P260" s="324"/>
      <c r="Q260" s="88"/>
      <c r="R260" s="402"/>
      <c r="S260" s="324"/>
      <c r="T260" s="88"/>
      <c r="U260" s="402"/>
      <c r="V260" s="328"/>
      <c r="W260" s="402"/>
      <c r="X260" s="402"/>
      <c r="Y260" s="320" t="s">
        <v>1111</v>
      </c>
    </row>
    <row r="261" spans="1:25">
      <c r="A261" s="88" t="s">
        <v>4</v>
      </c>
      <c r="B261" s="326" t="s">
        <v>792</v>
      </c>
      <c r="C261" s="401" t="s">
        <v>1024</v>
      </c>
      <c r="D261" s="88" t="s">
        <v>1025</v>
      </c>
      <c r="E261" s="327" t="s">
        <v>1109</v>
      </c>
      <c r="F261" s="400" t="s">
        <v>648</v>
      </c>
      <c r="G261" s="324" t="s">
        <v>648</v>
      </c>
      <c r="H261" s="88" t="s">
        <v>648</v>
      </c>
      <c r="I261" s="402" t="s">
        <v>648</v>
      </c>
      <c r="J261" s="324"/>
      <c r="K261" s="88"/>
      <c r="L261" s="402"/>
      <c r="M261" s="324"/>
      <c r="N261" s="88"/>
      <c r="O261" s="402"/>
      <c r="P261" s="324"/>
      <c r="Q261" s="88"/>
      <c r="R261" s="402"/>
      <c r="S261" s="324"/>
      <c r="T261" s="88"/>
      <c r="U261" s="402"/>
      <c r="V261" s="328"/>
      <c r="W261" s="402"/>
      <c r="X261" s="402"/>
      <c r="Y261" s="320" t="s">
        <v>1111</v>
      </c>
    </row>
    <row r="262" spans="1:25">
      <c r="A262" s="88" t="s">
        <v>4</v>
      </c>
      <c r="B262" s="326" t="s">
        <v>1090</v>
      </c>
      <c r="C262" s="401" t="s">
        <v>1024</v>
      </c>
      <c r="D262" s="88" t="s">
        <v>1025</v>
      </c>
      <c r="E262" s="327" t="s">
        <v>1109</v>
      </c>
      <c r="F262" s="400" t="s">
        <v>648</v>
      </c>
      <c r="G262" s="324" t="s">
        <v>648</v>
      </c>
      <c r="H262" s="88" t="s">
        <v>648</v>
      </c>
      <c r="I262" s="402" t="s">
        <v>648</v>
      </c>
      <c r="J262" s="324"/>
      <c r="K262" s="88"/>
      <c r="L262" s="402"/>
      <c r="M262" s="324"/>
      <c r="N262" s="88"/>
      <c r="O262" s="402"/>
      <c r="P262" s="324"/>
      <c r="Q262" s="88"/>
      <c r="R262" s="402"/>
      <c r="S262" s="324"/>
      <c r="T262" s="88"/>
      <c r="U262" s="402"/>
      <c r="V262" s="328"/>
      <c r="W262" s="402"/>
      <c r="X262" s="402"/>
      <c r="Y262" s="320" t="s">
        <v>1111</v>
      </c>
    </row>
    <row r="263" spans="1:25">
      <c r="A263" s="88" t="s">
        <v>4</v>
      </c>
      <c r="B263" s="326" t="s">
        <v>1091</v>
      </c>
      <c r="C263" s="401" t="s">
        <v>1024</v>
      </c>
      <c r="D263" s="88" t="s">
        <v>1025</v>
      </c>
      <c r="E263" s="327" t="s">
        <v>1109</v>
      </c>
      <c r="F263" s="400" t="s">
        <v>648</v>
      </c>
      <c r="G263" s="324" t="s">
        <v>648</v>
      </c>
      <c r="H263" s="88" t="s">
        <v>648</v>
      </c>
      <c r="I263" s="402" t="s">
        <v>648</v>
      </c>
      <c r="J263" s="324"/>
      <c r="K263" s="88"/>
      <c r="L263" s="402"/>
      <c r="M263" s="324"/>
      <c r="N263" s="88"/>
      <c r="O263" s="402"/>
      <c r="P263" s="324"/>
      <c r="Q263" s="88"/>
      <c r="R263" s="402"/>
      <c r="S263" s="324"/>
      <c r="T263" s="88"/>
      <c r="U263" s="402"/>
      <c r="V263" s="328"/>
      <c r="W263" s="402"/>
      <c r="X263" s="402"/>
      <c r="Y263" s="320" t="s">
        <v>1111</v>
      </c>
    </row>
    <row r="264" spans="1:25">
      <c r="A264" s="88" t="s">
        <v>4</v>
      </c>
      <c r="B264" s="326" t="s">
        <v>1092</v>
      </c>
      <c r="C264" s="401" t="s">
        <v>1024</v>
      </c>
      <c r="D264" s="88" t="s">
        <v>1025</v>
      </c>
      <c r="E264" s="327" t="s">
        <v>1109</v>
      </c>
      <c r="F264" s="400" t="s">
        <v>648</v>
      </c>
      <c r="G264" s="324" t="s">
        <v>648</v>
      </c>
      <c r="H264" s="88" t="s">
        <v>648</v>
      </c>
      <c r="I264" s="402" t="s">
        <v>648</v>
      </c>
      <c r="J264" s="324"/>
      <c r="K264" s="88"/>
      <c r="L264" s="402"/>
      <c r="M264" s="324"/>
      <c r="N264" s="88"/>
      <c r="O264" s="402"/>
      <c r="P264" s="324"/>
      <c r="Q264" s="88"/>
      <c r="R264" s="402"/>
      <c r="S264" s="324"/>
      <c r="T264" s="88"/>
      <c r="U264" s="402"/>
      <c r="V264" s="328"/>
      <c r="W264" s="402"/>
      <c r="X264" s="402"/>
      <c r="Y264" s="320" t="s">
        <v>1111</v>
      </c>
    </row>
    <row r="265" spans="1:25">
      <c r="A265" s="88" t="s">
        <v>4</v>
      </c>
      <c r="B265" s="326" t="s">
        <v>1093</v>
      </c>
      <c r="C265" s="401" t="s">
        <v>1024</v>
      </c>
      <c r="D265" s="88" t="s">
        <v>1025</v>
      </c>
      <c r="E265" s="327" t="s">
        <v>1112</v>
      </c>
      <c r="F265" s="400" t="s">
        <v>506</v>
      </c>
      <c r="G265" s="324" t="s">
        <v>648</v>
      </c>
      <c r="H265" s="88" t="s">
        <v>648</v>
      </c>
      <c r="I265" s="402" t="s">
        <v>648</v>
      </c>
      <c r="J265" s="328" t="s">
        <v>1102</v>
      </c>
      <c r="K265" s="88"/>
      <c r="L265" s="402"/>
      <c r="M265" s="324"/>
      <c r="N265" s="88"/>
      <c r="O265" s="402" t="s">
        <v>73</v>
      </c>
      <c r="P265" s="324"/>
      <c r="Q265" s="88"/>
      <c r="R265" s="402" t="s">
        <v>73</v>
      </c>
      <c r="S265" s="324"/>
      <c r="T265" s="88"/>
      <c r="U265" s="402" t="s">
        <v>73</v>
      </c>
      <c r="V265" s="328"/>
      <c r="W265" s="402"/>
      <c r="X265" s="402"/>
      <c r="Y265" s="320" t="s">
        <v>1104</v>
      </c>
    </row>
    <row r="266" spans="1:25">
      <c r="A266" s="88" t="s">
        <v>4</v>
      </c>
      <c r="B266" s="326" t="s">
        <v>1093</v>
      </c>
      <c r="C266" s="401" t="s">
        <v>1024</v>
      </c>
      <c r="D266" s="88" t="s">
        <v>1025</v>
      </c>
      <c r="E266" s="327" t="s">
        <v>1114</v>
      </c>
      <c r="F266" s="400" t="s">
        <v>506</v>
      </c>
      <c r="G266" s="324" t="s">
        <v>648</v>
      </c>
      <c r="H266" s="88" t="s">
        <v>648</v>
      </c>
      <c r="I266" s="402" t="s">
        <v>648</v>
      </c>
      <c r="J266" s="328" t="s">
        <v>1102</v>
      </c>
      <c r="K266" s="88"/>
      <c r="L266" s="402"/>
      <c r="M266" s="324"/>
      <c r="N266" s="88"/>
      <c r="O266" s="402" t="s">
        <v>73</v>
      </c>
      <c r="P266" s="324"/>
      <c r="Q266" s="88"/>
      <c r="R266" s="402" t="s">
        <v>73</v>
      </c>
      <c r="S266" s="324"/>
      <c r="T266" s="88"/>
      <c r="U266" s="402" t="s">
        <v>73</v>
      </c>
      <c r="V266" s="328"/>
      <c r="W266" s="402"/>
      <c r="X266" s="402"/>
      <c r="Y266" s="320" t="s">
        <v>1104</v>
      </c>
    </row>
    <row r="267" spans="1:25">
      <c r="A267" s="88" t="s">
        <v>4</v>
      </c>
      <c r="B267" s="326" t="s">
        <v>1093</v>
      </c>
      <c r="C267" s="401" t="s">
        <v>1024</v>
      </c>
      <c r="D267" s="88" t="s">
        <v>1025</v>
      </c>
      <c r="E267" s="327" t="s">
        <v>1107</v>
      </c>
      <c r="F267" s="400" t="s">
        <v>506</v>
      </c>
      <c r="G267" s="324" t="s">
        <v>648</v>
      </c>
      <c r="H267" s="88" t="s">
        <v>648</v>
      </c>
      <c r="I267" s="402" t="s">
        <v>648</v>
      </c>
      <c r="J267" s="328" t="s">
        <v>1102</v>
      </c>
      <c r="K267" s="88"/>
      <c r="L267" s="402"/>
      <c r="M267" s="324"/>
      <c r="N267" s="88"/>
      <c r="O267" s="402" t="s">
        <v>73</v>
      </c>
      <c r="P267" s="324"/>
      <c r="Q267" s="88"/>
      <c r="R267" s="402" t="s">
        <v>73</v>
      </c>
      <c r="S267" s="324"/>
      <c r="T267" s="88"/>
      <c r="U267" s="402" t="s">
        <v>73</v>
      </c>
      <c r="V267" s="328"/>
      <c r="W267" s="402"/>
      <c r="X267" s="402"/>
      <c r="Y267" s="320" t="s">
        <v>1104</v>
      </c>
    </row>
    <row r="268" spans="1:25">
      <c r="A268" s="88" t="s">
        <v>4</v>
      </c>
      <c r="B268" s="326" t="s">
        <v>1094</v>
      </c>
      <c r="C268" s="401" t="s">
        <v>1024</v>
      </c>
      <c r="D268" s="88" t="s">
        <v>1025</v>
      </c>
      <c r="E268" s="327" t="s">
        <v>1112</v>
      </c>
      <c r="F268" s="400" t="s">
        <v>506</v>
      </c>
      <c r="G268" s="324" t="s">
        <v>648</v>
      </c>
      <c r="H268" s="88" t="s">
        <v>648</v>
      </c>
      <c r="I268" s="402" t="s">
        <v>648</v>
      </c>
      <c r="J268" s="328" t="s">
        <v>1102</v>
      </c>
      <c r="K268" s="88"/>
      <c r="L268" s="402"/>
      <c r="M268" s="324"/>
      <c r="N268" s="88"/>
      <c r="O268" s="402" t="s">
        <v>73</v>
      </c>
      <c r="P268" s="324"/>
      <c r="Q268" s="88"/>
      <c r="R268" s="402" t="s">
        <v>73</v>
      </c>
      <c r="S268" s="324"/>
      <c r="T268" s="88"/>
      <c r="U268" s="402" t="s">
        <v>73</v>
      </c>
      <c r="V268" s="328"/>
      <c r="W268" s="402"/>
      <c r="X268" s="402"/>
      <c r="Y268" s="320" t="s">
        <v>1104</v>
      </c>
    </row>
    <row r="269" spans="1:25">
      <c r="A269" s="88" t="s">
        <v>4</v>
      </c>
      <c r="B269" s="326" t="s">
        <v>1094</v>
      </c>
      <c r="C269" s="401" t="s">
        <v>1024</v>
      </c>
      <c r="D269" s="88" t="s">
        <v>1025</v>
      </c>
      <c r="E269" s="327" t="s">
        <v>1114</v>
      </c>
      <c r="F269" s="400" t="s">
        <v>506</v>
      </c>
      <c r="G269" s="324" t="s">
        <v>648</v>
      </c>
      <c r="H269" s="88" t="s">
        <v>648</v>
      </c>
      <c r="I269" s="402" t="s">
        <v>648</v>
      </c>
      <c r="J269" s="328" t="s">
        <v>1102</v>
      </c>
      <c r="K269" s="88"/>
      <c r="L269" s="402"/>
      <c r="M269" s="324"/>
      <c r="N269" s="88"/>
      <c r="O269" s="402" t="s">
        <v>73</v>
      </c>
      <c r="P269" s="324"/>
      <c r="Q269" s="88"/>
      <c r="R269" s="402" t="s">
        <v>73</v>
      </c>
      <c r="S269" s="324"/>
      <c r="T269" s="88"/>
      <c r="U269" s="402" t="s">
        <v>73</v>
      </c>
      <c r="V269" s="328"/>
      <c r="W269" s="402"/>
      <c r="X269" s="402"/>
      <c r="Y269" s="320" t="s">
        <v>1104</v>
      </c>
    </row>
    <row r="270" spans="1:25">
      <c r="A270" s="88" t="s">
        <v>4</v>
      </c>
      <c r="B270" s="326" t="s">
        <v>1094</v>
      </c>
      <c r="C270" s="401" t="s">
        <v>1024</v>
      </c>
      <c r="D270" s="88" t="s">
        <v>1025</v>
      </c>
      <c r="E270" s="327" t="s">
        <v>1107</v>
      </c>
      <c r="F270" s="400" t="s">
        <v>506</v>
      </c>
      <c r="G270" s="324" t="s">
        <v>648</v>
      </c>
      <c r="H270" s="88" t="s">
        <v>648</v>
      </c>
      <c r="I270" s="402" t="s">
        <v>648</v>
      </c>
      <c r="J270" s="328" t="s">
        <v>1102</v>
      </c>
      <c r="K270" s="88"/>
      <c r="L270" s="402"/>
      <c r="M270" s="324"/>
      <c r="N270" s="88"/>
      <c r="O270" s="402" t="s">
        <v>73</v>
      </c>
      <c r="P270" s="324"/>
      <c r="Q270" s="88"/>
      <c r="R270" s="402" t="s">
        <v>73</v>
      </c>
      <c r="S270" s="324"/>
      <c r="T270" s="88"/>
      <c r="U270" s="402" t="s">
        <v>73</v>
      </c>
      <c r="V270" s="328"/>
      <c r="W270" s="402"/>
      <c r="X270" s="402"/>
      <c r="Y270" s="320" t="s">
        <v>1104</v>
      </c>
    </row>
    <row r="271" spans="1:25">
      <c r="A271" s="88" t="s">
        <v>4</v>
      </c>
      <c r="B271" s="326" t="s">
        <v>1095</v>
      </c>
      <c r="C271" s="401" t="s">
        <v>1024</v>
      </c>
      <c r="D271" s="88" t="s">
        <v>1025</v>
      </c>
      <c r="E271" s="327" t="s">
        <v>1109</v>
      </c>
      <c r="F271" s="400" t="s">
        <v>648</v>
      </c>
      <c r="G271" s="324" t="s">
        <v>648</v>
      </c>
      <c r="H271" s="88" t="s">
        <v>648</v>
      </c>
      <c r="I271" s="402" t="s">
        <v>648</v>
      </c>
      <c r="J271" s="324"/>
      <c r="K271" s="88"/>
      <c r="L271" s="402"/>
      <c r="M271" s="324"/>
      <c r="N271" s="88"/>
      <c r="O271" s="402"/>
      <c r="P271" s="324"/>
      <c r="Q271" s="88"/>
      <c r="R271" s="402"/>
      <c r="S271" s="324"/>
      <c r="T271" s="88"/>
      <c r="U271" s="402"/>
      <c r="V271" s="328"/>
      <c r="W271" s="402"/>
      <c r="X271" s="402"/>
      <c r="Y271" s="320" t="s">
        <v>1111</v>
      </c>
    </row>
    <row r="272" spans="1:25">
      <c r="A272" s="88" t="s">
        <v>4</v>
      </c>
      <c r="B272" s="326" t="s">
        <v>1096</v>
      </c>
      <c r="C272" s="401" t="s">
        <v>1024</v>
      </c>
      <c r="D272" s="88" t="s">
        <v>1025</v>
      </c>
      <c r="E272" s="327" t="s">
        <v>1109</v>
      </c>
      <c r="F272" s="400" t="s">
        <v>648</v>
      </c>
      <c r="G272" s="324" t="s">
        <v>648</v>
      </c>
      <c r="H272" s="88" t="s">
        <v>648</v>
      </c>
      <c r="I272" s="402" t="s">
        <v>648</v>
      </c>
      <c r="J272" s="324"/>
      <c r="K272" s="88"/>
      <c r="L272" s="402"/>
      <c r="M272" s="324"/>
      <c r="N272" s="88"/>
      <c r="O272" s="402"/>
      <c r="P272" s="324"/>
      <c r="Q272" s="88"/>
      <c r="R272" s="402"/>
      <c r="S272" s="324"/>
      <c r="T272" s="88"/>
      <c r="U272" s="402"/>
      <c r="V272" s="328"/>
      <c r="W272" s="402"/>
      <c r="X272" s="402"/>
      <c r="Y272" s="320" t="s">
        <v>1111</v>
      </c>
    </row>
    <row r="273" spans="1:25">
      <c r="A273" s="88" t="s">
        <v>4</v>
      </c>
      <c r="B273" s="326" t="s">
        <v>1097</v>
      </c>
      <c r="C273" s="401" t="s">
        <v>1024</v>
      </c>
      <c r="D273" s="88" t="s">
        <v>1025</v>
      </c>
      <c r="E273" s="327" t="s">
        <v>1109</v>
      </c>
      <c r="F273" s="400" t="s">
        <v>648</v>
      </c>
      <c r="G273" s="324" t="s">
        <v>648</v>
      </c>
      <c r="H273" s="88" t="s">
        <v>648</v>
      </c>
      <c r="I273" s="402" t="s">
        <v>648</v>
      </c>
      <c r="J273" s="324"/>
      <c r="K273" s="88"/>
      <c r="L273" s="402"/>
      <c r="M273" s="324"/>
      <c r="N273" s="88"/>
      <c r="O273" s="402"/>
      <c r="P273" s="324"/>
      <c r="Q273" s="88"/>
      <c r="R273" s="402"/>
      <c r="S273" s="324"/>
      <c r="T273" s="88"/>
      <c r="U273" s="402"/>
      <c r="V273" s="328"/>
      <c r="W273" s="402"/>
      <c r="X273" s="402"/>
      <c r="Y273" s="320" t="s">
        <v>1111</v>
      </c>
    </row>
    <row r="274" spans="1:25">
      <c r="A274" s="88" t="s">
        <v>4</v>
      </c>
      <c r="B274" s="326" t="s">
        <v>1098</v>
      </c>
      <c r="C274" s="401" t="s">
        <v>1024</v>
      </c>
      <c r="D274" s="88" t="s">
        <v>1025</v>
      </c>
      <c r="E274" s="327" t="s">
        <v>1109</v>
      </c>
      <c r="F274" s="400" t="s">
        <v>648</v>
      </c>
      <c r="G274" s="324" t="s">
        <v>648</v>
      </c>
      <c r="H274" s="88" t="s">
        <v>648</v>
      </c>
      <c r="I274" s="402" t="s">
        <v>648</v>
      </c>
      <c r="J274" s="324"/>
      <c r="K274" s="88"/>
      <c r="L274" s="402"/>
      <c r="M274" s="324"/>
      <c r="N274" s="88"/>
      <c r="O274" s="402"/>
      <c r="P274" s="324"/>
      <c r="Q274" s="88"/>
      <c r="R274" s="402"/>
      <c r="S274" s="324"/>
      <c r="T274" s="88"/>
      <c r="U274" s="402"/>
      <c r="V274" s="328"/>
      <c r="W274" s="402"/>
      <c r="X274" s="402"/>
      <c r="Y274" s="320" t="s">
        <v>1111</v>
      </c>
    </row>
    <row r="275" spans="1:25">
      <c r="A275" s="88" t="s">
        <v>4</v>
      </c>
      <c r="B275" s="326" t="s">
        <v>1099</v>
      </c>
      <c r="C275" s="401" t="s">
        <v>1024</v>
      </c>
      <c r="D275" s="88" t="s">
        <v>1025</v>
      </c>
      <c r="E275" s="327" t="s">
        <v>1109</v>
      </c>
      <c r="F275" s="400" t="s">
        <v>648</v>
      </c>
      <c r="G275" s="324" t="s">
        <v>648</v>
      </c>
      <c r="H275" s="88" t="s">
        <v>648</v>
      </c>
      <c r="I275" s="402" t="s">
        <v>648</v>
      </c>
      <c r="J275" s="324"/>
      <c r="K275" s="88"/>
      <c r="L275" s="402"/>
      <c r="M275" s="324"/>
      <c r="N275" s="88"/>
      <c r="O275" s="402"/>
      <c r="P275" s="324"/>
      <c r="Q275" s="88"/>
      <c r="R275" s="402"/>
      <c r="S275" s="324"/>
      <c r="T275" s="88"/>
      <c r="U275" s="402"/>
      <c r="V275" s="328"/>
      <c r="W275" s="402"/>
      <c r="X275" s="402"/>
      <c r="Y275" s="320" t="s">
        <v>1111</v>
      </c>
    </row>
    <row r="276" spans="1:25">
      <c r="A276" s="88" t="s">
        <v>4</v>
      </c>
      <c r="B276" s="326" t="s">
        <v>1100</v>
      </c>
      <c r="C276" s="401" t="s">
        <v>1024</v>
      </c>
      <c r="D276" s="88" t="s">
        <v>1025</v>
      </c>
      <c r="E276" s="327" t="s">
        <v>1109</v>
      </c>
      <c r="F276" s="400" t="s">
        <v>648</v>
      </c>
      <c r="G276" s="324" t="s">
        <v>648</v>
      </c>
      <c r="H276" s="88" t="s">
        <v>648</v>
      </c>
      <c r="I276" s="402" t="s">
        <v>648</v>
      </c>
      <c r="J276" s="324"/>
      <c r="K276" s="88"/>
      <c r="L276" s="402"/>
      <c r="M276" s="324"/>
      <c r="N276" s="88"/>
      <c r="O276" s="402"/>
      <c r="P276" s="324"/>
      <c r="Q276" s="88"/>
      <c r="R276" s="402"/>
      <c r="S276" s="324"/>
      <c r="T276" s="88"/>
      <c r="U276" s="402"/>
      <c r="V276" s="328"/>
      <c r="W276" s="402"/>
      <c r="X276" s="402"/>
      <c r="Y276" s="320" t="s">
        <v>1111</v>
      </c>
    </row>
    <row r="277" spans="1:25">
      <c r="A277" s="88" t="s">
        <v>4</v>
      </c>
      <c r="B277" s="326" t="s">
        <v>1101</v>
      </c>
      <c r="C277" s="401" t="s">
        <v>1024</v>
      </c>
      <c r="D277" s="88" t="s">
        <v>1025</v>
      </c>
      <c r="E277" s="327" t="s">
        <v>1109</v>
      </c>
      <c r="F277" s="400" t="s">
        <v>648</v>
      </c>
      <c r="G277" s="324" t="s">
        <v>648</v>
      </c>
      <c r="H277" s="88" t="s">
        <v>648</v>
      </c>
      <c r="I277" s="402" t="s">
        <v>648</v>
      </c>
      <c r="J277" s="324"/>
      <c r="K277" s="88"/>
      <c r="L277" s="402"/>
      <c r="M277" s="324"/>
      <c r="N277" s="88"/>
      <c r="O277" s="402"/>
      <c r="P277" s="324"/>
      <c r="Q277" s="88"/>
      <c r="R277" s="402"/>
      <c r="S277" s="324"/>
      <c r="T277" s="88"/>
      <c r="U277" s="402"/>
      <c r="V277" s="328"/>
      <c r="W277" s="402"/>
      <c r="X277" s="402"/>
      <c r="Y277" s="320" t="s">
        <v>1111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R923"/>
  <sheetViews>
    <sheetView workbookViewId="0"/>
  </sheetViews>
  <sheetFormatPr baseColWidth="10" defaultColWidth="11.42578125" defaultRowHeight="12.75"/>
  <cols>
    <col min="1" max="3" width="11.42578125" style="528"/>
    <col min="4" max="4" width="19.42578125" style="528" customWidth="1"/>
    <col min="5" max="6" width="11.42578125" style="528"/>
    <col min="7" max="7" width="14.85546875" style="528" customWidth="1"/>
    <col min="8" max="8" width="11.42578125" style="528"/>
    <col min="9" max="9" width="15" style="528" customWidth="1"/>
    <col min="10" max="10" width="11.42578125" style="528"/>
    <col min="11" max="11" width="9.42578125" style="528" customWidth="1"/>
    <col min="12" max="16" width="11.42578125" style="528"/>
    <col min="17" max="17" width="12.42578125" style="528" customWidth="1"/>
    <col min="18" max="18" width="11.42578125" style="86"/>
    <col min="19" max="16384" width="11.42578125" style="534"/>
  </cols>
  <sheetData>
    <row r="1" spans="1:18">
      <c r="A1" s="539" t="s">
        <v>254</v>
      </c>
      <c r="B1" s="529"/>
      <c r="C1" s="529"/>
      <c r="D1" s="235"/>
      <c r="E1" s="529"/>
      <c r="F1" s="529"/>
      <c r="G1" s="235"/>
      <c r="H1" s="529"/>
      <c r="I1" s="235"/>
      <c r="J1" s="540"/>
      <c r="K1" s="529"/>
      <c r="L1" s="529"/>
      <c r="M1" s="540"/>
      <c r="N1" s="540"/>
      <c r="O1" s="540"/>
    </row>
    <row r="2" spans="1:18">
      <c r="A2" s="567"/>
      <c r="B2" s="560"/>
      <c r="C2" s="560"/>
      <c r="D2" s="560"/>
      <c r="E2" s="560"/>
      <c r="F2" s="560"/>
      <c r="G2" s="560"/>
      <c r="H2" s="560"/>
      <c r="I2" s="560"/>
      <c r="J2" s="560"/>
      <c r="K2" s="560"/>
      <c r="L2" s="560"/>
      <c r="M2" s="540"/>
      <c r="N2" s="264"/>
      <c r="O2" s="264"/>
      <c r="P2" s="335" t="s">
        <v>2168</v>
      </c>
      <c r="Q2" s="267" t="s">
        <v>3245</v>
      </c>
    </row>
    <row r="3" spans="1:18" ht="13.5" thickBot="1">
      <c r="A3" s="570"/>
      <c r="B3" s="569"/>
      <c r="C3" s="569"/>
      <c r="D3" s="569"/>
      <c r="E3" s="569"/>
      <c r="F3" s="569"/>
      <c r="G3" s="569"/>
      <c r="H3" s="569"/>
      <c r="I3" s="569"/>
      <c r="J3" s="569"/>
      <c r="K3" s="569"/>
      <c r="L3" s="569"/>
      <c r="M3" s="265"/>
      <c r="N3" s="264"/>
      <c r="O3" s="266"/>
      <c r="P3" s="332" t="s">
        <v>2167</v>
      </c>
      <c r="Q3" s="336">
        <v>2018</v>
      </c>
      <c r="R3" s="426"/>
    </row>
    <row r="4" spans="1:18" ht="115.5" thickBot="1">
      <c r="A4" s="34" t="s">
        <v>0</v>
      </c>
      <c r="B4" s="574" t="s">
        <v>106</v>
      </c>
      <c r="C4" s="574" t="s">
        <v>79</v>
      </c>
      <c r="D4" s="574" t="s">
        <v>53</v>
      </c>
      <c r="E4" s="574" t="s">
        <v>2</v>
      </c>
      <c r="F4" s="574" t="s">
        <v>20</v>
      </c>
      <c r="G4" s="574" t="s">
        <v>99</v>
      </c>
      <c r="H4" s="574" t="s">
        <v>8</v>
      </c>
      <c r="I4" s="574" t="s">
        <v>9</v>
      </c>
      <c r="J4" s="574" t="s">
        <v>242</v>
      </c>
      <c r="K4" s="574" t="s">
        <v>243</v>
      </c>
      <c r="L4" s="22" t="s">
        <v>13</v>
      </c>
      <c r="M4" s="203" t="s">
        <v>2169</v>
      </c>
      <c r="N4" s="194" t="s">
        <v>2170</v>
      </c>
      <c r="O4" s="177" t="s">
        <v>2171</v>
      </c>
      <c r="P4" s="177" t="s">
        <v>2172</v>
      </c>
      <c r="Q4" s="268" t="s">
        <v>2173</v>
      </c>
      <c r="R4" s="373"/>
    </row>
    <row r="5" spans="1:18">
      <c r="A5" s="520" t="s">
        <v>4</v>
      </c>
      <c r="B5" s="473" t="s">
        <v>4</v>
      </c>
      <c r="C5" s="473">
        <v>2018</v>
      </c>
      <c r="D5" s="491" t="s">
        <v>100</v>
      </c>
      <c r="E5" s="516" t="s">
        <v>41</v>
      </c>
      <c r="F5" s="516" t="s">
        <v>21</v>
      </c>
      <c r="G5" s="473" t="s">
        <v>501</v>
      </c>
      <c r="H5" s="473" t="s">
        <v>108</v>
      </c>
      <c r="I5" s="406" t="s">
        <v>1679</v>
      </c>
      <c r="J5" s="473">
        <v>14000</v>
      </c>
      <c r="K5" s="473" t="s">
        <v>286</v>
      </c>
      <c r="L5" s="406" t="s">
        <v>507</v>
      </c>
      <c r="M5" s="492">
        <v>25946</v>
      </c>
      <c r="N5" s="310">
        <f t="shared" ref="N5:N41" si="0">100*M5/J5</f>
        <v>185.32857142857142</v>
      </c>
      <c r="O5" s="493">
        <v>142</v>
      </c>
      <c r="P5" s="494" t="s">
        <v>2671</v>
      </c>
      <c r="Q5" s="495" t="s">
        <v>2672</v>
      </c>
    </row>
    <row r="6" spans="1:18" s="528" customFormat="1">
      <c r="A6" s="520" t="s">
        <v>4</v>
      </c>
      <c r="B6" s="473" t="s">
        <v>4</v>
      </c>
      <c r="C6" s="473">
        <v>2018</v>
      </c>
      <c r="D6" s="440" t="s">
        <v>100</v>
      </c>
      <c r="E6" s="515" t="s">
        <v>41</v>
      </c>
      <c r="F6" s="515" t="s">
        <v>21</v>
      </c>
      <c r="G6" s="514" t="s">
        <v>501</v>
      </c>
      <c r="H6" s="514" t="s">
        <v>107</v>
      </c>
      <c r="I6" s="409" t="s">
        <v>1679</v>
      </c>
      <c r="J6" s="514">
        <v>1400</v>
      </c>
      <c r="K6" s="514" t="s">
        <v>286</v>
      </c>
      <c r="L6" s="409" t="s">
        <v>507</v>
      </c>
      <c r="M6" s="470">
        <v>1324</v>
      </c>
      <c r="N6" s="310">
        <f t="shared" si="0"/>
        <v>94.571428571428569</v>
      </c>
      <c r="O6" s="200">
        <v>132</v>
      </c>
      <c r="P6" s="273" t="s">
        <v>2673</v>
      </c>
      <c r="Q6" s="311"/>
      <c r="R6" s="86"/>
    </row>
    <row r="7" spans="1:18" s="528" customFormat="1">
      <c r="A7" s="520" t="s">
        <v>4</v>
      </c>
      <c r="B7" s="473" t="s">
        <v>4</v>
      </c>
      <c r="C7" s="473">
        <v>2018</v>
      </c>
      <c r="D7" s="440" t="s">
        <v>100</v>
      </c>
      <c r="E7" s="515" t="s">
        <v>41</v>
      </c>
      <c r="F7" s="515" t="s">
        <v>21</v>
      </c>
      <c r="G7" s="514" t="s">
        <v>501</v>
      </c>
      <c r="H7" s="514" t="s">
        <v>508</v>
      </c>
      <c r="I7" s="409" t="s">
        <v>1679</v>
      </c>
      <c r="J7" s="514">
        <v>2000</v>
      </c>
      <c r="K7" s="514" t="s">
        <v>286</v>
      </c>
      <c r="L7" s="409" t="s">
        <v>507</v>
      </c>
      <c r="M7" s="470">
        <v>399</v>
      </c>
      <c r="N7" s="310">
        <f t="shared" si="0"/>
        <v>19.95</v>
      </c>
      <c r="O7" s="200">
        <v>24</v>
      </c>
      <c r="P7" s="273" t="s">
        <v>2674</v>
      </c>
      <c r="Q7" s="311" t="s">
        <v>2804</v>
      </c>
      <c r="R7" s="86"/>
    </row>
    <row r="8" spans="1:18" s="528" customFormat="1">
      <c r="A8" s="520" t="s">
        <v>4</v>
      </c>
      <c r="B8" s="473" t="s">
        <v>4</v>
      </c>
      <c r="C8" s="473">
        <v>2018</v>
      </c>
      <c r="D8" s="440" t="s">
        <v>100</v>
      </c>
      <c r="E8" s="515" t="s">
        <v>41</v>
      </c>
      <c r="F8" s="515" t="s">
        <v>21</v>
      </c>
      <c r="G8" s="514" t="s">
        <v>501</v>
      </c>
      <c r="H8" s="514" t="s">
        <v>103</v>
      </c>
      <c r="I8" s="409" t="s">
        <v>1679</v>
      </c>
      <c r="J8" s="514">
        <v>7000</v>
      </c>
      <c r="K8" s="514" t="s">
        <v>286</v>
      </c>
      <c r="L8" s="409" t="s">
        <v>507</v>
      </c>
      <c r="M8" s="470">
        <v>2788</v>
      </c>
      <c r="N8" s="310">
        <f t="shared" si="0"/>
        <v>39.828571428571429</v>
      </c>
      <c r="O8" s="200">
        <v>31</v>
      </c>
      <c r="P8" s="273" t="s">
        <v>2671</v>
      </c>
      <c r="Q8" s="311" t="s">
        <v>2804</v>
      </c>
      <c r="R8" s="86"/>
    </row>
    <row r="9" spans="1:18" s="528" customFormat="1">
      <c r="A9" s="520" t="s">
        <v>4</v>
      </c>
      <c r="B9" s="514" t="s">
        <v>4</v>
      </c>
      <c r="C9" s="473">
        <v>2018</v>
      </c>
      <c r="D9" s="440" t="s">
        <v>100</v>
      </c>
      <c r="E9" s="515" t="s">
        <v>41</v>
      </c>
      <c r="F9" s="515" t="s">
        <v>21</v>
      </c>
      <c r="G9" s="514" t="s">
        <v>501</v>
      </c>
      <c r="H9" s="410" t="s">
        <v>104</v>
      </c>
      <c r="I9" s="409" t="s">
        <v>1679</v>
      </c>
      <c r="J9" s="514">
        <v>2000</v>
      </c>
      <c r="K9" s="514" t="s">
        <v>286</v>
      </c>
      <c r="L9" s="409" t="s">
        <v>507</v>
      </c>
      <c r="M9" s="470">
        <v>766</v>
      </c>
      <c r="N9" s="310">
        <f t="shared" si="0"/>
        <v>38.299999999999997</v>
      </c>
      <c r="O9" s="200">
        <v>24</v>
      </c>
      <c r="P9" s="273" t="s">
        <v>2674</v>
      </c>
      <c r="Q9" s="311" t="s">
        <v>2804</v>
      </c>
      <c r="R9" s="86"/>
    </row>
    <row r="10" spans="1:18">
      <c r="A10" s="520" t="s">
        <v>4</v>
      </c>
      <c r="B10" s="514" t="s">
        <v>4</v>
      </c>
      <c r="C10" s="473">
        <v>2018</v>
      </c>
      <c r="D10" s="440" t="s">
        <v>466</v>
      </c>
      <c r="E10" s="515" t="s">
        <v>41</v>
      </c>
      <c r="F10" s="515" t="s">
        <v>21</v>
      </c>
      <c r="G10" s="514" t="s">
        <v>501</v>
      </c>
      <c r="H10" s="514" t="s">
        <v>108</v>
      </c>
      <c r="I10" s="409" t="s">
        <v>1679</v>
      </c>
      <c r="J10" s="514">
        <v>2450</v>
      </c>
      <c r="K10" s="514" t="s">
        <v>286</v>
      </c>
      <c r="L10" s="409" t="s">
        <v>507</v>
      </c>
      <c r="M10" s="470">
        <v>11638</v>
      </c>
      <c r="N10" s="310">
        <f t="shared" si="0"/>
        <v>475.0204081632653</v>
      </c>
      <c r="O10" s="200">
        <v>80</v>
      </c>
      <c r="P10" s="273" t="s">
        <v>2671</v>
      </c>
      <c r="Q10" s="311" t="s">
        <v>2672</v>
      </c>
    </row>
    <row r="11" spans="1:18" s="528" customFormat="1">
      <c r="A11" s="520" t="s">
        <v>4</v>
      </c>
      <c r="B11" s="514" t="s">
        <v>4</v>
      </c>
      <c r="C11" s="473">
        <v>2018</v>
      </c>
      <c r="D11" s="440" t="s">
        <v>466</v>
      </c>
      <c r="E11" s="515" t="s">
        <v>41</v>
      </c>
      <c r="F11" s="515" t="s">
        <v>21</v>
      </c>
      <c r="G11" s="514" t="s">
        <v>501</v>
      </c>
      <c r="H11" s="514" t="s">
        <v>107</v>
      </c>
      <c r="I11" s="409" t="s">
        <v>1679</v>
      </c>
      <c r="J11" s="514">
        <v>150</v>
      </c>
      <c r="K11" s="514" t="s">
        <v>286</v>
      </c>
      <c r="L11" s="409" t="s">
        <v>507</v>
      </c>
      <c r="M11" s="470">
        <v>328</v>
      </c>
      <c r="N11" s="310">
        <f t="shared" si="0"/>
        <v>218.66666666666666</v>
      </c>
      <c r="O11" s="200">
        <v>59</v>
      </c>
      <c r="P11" s="273" t="s">
        <v>2675</v>
      </c>
      <c r="Q11" s="273" t="s">
        <v>2672</v>
      </c>
      <c r="R11" s="86"/>
    </row>
    <row r="12" spans="1:18" s="528" customFormat="1">
      <c r="A12" s="520" t="s">
        <v>4</v>
      </c>
      <c r="B12" s="514" t="s">
        <v>4</v>
      </c>
      <c r="C12" s="473">
        <v>2018</v>
      </c>
      <c r="D12" s="440" t="s">
        <v>466</v>
      </c>
      <c r="E12" s="515" t="s">
        <v>41</v>
      </c>
      <c r="F12" s="515" t="s">
        <v>21</v>
      </c>
      <c r="G12" s="514" t="s">
        <v>501</v>
      </c>
      <c r="H12" s="514" t="s">
        <v>508</v>
      </c>
      <c r="I12" s="409" t="s">
        <v>1679</v>
      </c>
      <c r="J12" s="514">
        <v>1200</v>
      </c>
      <c r="K12" s="514" t="s">
        <v>286</v>
      </c>
      <c r="L12" s="409" t="s">
        <v>507</v>
      </c>
      <c r="M12" s="470">
        <v>7600</v>
      </c>
      <c r="N12" s="310">
        <f t="shared" si="0"/>
        <v>633.33333333333337</v>
      </c>
      <c r="O12" s="200">
        <v>81</v>
      </c>
      <c r="P12" s="273" t="s">
        <v>2674</v>
      </c>
      <c r="Q12" s="311" t="s">
        <v>2672</v>
      </c>
      <c r="R12" s="86"/>
    </row>
    <row r="13" spans="1:18" s="528" customFormat="1">
      <c r="A13" s="520" t="s">
        <v>4</v>
      </c>
      <c r="B13" s="496" t="s">
        <v>4</v>
      </c>
      <c r="C13" s="473">
        <v>2018</v>
      </c>
      <c r="D13" s="440" t="s">
        <v>466</v>
      </c>
      <c r="E13" s="515" t="s">
        <v>41</v>
      </c>
      <c r="F13" s="515" t="s">
        <v>21</v>
      </c>
      <c r="G13" s="496" t="s">
        <v>501</v>
      </c>
      <c r="H13" s="514" t="s">
        <v>103</v>
      </c>
      <c r="I13" s="512" t="s">
        <v>1679</v>
      </c>
      <c r="J13" s="496">
        <v>2450</v>
      </c>
      <c r="K13" s="514" t="s">
        <v>286</v>
      </c>
      <c r="L13" s="512" t="s">
        <v>507</v>
      </c>
      <c r="M13" s="470">
        <v>11638</v>
      </c>
      <c r="N13" s="310">
        <f t="shared" si="0"/>
        <v>475.0204081632653</v>
      </c>
      <c r="O13" s="200">
        <v>80</v>
      </c>
      <c r="P13" s="273" t="s">
        <v>2671</v>
      </c>
      <c r="Q13" s="311" t="s">
        <v>2672</v>
      </c>
      <c r="R13" s="86"/>
    </row>
    <row r="14" spans="1:18" s="528" customFormat="1">
      <c r="A14" s="520" t="s">
        <v>4</v>
      </c>
      <c r="B14" s="496" t="s">
        <v>4</v>
      </c>
      <c r="C14" s="473">
        <v>2018</v>
      </c>
      <c r="D14" s="440" t="s">
        <v>466</v>
      </c>
      <c r="E14" s="515" t="s">
        <v>41</v>
      </c>
      <c r="F14" s="515" t="s">
        <v>21</v>
      </c>
      <c r="G14" s="496" t="s">
        <v>501</v>
      </c>
      <c r="H14" s="410" t="s">
        <v>104</v>
      </c>
      <c r="I14" s="512" t="s">
        <v>1679</v>
      </c>
      <c r="J14" s="496">
        <v>1200</v>
      </c>
      <c r="K14" s="514" t="s">
        <v>286</v>
      </c>
      <c r="L14" s="512" t="s">
        <v>507</v>
      </c>
      <c r="M14" s="470">
        <v>7600</v>
      </c>
      <c r="N14" s="310">
        <f t="shared" si="0"/>
        <v>633.33333333333337</v>
      </c>
      <c r="O14" s="200">
        <v>81</v>
      </c>
      <c r="P14" s="273" t="s">
        <v>2674</v>
      </c>
      <c r="Q14" s="311" t="s">
        <v>2672</v>
      </c>
      <c r="R14" s="86"/>
    </row>
    <row r="15" spans="1:18">
      <c r="A15" s="520" t="s">
        <v>4</v>
      </c>
      <c r="B15" s="496" t="s">
        <v>4</v>
      </c>
      <c r="C15" s="473">
        <v>2018</v>
      </c>
      <c r="D15" s="440" t="s">
        <v>502</v>
      </c>
      <c r="E15" s="515" t="s">
        <v>37</v>
      </c>
      <c r="F15" s="515" t="s">
        <v>21</v>
      </c>
      <c r="G15" s="496" t="s">
        <v>468</v>
      </c>
      <c r="H15" s="514" t="s">
        <v>108</v>
      </c>
      <c r="I15" s="512" t="s">
        <v>1679</v>
      </c>
      <c r="J15" s="496">
        <v>1500</v>
      </c>
      <c r="K15" s="514" t="s">
        <v>286</v>
      </c>
      <c r="L15" s="512" t="s">
        <v>509</v>
      </c>
      <c r="M15" s="470">
        <v>4855</v>
      </c>
      <c r="N15" s="310">
        <f t="shared" si="0"/>
        <v>323.66666666666669</v>
      </c>
      <c r="O15" s="200">
        <v>45</v>
      </c>
      <c r="P15" s="273" t="s">
        <v>2671</v>
      </c>
      <c r="Q15" s="311" t="s">
        <v>2676</v>
      </c>
    </row>
    <row r="16" spans="1:18" s="528" customFormat="1">
      <c r="A16" s="520" t="s">
        <v>4</v>
      </c>
      <c r="B16" s="496" t="s">
        <v>4</v>
      </c>
      <c r="C16" s="473">
        <v>2018</v>
      </c>
      <c r="D16" s="440" t="s">
        <v>502</v>
      </c>
      <c r="E16" s="515" t="s">
        <v>37</v>
      </c>
      <c r="F16" s="515" t="s">
        <v>21</v>
      </c>
      <c r="G16" s="496" t="s">
        <v>468</v>
      </c>
      <c r="H16" s="514" t="s">
        <v>107</v>
      </c>
      <c r="I16" s="512" t="s">
        <v>1679</v>
      </c>
      <c r="J16" s="496">
        <v>200</v>
      </c>
      <c r="K16" s="514" t="s">
        <v>286</v>
      </c>
      <c r="L16" s="512" t="s">
        <v>509</v>
      </c>
      <c r="M16" s="470">
        <v>686</v>
      </c>
      <c r="N16" s="310">
        <f t="shared" si="0"/>
        <v>343</v>
      </c>
      <c r="O16" s="200">
        <v>38</v>
      </c>
      <c r="P16" s="273" t="s">
        <v>2675</v>
      </c>
      <c r="Q16" s="311" t="s">
        <v>2676</v>
      </c>
      <c r="R16" s="86"/>
    </row>
    <row r="17" spans="1:18" s="528" customFormat="1">
      <c r="A17" s="520" t="s">
        <v>4</v>
      </c>
      <c r="B17" s="496" t="s">
        <v>4</v>
      </c>
      <c r="C17" s="473">
        <v>2018</v>
      </c>
      <c r="D17" s="440" t="s">
        <v>502</v>
      </c>
      <c r="E17" s="515" t="s">
        <v>37</v>
      </c>
      <c r="F17" s="515" t="s">
        <v>21</v>
      </c>
      <c r="G17" s="496" t="s">
        <v>468</v>
      </c>
      <c r="H17" s="514" t="s">
        <v>508</v>
      </c>
      <c r="I17" s="512" t="s">
        <v>1679</v>
      </c>
      <c r="J17" s="496">
        <v>1000</v>
      </c>
      <c r="K17" s="514" t="s">
        <v>286</v>
      </c>
      <c r="L17" s="512" t="s">
        <v>509</v>
      </c>
      <c r="M17" s="470">
        <v>2299</v>
      </c>
      <c r="N17" s="310">
        <f t="shared" si="0"/>
        <v>229.9</v>
      </c>
      <c r="O17" s="200">
        <v>40</v>
      </c>
      <c r="P17" s="273" t="s">
        <v>2674</v>
      </c>
      <c r="Q17" s="273" t="s">
        <v>2676</v>
      </c>
      <c r="R17" s="86"/>
    </row>
    <row r="18" spans="1:18" s="528" customFormat="1">
      <c r="A18" s="520" t="s">
        <v>4</v>
      </c>
      <c r="B18" s="496" t="s">
        <v>4</v>
      </c>
      <c r="C18" s="473">
        <v>2018</v>
      </c>
      <c r="D18" s="440" t="s">
        <v>502</v>
      </c>
      <c r="E18" s="515" t="s">
        <v>37</v>
      </c>
      <c r="F18" s="515" t="s">
        <v>21</v>
      </c>
      <c r="G18" s="496" t="s">
        <v>468</v>
      </c>
      <c r="H18" s="514" t="s">
        <v>103</v>
      </c>
      <c r="I18" s="512" t="s">
        <v>1679</v>
      </c>
      <c r="J18" s="496">
        <v>1500</v>
      </c>
      <c r="K18" s="514" t="s">
        <v>286</v>
      </c>
      <c r="L18" s="512" t="s">
        <v>509</v>
      </c>
      <c r="M18" s="470">
        <v>4855</v>
      </c>
      <c r="N18" s="310">
        <f t="shared" si="0"/>
        <v>323.66666666666669</v>
      </c>
      <c r="O18" s="200">
        <v>45</v>
      </c>
      <c r="P18" s="273" t="s">
        <v>2671</v>
      </c>
      <c r="Q18" s="311" t="s">
        <v>2676</v>
      </c>
      <c r="R18" s="86"/>
    </row>
    <row r="19" spans="1:18" s="528" customFormat="1">
      <c r="A19" s="520" t="s">
        <v>4</v>
      </c>
      <c r="B19" s="496" t="s">
        <v>4</v>
      </c>
      <c r="C19" s="473">
        <v>2018</v>
      </c>
      <c r="D19" s="440" t="s">
        <v>502</v>
      </c>
      <c r="E19" s="515" t="s">
        <v>37</v>
      </c>
      <c r="F19" s="515" t="s">
        <v>21</v>
      </c>
      <c r="G19" s="496" t="s">
        <v>468</v>
      </c>
      <c r="H19" s="410" t="s">
        <v>104</v>
      </c>
      <c r="I19" s="512" t="s">
        <v>1679</v>
      </c>
      <c r="J19" s="496">
        <v>1000</v>
      </c>
      <c r="K19" s="514" t="s">
        <v>286</v>
      </c>
      <c r="L19" s="512" t="s">
        <v>509</v>
      </c>
      <c r="M19" s="470">
        <v>2299</v>
      </c>
      <c r="N19" s="310">
        <f t="shared" si="0"/>
        <v>229.9</v>
      </c>
      <c r="O19" s="200">
        <v>39</v>
      </c>
      <c r="P19" s="273" t="s">
        <v>2674</v>
      </c>
      <c r="Q19" s="273" t="s">
        <v>2676</v>
      </c>
      <c r="R19" s="86"/>
    </row>
    <row r="20" spans="1:18">
      <c r="A20" s="517" t="s">
        <v>4</v>
      </c>
      <c r="B20" s="517" t="s">
        <v>4</v>
      </c>
      <c r="C20" s="517">
        <v>2018</v>
      </c>
      <c r="D20" s="497" t="s">
        <v>3219</v>
      </c>
      <c r="E20" s="515" t="s">
        <v>37</v>
      </c>
      <c r="F20" s="515" t="s">
        <v>21</v>
      </c>
      <c r="G20" s="517" t="s">
        <v>470</v>
      </c>
      <c r="H20" s="517" t="s">
        <v>228</v>
      </c>
      <c r="I20" s="409" t="s">
        <v>1679</v>
      </c>
      <c r="J20" s="514">
        <v>2913</v>
      </c>
      <c r="K20" s="517" t="s">
        <v>286</v>
      </c>
      <c r="L20" s="385" t="s">
        <v>1680</v>
      </c>
      <c r="M20" s="470">
        <v>6605</v>
      </c>
      <c r="N20" s="310">
        <f t="shared" si="0"/>
        <v>226.74219018194302</v>
      </c>
      <c r="O20" s="200">
        <v>414</v>
      </c>
      <c r="P20" s="273" t="s">
        <v>3002</v>
      </c>
      <c r="Q20" s="273" t="s">
        <v>3003</v>
      </c>
    </row>
    <row r="21" spans="1:18">
      <c r="A21" s="517" t="s">
        <v>4</v>
      </c>
      <c r="B21" s="517" t="s">
        <v>4</v>
      </c>
      <c r="C21" s="517">
        <v>2018</v>
      </c>
      <c r="D21" s="498" t="s">
        <v>720</v>
      </c>
      <c r="E21" s="499" t="s">
        <v>37</v>
      </c>
      <c r="F21" s="499" t="s">
        <v>21</v>
      </c>
      <c r="G21" s="500" t="s">
        <v>470</v>
      </c>
      <c r="H21" s="496" t="s">
        <v>228</v>
      </c>
      <c r="I21" s="512" t="s">
        <v>1679</v>
      </c>
      <c r="J21" s="480">
        <v>1743</v>
      </c>
      <c r="K21" s="517" t="s">
        <v>286</v>
      </c>
      <c r="L21" s="385" t="s">
        <v>1680</v>
      </c>
      <c r="M21" s="470">
        <v>3508</v>
      </c>
      <c r="N21" s="310">
        <f t="shared" si="0"/>
        <v>201.26219162363742</v>
      </c>
      <c r="O21" s="200">
        <v>304</v>
      </c>
      <c r="P21" s="273" t="s">
        <v>3002</v>
      </c>
      <c r="Q21" s="273" t="s">
        <v>3003</v>
      </c>
    </row>
    <row r="22" spans="1:18">
      <c r="A22" s="517" t="s">
        <v>4</v>
      </c>
      <c r="B22" s="517" t="s">
        <v>4</v>
      </c>
      <c r="C22" s="517">
        <v>2018</v>
      </c>
      <c r="D22" s="498" t="s">
        <v>3220</v>
      </c>
      <c r="E22" s="499" t="s">
        <v>37</v>
      </c>
      <c r="F22" s="499" t="s">
        <v>21</v>
      </c>
      <c r="G22" s="500" t="s">
        <v>721</v>
      </c>
      <c r="H22" s="496" t="s">
        <v>228</v>
      </c>
      <c r="I22" s="512" t="s">
        <v>1679</v>
      </c>
      <c r="J22" s="480">
        <v>157.5</v>
      </c>
      <c r="K22" s="517" t="s">
        <v>286</v>
      </c>
      <c r="L22" s="385" t="s">
        <v>1680</v>
      </c>
      <c r="M22" s="470">
        <v>570</v>
      </c>
      <c r="N22" s="310">
        <f t="shared" si="0"/>
        <v>361.90476190476193</v>
      </c>
      <c r="O22" s="200">
        <v>43</v>
      </c>
      <c r="P22" s="273" t="s">
        <v>3002</v>
      </c>
      <c r="Q22" s="273" t="s">
        <v>3003</v>
      </c>
    </row>
    <row r="23" spans="1:18">
      <c r="A23" s="517" t="s">
        <v>4</v>
      </c>
      <c r="B23" s="517" t="s">
        <v>4</v>
      </c>
      <c r="C23" s="517">
        <v>2018</v>
      </c>
      <c r="D23" s="498" t="s">
        <v>3220</v>
      </c>
      <c r="E23" s="499" t="s">
        <v>37</v>
      </c>
      <c r="F23" s="499" t="s">
        <v>21</v>
      </c>
      <c r="G23" s="500" t="s">
        <v>722</v>
      </c>
      <c r="H23" s="496" t="s">
        <v>228</v>
      </c>
      <c r="I23" s="512" t="s">
        <v>1679</v>
      </c>
      <c r="J23" s="480">
        <v>63</v>
      </c>
      <c r="K23" s="517" t="s">
        <v>286</v>
      </c>
      <c r="L23" s="385" t="s">
        <v>1680</v>
      </c>
      <c r="M23" s="470">
        <v>92</v>
      </c>
      <c r="N23" s="310">
        <f t="shared" si="0"/>
        <v>146.03174603174602</v>
      </c>
      <c r="O23" s="200">
        <v>8</v>
      </c>
      <c r="P23" s="273" t="s">
        <v>3002</v>
      </c>
      <c r="Q23" s="273" t="s">
        <v>3003</v>
      </c>
    </row>
    <row r="24" spans="1:18">
      <c r="A24" s="517" t="s">
        <v>4</v>
      </c>
      <c r="B24" s="517" t="s">
        <v>4</v>
      </c>
      <c r="C24" s="517">
        <v>2018</v>
      </c>
      <c r="D24" s="497" t="s">
        <v>726</v>
      </c>
      <c r="E24" s="515" t="s">
        <v>37</v>
      </c>
      <c r="F24" s="515" t="s">
        <v>21</v>
      </c>
      <c r="G24" s="517" t="s">
        <v>727</v>
      </c>
      <c r="H24" s="517" t="s">
        <v>108</v>
      </c>
      <c r="I24" s="409" t="s">
        <v>1679</v>
      </c>
      <c r="J24" s="480">
        <v>1500</v>
      </c>
      <c r="K24" s="410" t="s">
        <v>286</v>
      </c>
      <c r="L24" s="93" t="s">
        <v>1680</v>
      </c>
      <c r="M24" s="470">
        <v>3244</v>
      </c>
      <c r="N24" s="310">
        <f t="shared" si="0"/>
        <v>216.26666666666668</v>
      </c>
      <c r="O24" s="200">
        <v>450</v>
      </c>
      <c r="P24" s="273" t="s">
        <v>3002</v>
      </c>
      <c r="Q24" s="273" t="s">
        <v>3003</v>
      </c>
    </row>
    <row r="25" spans="1:18">
      <c r="A25" s="517" t="s">
        <v>4</v>
      </c>
      <c r="B25" s="517" t="s">
        <v>4</v>
      </c>
      <c r="C25" s="517">
        <v>2018</v>
      </c>
      <c r="D25" s="497" t="s">
        <v>726</v>
      </c>
      <c r="E25" s="515" t="s">
        <v>37</v>
      </c>
      <c r="F25" s="515" t="s">
        <v>21</v>
      </c>
      <c r="G25" s="517" t="s">
        <v>727</v>
      </c>
      <c r="H25" s="517" t="s">
        <v>108</v>
      </c>
      <c r="I25" s="514" t="s">
        <v>1681</v>
      </c>
      <c r="J25" s="514" t="s">
        <v>706</v>
      </c>
      <c r="K25" s="517" t="s">
        <v>286</v>
      </c>
      <c r="L25" s="93" t="s">
        <v>1682</v>
      </c>
      <c r="M25" s="501">
        <v>2699</v>
      </c>
      <c r="N25" s="310" t="s">
        <v>286</v>
      </c>
      <c r="O25" s="501">
        <v>228</v>
      </c>
      <c r="P25" s="502" t="s">
        <v>2540</v>
      </c>
      <c r="Q25" s="502"/>
    </row>
    <row r="26" spans="1:18" s="528" customFormat="1">
      <c r="A26" s="517" t="s">
        <v>4</v>
      </c>
      <c r="B26" s="517" t="s">
        <v>4</v>
      </c>
      <c r="C26" s="517">
        <v>2018</v>
      </c>
      <c r="D26" s="497" t="s">
        <v>726</v>
      </c>
      <c r="E26" s="515" t="s">
        <v>37</v>
      </c>
      <c r="F26" s="515" t="s">
        <v>21</v>
      </c>
      <c r="G26" s="517" t="s">
        <v>727</v>
      </c>
      <c r="H26" s="517" t="s">
        <v>107</v>
      </c>
      <c r="I26" s="409" t="s">
        <v>1679</v>
      </c>
      <c r="J26" s="514">
        <v>55</v>
      </c>
      <c r="K26" s="410" t="s">
        <v>286</v>
      </c>
      <c r="L26" s="164"/>
      <c r="M26" s="501">
        <v>43</v>
      </c>
      <c r="N26" s="310">
        <f t="shared" si="0"/>
        <v>78.181818181818187</v>
      </c>
      <c r="O26" s="501">
        <v>2</v>
      </c>
      <c r="P26" s="502" t="s">
        <v>2541</v>
      </c>
      <c r="Q26" s="502" t="s">
        <v>2658</v>
      </c>
      <c r="R26" s="86"/>
    </row>
    <row r="27" spans="1:18" s="528" customFormat="1">
      <c r="A27" s="517" t="s">
        <v>4</v>
      </c>
      <c r="B27" s="517" t="s">
        <v>4</v>
      </c>
      <c r="C27" s="517">
        <v>2018</v>
      </c>
      <c r="D27" s="497" t="s">
        <v>726</v>
      </c>
      <c r="E27" s="515" t="s">
        <v>37</v>
      </c>
      <c r="F27" s="515" t="s">
        <v>21</v>
      </c>
      <c r="G27" s="517" t="s">
        <v>727</v>
      </c>
      <c r="H27" s="517" t="s">
        <v>107</v>
      </c>
      <c r="I27" s="514" t="s">
        <v>1681</v>
      </c>
      <c r="J27" s="514" t="s">
        <v>706</v>
      </c>
      <c r="K27" s="410" t="s">
        <v>286</v>
      </c>
      <c r="L27" s="164" t="s">
        <v>1682</v>
      </c>
      <c r="M27" s="501">
        <v>179</v>
      </c>
      <c r="N27" s="310" t="s">
        <v>286</v>
      </c>
      <c r="O27" s="501">
        <v>67</v>
      </c>
      <c r="P27" s="502" t="s">
        <v>2542</v>
      </c>
      <c r="Q27" s="502" t="s">
        <v>2543</v>
      </c>
      <c r="R27" s="86"/>
    </row>
    <row r="28" spans="1:18" s="528" customFormat="1">
      <c r="A28" s="517" t="s">
        <v>4</v>
      </c>
      <c r="B28" s="517" t="s">
        <v>4</v>
      </c>
      <c r="C28" s="517">
        <v>2018</v>
      </c>
      <c r="D28" s="497" t="s">
        <v>726</v>
      </c>
      <c r="E28" s="515" t="s">
        <v>37</v>
      </c>
      <c r="F28" s="515" t="s">
        <v>21</v>
      </c>
      <c r="G28" s="517" t="s">
        <v>727</v>
      </c>
      <c r="H28" s="517" t="s">
        <v>508</v>
      </c>
      <c r="I28" s="409" t="s">
        <v>1679</v>
      </c>
      <c r="J28" s="514">
        <v>55</v>
      </c>
      <c r="K28" s="410" t="s">
        <v>286</v>
      </c>
      <c r="L28" s="164"/>
      <c r="M28" s="501">
        <v>43</v>
      </c>
      <c r="N28" s="310">
        <f t="shared" si="0"/>
        <v>78.181818181818187</v>
      </c>
      <c r="O28" s="501">
        <v>2</v>
      </c>
      <c r="P28" s="502" t="s">
        <v>2541</v>
      </c>
      <c r="Q28" s="502" t="s">
        <v>2659</v>
      </c>
      <c r="R28" s="86"/>
    </row>
    <row r="29" spans="1:18" s="528" customFormat="1">
      <c r="A29" s="517" t="s">
        <v>4</v>
      </c>
      <c r="B29" s="517" t="s">
        <v>4</v>
      </c>
      <c r="C29" s="517">
        <v>2018</v>
      </c>
      <c r="D29" s="497" t="s">
        <v>726</v>
      </c>
      <c r="E29" s="515" t="s">
        <v>37</v>
      </c>
      <c r="F29" s="515" t="s">
        <v>21</v>
      </c>
      <c r="G29" s="517" t="s">
        <v>727</v>
      </c>
      <c r="H29" s="517" t="s">
        <v>508</v>
      </c>
      <c r="I29" s="514" t="s">
        <v>1681</v>
      </c>
      <c r="J29" s="514" t="s">
        <v>706</v>
      </c>
      <c r="K29" s="410" t="s">
        <v>286</v>
      </c>
      <c r="L29" s="164" t="s">
        <v>1682</v>
      </c>
      <c r="M29" s="501">
        <v>175</v>
      </c>
      <c r="N29" s="310" t="s">
        <v>286</v>
      </c>
      <c r="O29" s="501">
        <v>67</v>
      </c>
      <c r="P29" s="502" t="s">
        <v>2542</v>
      </c>
      <c r="Q29" s="502"/>
      <c r="R29" s="86"/>
    </row>
    <row r="30" spans="1:18" s="528" customFormat="1">
      <c r="A30" s="517" t="s">
        <v>4</v>
      </c>
      <c r="B30" s="517" t="s">
        <v>4</v>
      </c>
      <c r="C30" s="517">
        <v>2018</v>
      </c>
      <c r="D30" s="497" t="s">
        <v>726</v>
      </c>
      <c r="E30" s="515" t="s">
        <v>37</v>
      </c>
      <c r="F30" s="515" t="s">
        <v>21</v>
      </c>
      <c r="G30" s="517" t="s">
        <v>727</v>
      </c>
      <c r="H30" s="503" t="s">
        <v>103</v>
      </c>
      <c r="I30" s="409" t="s">
        <v>1679</v>
      </c>
      <c r="J30" s="514">
        <v>55</v>
      </c>
      <c r="K30" s="410" t="s">
        <v>286</v>
      </c>
      <c r="L30" s="164"/>
      <c r="M30" s="501">
        <v>43</v>
      </c>
      <c r="N30" s="310">
        <f t="shared" si="0"/>
        <v>78.181818181818187</v>
      </c>
      <c r="O30" s="501">
        <v>2</v>
      </c>
      <c r="P30" s="502" t="s">
        <v>2541</v>
      </c>
      <c r="Q30" s="502" t="s">
        <v>2660</v>
      </c>
      <c r="R30" s="86"/>
    </row>
    <row r="31" spans="1:18" s="528" customFormat="1">
      <c r="A31" s="517" t="s">
        <v>4</v>
      </c>
      <c r="B31" s="517" t="s">
        <v>4</v>
      </c>
      <c r="C31" s="517">
        <v>2018</v>
      </c>
      <c r="D31" s="497" t="s">
        <v>726</v>
      </c>
      <c r="E31" s="515" t="s">
        <v>37</v>
      </c>
      <c r="F31" s="515" t="s">
        <v>21</v>
      </c>
      <c r="G31" s="517" t="s">
        <v>727</v>
      </c>
      <c r="H31" s="503" t="s">
        <v>103</v>
      </c>
      <c r="I31" s="514" t="s">
        <v>1681</v>
      </c>
      <c r="J31" s="514" t="s">
        <v>706</v>
      </c>
      <c r="K31" s="410" t="s">
        <v>286</v>
      </c>
      <c r="L31" s="164" t="s">
        <v>1682</v>
      </c>
      <c r="M31" s="501">
        <v>59</v>
      </c>
      <c r="N31" s="310" t="s">
        <v>286</v>
      </c>
      <c r="O31" s="501">
        <v>36</v>
      </c>
      <c r="P31" s="502" t="s">
        <v>2542</v>
      </c>
      <c r="Q31" s="502" t="s">
        <v>2544</v>
      </c>
      <c r="R31" s="86"/>
    </row>
    <row r="32" spans="1:18" s="528" customFormat="1">
      <c r="A32" s="517" t="s">
        <v>4</v>
      </c>
      <c r="B32" s="517" t="s">
        <v>4</v>
      </c>
      <c r="C32" s="517">
        <v>2018</v>
      </c>
      <c r="D32" s="497" t="s">
        <v>726</v>
      </c>
      <c r="E32" s="515" t="s">
        <v>37</v>
      </c>
      <c r="F32" s="515" t="s">
        <v>21</v>
      </c>
      <c r="G32" s="517" t="s">
        <v>727</v>
      </c>
      <c r="H32" s="410" t="s">
        <v>104</v>
      </c>
      <c r="I32" s="409" t="s">
        <v>1679</v>
      </c>
      <c r="J32" s="514">
        <v>55</v>
      </c>
      <c r="K32" s="410" t="s">
        <v>286</v>
      </c>
      <c r="L32" s="164"/>
      <c r="M32" s="501">
        <v>43</v>
      </c>
      <c r="N32" s="310">
        <f t="shared" si="0"/>
        <v>78.181818181818187</v>
      </c>
      <c r="O32" s="501">
        <v>2</v>
      </c>
      <c r="P32" s="502" t="s">
        <v>2541</v>
      </c>
      <c r="Q32" s="502" t="s">
        <v>2659</v>
      </c>
      <c r="R32" s="86"/>
    </row>
    <row r="33" spans="1:18" s="528" customFormat="1">
      <c r="A33" s="517" t="s">
        <v>4</v>
      </c>
      <c r="B33" s="517" t="s">
        <v>4</v>
      </c>
      <c r="C33" s="517">
        <v>2018</v>
      </c>
      <c r="D33" s="497" t="s">
        <v>726</v>
      </c>
      <c r="E33" s="515" t="s">
        <v>37</v>
      </c>
      <c r="F33" s="515" t="s">
        <v>21</v>
      </c>
      <c r="G33" s="517" t="s">
        <v>727</v>
      </c>
      <c r="H33" s="410" t="s">
        <v>104</v>
      </c>
      <c r="I33" s="514" t="s">
        <v>1681</v>
      </c>
      <c r="J33" s="514" t="s">
        <v>706</v>
      </c>
      <c r="K33" s="410" t="s">
        <v>286</v>
      </c>
      <c r="L33" s="164" t="s">
        <v>1682</v>
      </c>
      <c r="M33" s="501">
        <v>59</v>
      </c>
      <c r="N33" s="310" t="s">
        <v>286</v>
      </c>
      <c r="O33" s="501">
        <v>36</v>
      </c>
      <c r="P33" s="502" t="s">
        <v>2542</v>
      </c>
      <c r="Q33" s="502"/>
      <c r="R33" s="86"/>
    </row>
    <row r="34" spans="1:18">
      <c r="A34" s="520" t="s">
        <v>4</v>
      </c>
      <c r="B34" s="496" t="s">
        <v>4</v>
      </c>
      <c r="C34" s="473">
        <v>2018</v>
      </c>
      <c r="D34" s="440" t="s">
        <v>482</v>
      </c>
      <c r="E34" s="515" t="s">
        <v>37</v>
      </c>
      <c r="F34" s="515" t="s">
        <v>21</v>
      </c>
      <c r="G34" s="496" t="s">
        <v>503</v>
      </c>
      <c r="H34" s="514" t="s">
        <v>108</v>
      </c>
      <c r="I34" s="512" t="s">
        <v>1679</v>
      </c>
      <c r="J34" s="496">
        <v>5000</v>
      </c>
      <c r="K34" s="514" t="s">
        <v>286</v>
      </c>
      <c r="L34" s="513" t="s">
        <v>510</v>
      </c>
      <c r="M34" s="470">
        <v>4776</v>
      </c>
      <c r="N34" s="310">
        <f t="shared" si="0"/>
        <v>95.52</v>
      </c>
      <c r="O34" s="200">
        <v>49</v>
      </c>
      <c r="P34" s="273" t="s">
        <v>2671</v>
      </c>
      <c r="Q34" s="273"/>
    </row>
    <row r="35" spans="1:18" s="528" customFormat="1">
      <c r="A35" s="520" t="s">
        <v>4</v>
      </c>
      <c r="B35" s="496" t="s">
        <v>4</v>
      </c>
      <c r="C35" s="473">
        <v>2018</v>
      </c>
      <c r="D35" s="440" t="s">
        <v>482</v>
      </c>
      <c r="E35" s="515" t="s">
        <v>37</v>
      </c>
      <c r="F35" s="515" t="s">
        <v>21</v>
      </c>
      <c r="G35" s="496" t="s">
        <v>503</v>
      </c>
      <c r="H35" s="514" t="s">
        <v>107</v>
      </c>
      <c r="I35" s="512" t="s">
        <v>1679</v>
      </c>
      <c r="J35" s="496">
        <v>500</v>
      </c>
      <c r="K35" s="514" t="s">
        <v>286</v>
      </c>
      <c r="L35" s="513" t="s">
        <v>510</v>
      </c>
      <c r="M35" s="470">
        <v>582</v>
      </c>
      <c r="N35" s="310">
        <f t="shared" si="0"/>
        <v>116.4</v>
      </c>
      <c r="O35" s="200">
        <v>37</v>
      </c>
      <c r="P35" s="273" t="s">
        <v>2677</v>
      </c>
      <c r="Q35" s="273"/>
      <c r="R35" s="86"/>
    </row>
    <row r="36" spans="1:18" s="528" customFormat="1">
      <c r="A36" s="520" t="s">
        <v>4</v>
      </c>
      <c r="B36" s="496" t="s">
        <v>4</v>
      </c>
      <c r="C36" s="473">
        <v>2018</v>
      </c>
      <c r="D36" s="440" t="s">
        <v>482</v>
      </c>
      <c r="E36" s="515" t="s">
        <v>37</v>
      </c>
      <c r="F36" s="515" t="s">
        <v>21</v>
      </c>
      <c r="G36" s="496" t="s">
        <v>503</v>
      </c>
      <c r="H36" s="514" t="s">
        <v>508</v>
      </c>
      <c r="I36" s="512" t="s">
        <v>1679</v>
      </c>
      <c r="J36" s="496">
        <v>2800</v>
      </c>
      <c r="K36" s="514" t="s">
        <v>286</v>
      </c>
      <c r="L36" s="513" t="s">
        <v>510</v>
      </c>
      <c r="M36" s="470">
        <v>1958</v>
      </c>
      <c r="N36" s="310">
        <f t="shared" si="0"/>
        <v>69.928571428571431</v>
      </c>
      <c r="O36" s="200">
        <v>39</v>
      </c>
      <c r="P36" s="273" t="s">
        <v>2678</v>
      </c>
      <c r="Q36" s="273" t="s">
        <v>2717</v>
      </c>
      <c r="R36" s="86"/>
    </row>
    <row r="37" spans="1:18" s="528" customFormat="1">
      <c r="A37" s="520" t="s">
        <v>4</v>
      </c>
      <c r="B37" s="496" t="s">
        <v>4</v>
      </c>
      <c r="C37" s="473">
        <v>2018</v>
      </c>
      <c r="D37" s="440" t="s">
        <v>482</v>
      </c>
      <c r="E37" s="515" t="s">
        <v>37</v>
      </c>
      <c r="F37" s="515" t="s">
        <v>21</v>
      </c>
      <c r="G37" s="496" t="s">
        <v>503</v>
      </c>
      <c r="H37" s="503" t="s">
        <v>103</v>
      </c>
      <c r="I37" s="512" t="s">
        <v>1679</v>
      </c>
      <c r="J37" s="496">
        <v>5000</v>
      </c>
      <c r="K37" s="514" t="s">
        <v>286</v>
      </c>
      <c r="L37" s="513" t="s">
        <v>510</v>
      </c>
      <c r="M37" s="470">
        <v>4776</v>
      </c>
      <c r="N37" s="310">
        <f t="shared" si="0"/>
        <v>95.52</v>
      </c>
      <c r="O37" s="200">
        <v>49</v>
      </c>
      <c r="P37" s="273" t="s">
        <v>2671</v>
      </c>
      <c r="Q37" s="273"/>
      <c r="R37" s="86"/>
    </row>
    <row r="38" spans="1:18" s="528" customFormat="1">
      <c r="A38" s="520" t="s">
        <v>4</v>
      </c>
      <c r="B38" s="496" t="s">
        <v>4</v>
      </c>
      <c r="C38" s="473">
        <v>2018</v>
      </c>
      <c r="D38" s="440" t="s">
        <v>482</v>
      </c>
      <c r="E38" s="515" t="s">
        <v>37</v>
      </c>
      <c r="F38" s="515" t="s">
        <v>21</v>
      </c>
      <c r="G38" s="496" t="s">
        <v>503</v>
      </c>
      <c r="H38" s="410" t="s">
        <v>104</v>
      </c>
      <c r="I38" s="512" t="s">
        <v>1679</v>
      </c>
      <c r="J38" s="496">
        <v>2800</v>
      </c>
      <c r="K38" s="514" t="s">
        <v>286</v>
      </c>
      <c r="L38" s="513" t="s">
        <v>510</v>
      </c>
      <c r="M38" s="470">
        <v>1958</v>
      </c>
      <c r="N38" s="310">
        <f t="shared" si="0"/>
        <v>69.928571428571431</v>
      </c>
      <c r="O38" s="200">
        <v>39</v>
      </c>
      <c r="P38" s="273" t="s">
        <v>2678</v>
      </c>
      <c r="Q38" s="273" t="s">
        <v>2717</v>
      </c>
      <c r="R38" s="86"/>
    </row>
    <row r="39" spans="1:18">
      <c r="A39" s="517" t="s">
        <v>4</v>
      </c>
      <c r="B39" s="517" t="s">
        <v>4</v>
      </c>
      <c r="C39" s="517">
        <v>2018</v>
      </c>
      <c r="D39" s="497" t="s">
        <v>733</v>
      </c>
      <c r="E39" s="515" t="s">
        <v>37</v>
      </c>
      <c r="F39" s="515" t="s">
        <v>21</v>
      </c>
      <c r="G39" s="515" t="s">
        <v>734</v>
      </c>
      <c r="H39" s="517" t="s">
        <v>228</v>
      </c>
      <c r="I39" s="514" t="s">
        <v>1679</v>
      </c>
      <c r="J39" s="514">
        <v>1391</v>
      </c>
      <c r="K39" s="517" t="s">
        <v>286</v>
      </c>
      <c r="L39" s="385" t="s">
        <v>1680</v>
      </c>
      <c r="M39" s="470">
        <v>2620</v>
      </c>
      <c r="N39" s="310">
        <f t="shared" si="0"/>
        <v>188.35370237239397</v>
      </c>
      <c r="O39" s="200">
        <v>160</v>
      </c>
      <c r="P39" s="273" t="s">
        <v>3002</v>
      </c>
      <c r="Q39" s="273" t="s">
        <v>3003</v>
      </c>
    </row>
    <row r="40" spans="1:18">
      <c r="A40" s="517" t="s">
        <v>4</v>
      </c>
      <c r="B40" s="517" t="s">
        <v>4</v>
      </c>
      <c r="C40" s="517">
        <v>2018</v>
      </c>
      <c r="D40" s="497" t="s">
        <v>733</v>
      </c>
      <c r="E40" s="515" t="s">
        <v>37</v>
      </c>
      <c r="F40" s="515" t="s">
        <v>21</v>
      </c>
      <c r="G40" s="515" t="s">
        <v>735</v>
      </c>
      <c r="H40" s="517" t="s">
        <v>228</v>
      </c>
      <c r="I40" s="514" t="s">
        <v>1679</v>
      </c>
      <c r="J40" s="514">
        <v>2</v>
      </c>
      <c r="K40" s="517" t="s">
        <v>286</v>
      </c>
      <c r="L40" s="385" t="s">
        <v>1680</v>
      </c>
      <c r="M40" s="470">
        <v>34</v>
      </c>
      <c r="N40" s="310">
        <f t="shared" si="0"/>
        <v>1700</v>
      </c>
      <c r="O40" s="200">
        <v>5</v>
      </c>
      <c r="P40" s="273" t="s">
        <v>3002</v>
      </c>
      <c r="Q40" s="273" t="s">
        <v>3003</v>
      </c>
    </row>
    <row r="41" spans="1:18">
      <c r="A41" s="517" t="s">
        <v>4</v>
      </c>
      <c r="B41" s="517" t="s">
        <v>4</v>
      </c>
      <c r="C41" s="517">
        <v>2018</v>
      </c>
      <c r="D41" s="497" t="s">
        <v>736</v>
      </c>
      <c r="E41" s="515" t="s">
        <v>37</v>
      </c>
      <c r="F41" s="515" t="s">
        <v>21</v>
      </c>
      <c r="G41" s="515" t="s">
        <v>737</v>
      </c>
      <c r="H41" s="517" t="s">
        <v>228</v>
      </c>
      <c r="I41" s="514" t="s">
        <v>1679</v>
      </c>
      <c r="J41" s="514">
        <v>1742</v>
      </c>
      <c r="K41" s="517" t="s">
        <v>286</v>
      </c>
      <c r="L41" s="385" t="s">
        <v>1680</v>
      </c>
      <c r="M41" s="470">
        <v>5028</v>
      </c>
      <c r="N41" s="310">
        <f t="shared" si="0"/>
        <v>288.63375430539611</v>
      </c>
      <c r="O41" s="200">
        <v>133</v>
      </c>
      <c r="P41" s="273" t="s">
        <v>3002</v>
      </c>
      <c r="Q41" s="273" t="s">
        <v>3003</v>
      </c>
    </row>
    <row r="42" spans="1:18">
      <c r="A42" s="517" t="s">
        <v>4</v>
      </c>
      <c r="B42" s="517" t="s">
        <v>4</v>
      </c>
      <c r="C42" s="517">
        <v>2018</v>
      </c>
      <c r="D42" s="497" t="s">
        <v>741</v>
      </c>
      <c r="E42" s="515" t="s">
        <v>37</v>
      </c>
      <c r="F42" s="515" t="s">
        <v>21</v>
      </c>
      <c r="G42" s="515" t="s">
        <v>742</v>
      </c>
      <c r="H42" s="517" t="s">
        <v>108</v>
      </c>
      <c r="I42" s="409" t="s">
        <v>1679</v>
      </c>
      <c r="J42" s="480">
        <v>4818.6000000000004</v>
      </c>
      <c r="K42" s="517" t="s">
        <v>286</v>
      </c>
      <c r="L42" s="385" t="s">
        <v>1680</v>
      </c>
      <c r="M42" s="445">
        <v>8350</v>
      </c>
      <c r="N42" s="504">
        <f t="shared" ref="N42:N50" si="1">100*M42/J42</f>
        <v>173.28684680197566</v>
      </c>
      <c r="O42" s="429">
        <v>157</v>
      </c>
      <c r="P42" s="505" t="s">
        <v>3002</v>
      </c>
      <c r="Q42" s="505" t="s">
        <v>3003</v>
      </c>
    </row>
    <row r="43" spans="1:18">
      <c r="A43" s="517" t="s">
        <v>4</v>
      </c>
      <c r="B43" s="517" t="s">
        <v>4</v>
      </c>
      <c r="C43" s="517">
        <v>2018</v>
      </c>
      <c r="D43" s="497" t="s">
        <v>741</v>
      </c>
      <c r="E43" s="515" t="s">
        <v>37</v>
      </c>
      <c r="F43" s="515" t="s">
        <v>21</v>
      </c>
      <c r="G43" s="515" t="s">
        <v>742</v>
      </c>
      <c r="H43" s="517" t="s">
        <v>108</v>
      </c>
      <c r="I43" s="514" t="s">
        <v>1681</v>
      </c>
      <c r="J43" s="514" t="s">
        <v>706</v>
      </c>
      <c r="K43" s="517" t="s">
        <v>286</v>
      </c>
      <c r="L43" s="385" t="s">
        <v>1682</v>
      </c>
      <c r="M43" s="470">
        <v>9283</v>
      </c>
      <c r="N43" s="310" t="s">
        <v>286</v>
      </c>
      <c r="O43" s="200">
        <v>88</v>
      </c>
      <c r="P43" s="273" t="s">
        <v>2540</v>
      </c>
      <c r="Q43" s="273"/>
    </row>
    <row r="44" spans="1:18" s="528" customFormat="1">
      <c r="A44" s="410" t="s">
        <v>4</v>
      </c>
      <c r="B44" s="410" t="s">
        <v>4</v>
      </c>
      <c r="C44" s="517">
        <v>2018</v>
      </c>
      <c r="D44" s="497" t="s">
        <v>741</v>
      </c>
      <c r="E44" s="515" t="s">
        <v>37</v>
      </c>
      <c r="F44" s="515" t="s">
        <v>21</v>
      </c>
      <c r="G44" s="515" t="s">
        <v>742</v>
      </c>
      <c r="H44" s="517" t="s">
        <v>107</v>
      </c>
      <c r="I44" s="409" t="s">
        <v>1679</v>
      </c>
      <c r="J44" s="514">
        <v>757</v>
      </c>
      <c r="K44" s="410" t="s">
        <v>286</v>
      </c>
      <c r="L44" s="411"/>
      <c r="M44" s="470">
        <v>1095</v>
      </c>
      <c r="N44" s="310">
        <f t="shared" si="1"/>
        <v>144.64993394980186</v>
      </c>
      <c r="O44" s="200">
        <v>11</v>
      </c>
      <c r="P44" s="273" t="s">
        <v>2545</v>
      </c>
      <c r="Q44" s="273"/>
      <c r="R44" s="86"/>
    </row>
    <row r="45" spans="1:18" s="528" customFormat="1">
      <c r="A45" s="410" t="s">
        <v>4</v>
      </c>
      <c r="B45" s="410" t="s">
        <v>4</v>
      </c>
      <c r="C45" s="517">
        <v>2018</v>
      </c>
      <c r="D45" s="497" t="s">
        <v>741</v>
      </c>
      <c r="E45" s="515" t="s">
        <v>37</v>
      </c>
      <c r="F45" s="515" t="s">
        <v>21</v>
      </c>
      <c r="G45" s="515" t="s">
        <v>742</v>
      </c>
      <c r="H45" s="517" t="s">
        <v>107</v>
      </c>
      <c r="I45" s="514" t="s">
        <v>1681</v>
      </c>
      <c r="J45" s="496" t="s">
        <v>706</v>
      </c>
      <c r="K45" s="410" t="s">
        <v>286</v>
      </c>
      <c r="L45" s="411" t="s">
        <v>1682</v>
      </c>
      <c r="M45" s="470">
        <v>1990</v>
      </c>
      <c r="N45" s="310" t="s">
        <v>286</v>
      </c>
      <c r="O45" s="200">
        <v>50</v>
      </c>
      <c r="P45" s="273" t="s">
        <v>2546</v>
      </c>
      <c r="Q45" s="273"/>
      <c r="R45" s="86"/>
    </row>
    <row r="46" spans="1:18" s="528" customFormat="1">
      <c r="A46" s="410" t="s">
        <v>4</v>
      </c>
      <c r="B46" s="410" t="s">
        <v>4</v>
      </c>
      <c r="C46" s="517">
        <v>2018</v>
      </c>
      <c r="D46" s="497" t="s">
        <v>741</v>
      </c>
      <c r="E46" s="515" t="s">
        <v>37</v>
      </c>
      <c r="F46" s="515" t="s">
        <v>21</v>
      </c>
      <c r="G46" s="515" t="s">
        <v>742</v>
      </c>
      <c r="H46" s="517" t="s">
        <v>508</v>
      </c>
      <c r="I46" s="409" t="s">
        <v>1679</v>
      </c>
      <c r="J46" s="496">
        <v>757</v>
      </c>
      <c r="K46" s="410" t="s">
        <v>286</v>
      </c>
      <c r="L46" s="411"/>
      <c r="M46" s="470">
        <v>1100</v>
      </c>
      <c r="N46" s="310">
        <f t="shared" si="1"/>
        <v>145.31043593130781</v>
      </c>
      <c r="O46" s="200">
        <v>11</v>
      </c>
      <c r="P46" s="273" t="s">
        <v>2545</v>
      </c>
      <c r="Q46" s="273"/>
      <c r="R46" s="86"/>
    </row>
    <row r="47" spans="1:18" s="528" customFormat="1">
      <c r="A47" s="410" t="s">
        <v>4</v>
      </c>
      <c r="B47" s="410" t="s">
        <v>4</v>
      </c>
      <c r="C47" s="517">
        <v>2018</v>
      </c>
      <c r="D47" s="497" t="s">
        <v>741</v>
      </c>
      <c r="E47" s="515" t="s">
        <v>37</v>
      </c>
      <c r="F47" s="515" t="s">
        <v>21</v>
      </c>
      <c r="G47" s="515" t="s">
        <v>742</v>
      </c>
      <c r="H47" s="517" t="s">
        <v>508</v>
      </c>
      <c r="I47" s="514" t="s">
        <v>1681</v>
      </c>
      <c r="J47" s="496" t="s">
        <v>706</v>
      </c>
      <c r="K47" s="410" t="s">
        <v>286</v>
      </c>
      <c r="L47" s="411" t="s">
        <v>1682</v>
      </c>
      <c r="M47" s="470">
        <v>1990</v>
      </c>
      <c r="N47" s="310" t="s">
        <v>286</v>
      </c>
      <c r="O47" s="200">
        <v>50</v>
      </c>
      <c r="P47" s="273" t="s">
        <v>2546</v>
      </c>
      <c r="Q47" s="273"/>
      <c r="R47" s="86"/>
    </row>
    <row r="48" spans="1:18" s="528" customFormat="1">
      <c r="A48" s="410" t="s">
        <v>4</v>
      </c>
      <c r="B48" s="410" t="s">
        <v>4</v>
      </c>
      <c r="C48" s="517">
        <v>2018</v>
      </c>
      <c r="D48" s="497" t="s">
        <v>741</v>
      </c>
      <c r="E48" s="515" t="s">
        <v>37</v>
      </c>
      <c r="F48" s="515" t="s">
        <v>21</v>
      </c>
      <c r="G48" s="515" t="s">
        <v>742</v>
      </c>
      <c r="H48" s="503" t="s">
        <v>103</v>
      </c>
      <c r="I48" s="409" t="s">
        <v>1679</v>
      </c>
      <c r="J48" s="496">
        <v>757</v>
      </c>
      <c r="K48" s="410" t="s">
        <v>286</v>
      </c>
      <c r="L48" s="411"/>
      <c r="M48" s="470">
        <v>1099</v>
      </c>
      <c r="N48" s="310">
        <f t="shared" si="1"/>
        <v>145.1783355350066</v>
      </c>
      <c r="O48" s="200">
        <v>11</v>
      </c>
      <c r="P48" s="273" t="s">
        <v>2545</v>
      </c>
      <c r="Q48" s="273"/>
      <c r="R48" s="86"/>
    </row>
    <row r="49" spans="1:18" s="528" customFormat="1">
      <c r="A49" s="410" t="s">
        <v>4</v>
      </c>
      <c r="B49" s="410" t="s">
        <v>4</v>
      </c>
      <c r="C49" s="517">
        <v>2018</v>
      </c>
      <c r="D49" s="497" t="s">
        <v>741</v>
      </c>
      <c r="E49" s="515" t="s">
        <v>37</v>
      </c>
      <c r="F49" s="515" t="s">
        <v>21</v>
      </c>
      <c r="G49" s="515" t="s">
        <v>742</v>
      </c>
      <c r="H49" s="503" t="s">
        <v>103</v>
      </c>
      <c r="I49" s="514" t="s">
        <v>1681</v>
      </c>
      <c r="J49" s="496" t="s">
        <v>706</v>
      </c>
      <c r="K49" s="410" t="s">
        <v>286</v>
      </c>
      <c r="L49" s="411" t="s">
        <v>1682</v>
      </c>
      <c r="M49" s="470">
        <v>1990</v>
      </c>
      <c r="N49" s="310" t="s">
        <v>286</v>
      </c>
      <c r="O49" s="200">
        <v>50</v>
      </c>
      <c r="P49" s="273" t="s">
        <v>2546</v>
      </c>
      <c r="Q49" s="273"/>
      <c r="R49" s="86"/>
    </row>
    <row r="50" spans="1:18" s="528" customFormat="1">
      <c r="A50" s="410" t="s">
        <v>4</v>
      </c>
      <c r="B50" s="410" t="s">
        <v>4</v>
      </c>
      <c r="C50" s="517">
        <v>2018</v>
      </c>
      <c r="D50" s="497" t="s">
        <v>741</v>
      </c>
      <c r="E50" s="515" t="s">
        <v>37</v>
      </c>
      <c r="F50" s="515" t="s">
        <v>21</v>
      </c>
      <c r="G50" s="515" t="s">
        <v>742</v>
      </c>
      <c r="H50" s="410" t="s">
        <v>104</v>
      </c>
      <c r="I50" s="409" t="s">
        <v>1679</v>
      </c>
      <c r="J50" s="496">
        <v>757</v>
      </c>
      <c r="K50" s="410" t="s">
        <v>286</v>
      </c>
      <c r="L50" s="411"/>
      <c r="M50" s="470">
        <v>1100</v>
      </c>
      <c r="N50" s="310">
        <f t="shared" si="1"/>
        <v>145.31043593130781</v>
      </c>
      <c r="O50" s="200">
        <v>11</v>
      </c>
      <c r="P50" s="273" t="s">
        <v>2545</v>
      </c>
      <c r="Q50" s="273"/>
      <c r="R50" s="86"/>
    </row>
    <row r="51" spans="1:18" s="528" customFormat="1">
      <c r="A51" s="410" t="s">
        <v>4</v>
      </c>
      <c r="B51" s="410" t="s">
        <v>4</v>
      </c>
      <c r="C51" s="517">
        <v>2018</v>
      </c>
      <c r="D51" s="497" t="s">
        <v>741</v>
      </c>
      <c r="E51" s="515" t="s">
        <v>37</v>
      </c>
      <c r="F51" s="515" t="s">
        <v>21</v>
      </c>
      <c r="G51" s="515" t="s">
        <v>742</v>
      </c>
      <c r="H51" s="410" t="s">
        <v>104</v>
      </c>
      <c r="I51" s="514" t="s">
        <v>1681</v>
      </c>
      <c r="J51" s="496" t="s">
        <v>706</v>
      </c>
      <c r="K51" s="410" t="s">
        <v>286</v>
      </c>
      <c r="L51" s="411" t="s">
        <v>1682</v>
      </c>
      <c r="M51" s="470">
        <v>1990</v>
      </c>
      <c r="N51" s="310" t="s">
        <v>286</v>
      </c>
      <c r="O51" s="200">
        <v>50</v>
      </c>
      <c r="P51" s="273" t="s">
        <v>2546</v>
      </c>
      <c r="Q51" s="273"/>
      <c r="R51" s="86"/>
    </row>
    <row r="52" spans="1:18" s="528" customFormat="1">
      <c r="A52" s="410" t="s">
        <v>4</v>
      </c>
      <c r="B52" s="410" t="s">
        <v>4</v>
      </c>
      <c r="C52" s="517">
        <v>2018</v>
      </c>
      <c r="D52" s="497" t="s">
        <v>741</v>
      </c>
      <c r="E52" s="515" t="s">
        <v>37</v>
      </c>
      <c r="F52" s="515" t="s">
        <v>21</v>
      </c>
      <c r="G52" s="515" t="s">
        <v>742</v>
      </c>
      <c r="H52" s="517" t="s">
        <v>1281</v>
      </c>
      <c r="I52" s="409" t="s">
        <v>1679</v>
      </c>
      <c r="J52" s="410" t="s">
        <v>1683</v>
      </c>
      <c r="K52" s="410" t="s">
        <v>286</v>
      </c>
      <c r="L52" s="437"/>
      <c r="M52" s="470" t="s">
        <v>286</v>
      </c>
      <c r="N52" s="310" t="s">
        <v>286</v>
      </c>
      <c r="O52" s="200" t="s">
        <v>286</v>
      </c>
      <c r="P52" s="273"/>
      <c r="Q52" s="273"/>
      <c r="R52" s="86"/>
    </row>
    <row r="53" spans="1:18" s="528" customFormat="1">
      <c r="A53" s="410" t="s">
        <v>4</v>
      </c>
      <c r="B53" s="410" t="s">
        <v>4</v>
      </c>
      <c r="C53" s="517">
        <v>2018</v>
      </c>
      <c r="D53" s="497" t="s">
        <v>741</v>
      </c>
      <c r="E53" s="515" t="s">
        <v>37</v>
      </c>
      <c r="F53" s="515" t="s">
        <v>21</v>
      </c>
      <c r="G53" s="515" t="s">
        <v>742</v>
      </c>
      <c r="H53" s="517" t="s">
        <v>1281</v>
      </c>
      <c r="I53" s="514" t="s">
        <v>1681</v>
      </c>
      <c r="J53" s="410" t="s">
        <v>1683</v>
      </c>
      <c r="K53" s="410" t="s">
        <v>286</v>
      </c>
      <c r="L53" s="437"/>
      <c r="M53" s="470" t="s">
        <v>286</v>
      </c>
      <c r="N53" s="310" t="s">
        <v>286</v>
      </c>
      <c r="O53" s="200" t="s">
        <v>286</v>
      </c>
      <c r="P53" s="273"/>
      <c r="Q53" s="273"/>
      <c r="R53" s="86"/>
    </row>
    <row r="54" spans="1:18">
      <c r="A54" s="517" t="s">
        <v>4</v>
      </c>
      <c r="B54" s="517" t="s">
        <v>4</v>
      </c>
      <c r="C54" s="517">
        <v>2018</v>
      </c>
      <c r="D54" s="497" t="s">
        <v>741</v>
      </c>
      <c r="E54" s="515" t="s">
        <v>37</v>
      </c>
      <c r="F54" s="515" t="s">
        <v>21</v>
      </c>
      <c r="G54" s="515" t="s">
        <v>743</v>
      </c>
      <c r="H54" s="517" t="s">
        <v>108</v>
      </c>
      <c r="I54" s="409" t="s">
        <v>1679</v>
      </c>
      <c r="J54" s="480">
        <v>33207</v>
      </c>
      <c r="K54" s="517" t="s">
        <v>286</v>
      </c>
      <c r="L54" s="385" t="s">
        <v>1680</v>
      </c>
      <c r="M54" s="445">
        <v>65488</v>
      </c>
      <c r="N54" s="504">
        <f t="shared" ref="N54" si="2">100*M54/J54</f>
        <v>197.21143132472068</v>
      </c>
      <c r="O54" s="429">
        <v>377</v>
      </c>
      <c r="P54" s="505" t="s">
        <v>3002</v>
      </c>
      <c r="Q54" s="505" t="s">
        <v>3003</v>
      </c>
    </row>
    <row r="55" spans="1:18">
      <c r="A55" s="517" t="s">
        <v>4</v>
      </c>
      <c r="B55" s="517" t="s">
        <v>4</v>
      </c>
      <c r="C55" s="517">
        <v>2018</v>
      </c>
      <c r="D55" s="497" t="s">
        <v>741</v>
      </c>
      <c r="E55" s="515" t="s">
        <v>37</v>
      </c>
      <c r="F55" s="515" t="s">
        <v>21</v>
      </c>
      <c r="G55" s="515" t="s">
        <v>743</v>
      </c>
      <c r="H55" s="517" t="s">
        <v>108</v>
      </c>
      <c r="I55" s="514" t="s">
        <v>1681</v>
      </c>
      <c r="J55" s="517" t="s">
        <v>706</v>
      </c>
      <c r="K55" s="517" t="s">
        <v>286</v>
      </c>
      <c r="L55" s="385" t="s">
        <v>1682</v>
      </c>
      <c r="M55" s="470">
        <v>10299</v>
      </c>
      <c r="N55" s="310" t="s">
        <v>286</v>
      </c>
      <c r="O55" s="200">
        <v>131</v>
      </c>
      <c r="P55" s="273" t="s">
        <v>2551</v>
      </c>
      <c r="Q55" s="273"/>
    </row>
    <row r="56" spans="1:18" s="528" customFormat="1">
      <c r="A56" s="517" t="s">
        <v>4</v>
      </c>
      <c r="B56" s="517" t="s">
        <v>4</v>
      </c>
      <c r="C56" s="517">
        <v>2018</v>
      </c>
      <c r="D56" s="497" t="s">
        <v>741</v>
      </c>
      <c r="E56" s="515" t="s">
        <v>37</v>
      </c>
      <c r="F56" s="515" t="s">
        <v>21</v>
      </c>
      <c r="G56" s="515" t="s">
        <v>743</v>
      </c>
      <c r="H56" s="517" t="s">
        <v>107</v>
      </c>
      <c r="I56" s="409" t="s">
        <v>1679</v>
      </c>
      <c r="J56" s="514">
        <v>1350</v>
      </c>
      <c r="K56" s="517" t="s">
        <v>286</v>
      </c>
      <c r="L56" s="385"/>
      <c r="M56" s="470">
        <v>3638</v>
      </c>
      <c r="N56" s="310">
        <f t="shared" ref="N56" si="3">100*M56/J56</f>
        <v>269.48148148148147</v>
      </c>
      <c r="O56" s="200">
        <v>55</v>
      </c>
      <c r="P56" s="273" t="s">
        <v>2547</v>
      </c>
      <c r="Q56" s="273"/>
      <c r="R56" s="86"/>
    </row>
    <row r="57" spans="1:18" s="528" customFormat="1">
      <c r="A57" s="517" t="s">
        <v>4</v>
      </c>
      <c r="B57" s="517" t="s">
        <v>4</v>
      </c>
      <c r="C57" s="517">
        <v>2018</v>
      </c>
      <c r="D57" s="497" t="s">
        <v>741</v>
      </c>
      <c r="E57" s="515" t="s">
        <v>37</v>
      </c>
      <c r="F57" s="515" t="s">
        <v>21</v>
      </c>
      <c r="G57" s="515" t="s">
        <v>743</v>
      </c>
      <c r="H57" s="517" t="s">
        <v>107</v>
      </c>
      <c r="I57" s="514" t="s">
        <v>1681</v>
      </c>
      <c r="J57" s="517" t="s">
        <v>706</v>
      </c>
      <c r="K57" s="517" t="s">
        <v>286</v>
      </c>
      <c r="L57" s="385" t="s">
        <v>1682</v>
      </c>
      <c r="M57" s="470">
        <v>9057</v>
      </c>
      <c r="N57" s="310" t="s">
        <v>286</v>
      </c>
      <c r="O57" s="200">
        <v>120</v>
      </c>
      <c r="P57" s="273" t="s">
        <v>2552</v>
      </c>
      <c r="Q57" s="273"/>
      <c r="R57" s="86"/>
    </row>
    <row r="58" spans="1:18" s="528" customFormat="1">
      <c r="A58" s="517" t="s">
        <v>4</v>
      </c>
      <c r="B58" s="517" t="s">
        <v>4</v>
      </c>
      <c r="C58" s="517">
        <v>2018</v>
      </c>
      <c r="D58" s="497" t="s">
        <v>741</v>
      </c>
      <c r="E58" s="515" t="s">
        <v>37</v>
      </c>
      <c r="F58" s="515" t="s">
        <v>21</v>
      </c>
      <c r="G58" s="515" t="s">
        <v>743</v>
      </c>
      <c r="H58" s="517" t="s">
        <v>508</v>
      </c>
      <c r="I58" s="409" t="s">
        <v>1679</v>
      </c>
      <c r="J58" s="514">
        <v>1350</v>
      </c>
      <c r="K58" s="517" t="s">
        <v>286</v>
      </c>
      <c r="L58" s="385"/>
      <c r="M58" s="470">
        <v>3639</v>
      </c>
      <c r="N58" s="310">
        <f t="shared" ref="N58" si="4">100*M58/J58</f>
        <v>269.55555555555554</v>
      </c>
      <c r="O58" s="200">
        <v>55</v>
      </c>
      <c r="P58" s="273" t="s">
        <v>2547</v>
      </c>
      <c r="Q58" s="273"/>
      <c r="R58" s="86"/>
    </row>
    <row r="59" spans="1:18" s="528" customFormat="1">
      <c r="A59" s="517" t="s">
        <v>4</v>
      </c>
      <c r="B59" s="517" t="s">
        <v>4</v>
      </c>
      <c r="C59" s="517">
        <v>2018</v>
      </c>
      <c r="D59" s="497" t="s">
        <v>741</v>
      </c>
      <c r="E59" s="515" t="s">
        <v>37</v>
      </c>
      <c r="F59" s="515" t="s">
        <v>21</v>
      </c>
      <c r="G59" s="515" t="s">
        <v>743</v>
      </c>
      <c r="H59" s="517" t="s">
        <v>508</v>
      </c>
      <c r="I59" s="514" t="s">
        <v>1681</v>
      </c>
      <c r="J59" s="517" t="s">
        <v>706</v>
      </c>
      <c r="K59" s="517" t="s">
        <v>286</v>
      </c>
      <c r="L59" s="385" t="s">
        <v>1682</v>
      </c>
      <c r="M59" s="470">
        <v>9597</v>
      </c>
      <c r="N59" s="310" t="s">
        <v>286</v>
      </c>
      <c r="O59" s="200">
        <v>120</v>
      </c>
      <c r="P59" s="273" t="s">
        <v>2552</v>
      </c>
      <c r="Q59" s="273"/>
      <c r="R59" s="86"/>
    </row>
    <row r="60" spans="1:18" s="528" customFormat="1">
      <c r="A60" s="517" t="s">
        <v>4</v>
      </c>
      <c r="B60" s="517" t="s">
        <v>4</v>
      </c>
      <c r="C60" s="517">
        <v>2018</v>
      </c>
      <c r="D60" s="497" t="s">
        <v>741</v>
      </c>
      <c r="E60" s="515" t="s">
        <v>37</v>
      </c>
      <c r="F60" s="515" t="s">
        <v>21</v>
      </c>
      <c r="G60" s="515" t="s">
        <v>743</v>
      </c>
      <c r="H60" s="503" t="s">
        <v>103</v>
      </c>
      <c r="I60" s="409" t="s">
        <v>1679</v>
      </c>
      <c r="J60" s="514">
        <v>1350</v>
      </c>
      <c r="K60" s="517" t="s">
        <v>286</v>
      </c>
      <c r="L60" s="385"/>
      <c r="M60" s="470">
        <v>3639</v>
      </c>
      <c r="N60" s="310">
        <f t="shared" ref="N60" si="5">100*M60/J60</f>
        <v>269.55555555555554</v>
      </c>
      <c r="O60" s="200">
        <v>55</v>
      </c>
      <c r="P60" s="273" t="s">
        <v>2547</v>
      </c>
      <c r="Q60" s="273"/>
      <c r="R60" s="86"/>
    </row>
    <row r="61" spans="1:18" s="528" customFormat="1">
      <c r="A61" s="517" t="s">
        <v>4</v>
      </c>
      <c r="B61" s="517" t="s">
        <v>4</v>
      </c>
      <c r="C61" s="517">
        <v>2018</v>
      </c>
      <c r="D61" s="497" t="s">
        <v>741</v>
      </c>
      <c r="E61" s="515" t="s">
        <v>37</v>
      </c>
      <c r="F61" s="515" t="s">
        <v>21</v>
      </c>
      <c r="G61" s="515" t="s">
        <v>743</v>
      </c>
      <c r="H61" s="503" t="s">
        <v>103</v>
      </c>
      <c r="I61" s="514" t="s">
        <v>1681</v>
      </c>
      <c r="J61" s="517" t="s">
        <v>706</v>
      </c>
      <c r="K61" s="517" t="s">
        <v>286</v>
      </c>
      <c r="L61" s="385" t="s">
        <v>1682</v>
      </c>
      <c r="M61" s="470">
        <v>3311</v>
      </c>
      <c r="N61" s="310" t="s">
        <v>286</v>
      </c>
      <c r="O61" s="200">
        <v>64</v>
      </c>
      <c r="P61" s="273" t="s">
        <v>2552</v>
      </c>
      <c r="Q61" s="273"/>
      <c r="R61" s="86"/>
    </row>
    <row r="62" spans="1:18" s="528" customFormat="1">
      <c r="A62" s="517" t="s">
        <v>4</v>
      </c>
      <c r="B62" s="517" t="s">
        <v>4</v>
      </c>
      <c r="C62" s="517">
        <v>2018</v>
      </c>
      <c r="D62" s="497" t="s">
        <v>741</v>
      </c>
      <c r="E62" s="515" t="s">
        <v>37</v>
      </c>
      <c r="F62" s="515" t="s">
        <v>21</v>
      </c>
      <c r="G62" s="515" t="s">
        <v>743</v>
      </c>
      <c r="H62" s="410" t="s">
        <v>104</v>
      </c>
      <c r="I62" s="409" t="s">
        <v>1679</v>
      </c>
      <c r="J62" s="514">
        <v>1350</v>
      </c>
      <c r="K62" s="517" t="s">
        <v>286</v>
      </c>
      <c r="L62" s="385"/>
      <c r="M62" s="470">
        <v>3586</v>
      </c>
      <c r="N62" s="310">
        <f t="shared" ref="N62" si="6">100*M62/J62</f>
        <v>265.62962962962962</v>
      </c>
      <c r="O62" s="200">
        <v>55</v>
      </c>
      <c r="P62" s="273" t="s">
        <v>2547</v>
      </c>
      <c r="Q62" s="273"/>
      <c r="R62" s="86"/>
    </row>
    <row r="63" spans="1:18" s="528" customFormat="1">
      <c r="A63" s="517" t="s">
        <v>4</v>
      </c>
      <c r="B63" s="517" t="s">
        <v>4</v>
      </c>
      <c r="C63" s="517">
        <v>2018</v>
      </c>
      <c r="D63" s="497" t="s">
        <v>741</v>
      </c>
      <c r="E63" s="515" t="s">
        <v>37</v>
      </c>
      <c r="F63" s="515" t="s">
        <v>21</v>
      </c>
      <c r="G63" s="515" t="s">
        <v>743</v>
      </c>
      <c r="H63" s="410" t="s">
        <v>104</v>
      </c>
      <c r="I63" s="514" t="s">
        <v>1681</v>
      </c>
      <c r="J63" s="517" t="s">
        <v>706</v>
      </c>
      <c r="K63" s="517" t="s">
        <v>286</v>
      </c>
      <c r="L63" s="385" t="s">
        <v>1682</v>
      </c>
      <c r="M63" s="470">
        <v>9587</v>
      </c>
      <c r="N63" s="310" t="s">
        <v>286</v>
      </c>
      <c r="O63" s="200">
        <v>120</v>
      </c>
      <c r="P63" s="273" t="s">
        <v>2552</v>
      </c>
      <c r="Q63" s="273"/>
      <c r="R63" s="86"/>
    </row>
    <row r="64" spans="1:18" s="528" customFormat="1">
      <c r="A64" s="517" t="s">
        <v>4</v>
      </c>
      <c r="B64" s="517" t="s">
        <v>4</v>
      </c>
      <c r="C64" s="517">
        <v>2018</v>
      </c>
      <c r="D64" s="497" t="s">
        <v>741</v>
      </c>
      <c r="E64" s="515" t="s">
        <v>37</v>
      </c>
      <c r="F64" s="515" t="s">
        <v>21</v>
      </c>
      <c r="G64" s="515" t="s">
        <v>743</v>
      </c>
      <c r="H64" s="517" t="s">
        <v>1281</v>
      </c>
      <c r="I64" s="409" t="s">
        <v>1679</v>
      </c>
      <c r="J64" s="514">
        <v>0</v>
      </c>
      <c r="K64" s="517" t="s">
        <v>286</v>
      </c>
      <c r="L64" s="385"/>
      <c r="M64" s="470">
        <v>0</v>
      </c>
      <c r="N64" s="310" t="s">
        <v>286</v>
      </c>
      <c r="O64" s="200">
        <v>0</v>
      </c>
      <c r="P64" s="273"/>
      <c r="Q64" s="273"/>
      <c r="R64" s="86"/>
    </row>
    <row r="65" spans="1:18" s="528" customFormat="1">
      <c r="A65" s="517" t="s">
        <v>4</v>
      </c>
      <c r="B65" s="517" t="s">
        <v>4</v>
      </c>
      <c r="C65" s="517">
        <v>2018</v>
      </c>
      <c r="D65" s="497" t="s">
        <v>741</v>
      </c>
      <c r="E65" s="515" t="s">
        <v>37</v>
      </c>
      <c r="F65" s="515" t="s">
        <v>21</v>
      </c>
      <c r="G65" s="515" t="s">
        <v>743</v>
      </c>
      <c r="H65" s="517" t="s">
        <v>1281</v>
      </c>
      <c r="I65" s="514" t="s">
        <v>1681</v>
      </c>
      <c r="J65" s="517" t="s">
        <v>706</v>
      </c>
      <c r="K65" s="517" t="s">
        <v>286</v>
      </c>
      <c r="L65" s="385" t="s">
        <v>1682</v>
      </c>
      <c r="M65" s="470">
        <v>7625</v>
      </c>
      <c r="N65" s="310" t="s">
        <v>286</v>
      </c>
      <c r="O65" s="200">
        <v>103</v>
      </c>
      <c r="P65" s="273" t="s">
        <v>2553</v>
      </c>
      <c r="Q65" s="273"/>
      <c r="R65" s="86"/>
    </row>
    <row r="66" spans="1:18">
      <c r="A66" s="517" t="s">
        <v>4</v>
      </c>
      <c r="B66" s="517" t="s">
        <v>4</v>
      </c>
      <c r="C66" s="517">
        <v>2018</v>
      </c>
      <c r="D66" s="497" t="s">
        <v>477</v>
      </c>
      <c r="E66" s="515" t="s">
        <v>37</v>
      </c>
      <c r="F66" s="515" t="s">
        <v>21</v>
      </c>
      <c r="G66" s="517" t="s">
        <v>749</v>
      </c>
      <c r="H66" s="517" t="s">
        <v>228</v>
      </c>
      <c r="I66" s="409" t="s">
        <v>1679</v>
      </c>
      <c r="J66" s="480">
        <v>1855</v>
      </c>
      <c r="K66" s="517" t="s">
        <v>286</v>
      </c>
      <c r="L66" s="385" t="s">
        <v>1680</v>
      </c>
      <c r="M66" s="445">
        <v>10746</v>
      </c>
      <c r="N66" s="504">
        <f t="shared" ref="N66:N67" si="7">100*M66/J66</f>
        <v>579.29919137466311</v>
      </c>
      <c r="O66" s="429">
        <v>397</v>
      </c>
      <c r="P66" s="505" t="s">
        <v>3002</v>
      </c>
      <c r="Q66" s="505" t="s">
        <v>3003</v>
      </c>
    </row>
    <row r="67" spans="1:18">
      <c r="A67" s="517" t="s">
        <v>4</v>
      </c>
      <c r="B67" s="517" t="s">
        <v>4</v>
      </c>
      <c r="C67" s="517">
        <v>2018</v>
      </c>
      <c r="D67" s="497" t="s">
        <v>750</v>
      </c>
      <c r="E67" s="515" t="s">
        <v>37</v>
      </c>
      <c r="F67" s="515" t="s">
        <v>21</v>
      </c>
      <c r="G67" s="517" t="s">
        <v>470</v>
      </c>
      <c r="H67" s="517" t="s">
        <v>108</v>
      </c>
      <c r="I67" s="409" t="s">
        <v>1679</v>
      </c>
      <c r="J67" s="480">
        <v>6541</v>
      </c>
      <c r="K67" s="517" t="s">
        <v>286</v>
      </c>
      <c r="L67" s="385" t="s">
        <v>1680</v>
      </c>
      <c r="M67" s="445">
        <v>13174</v>
      </c>
      <c r="N67" s="504">
        <f t="shared" si="7"/>
        <v>201.40651276563216</v>
      </c>
      <c r="O67" s="429">
        <v>667</v>
      </c>
      <c r="P67" s="505" t="s">
        <v>3002</v>
      </c>
      <c r="Q67" s="505" t="s">
        <v>3003</v>
      </c>
    </row>
    <row r="68" spans="1:18">
      <c r="A68" s="517" t="s">
        <v>4</v>
      </c>
      <c r="B68" s="517" t="s">
        <v>4</v>
      </c>
      <c r="C68" s="410">
        <v>2018</v>
      </c>
      <c r="D68" s="506" t="s">
        <v>750</v>
      </c>
      <c r="E68" s="515" t="s">
        <v>37</v>
      </c>
      <c r="F68" s="515" t="s">
        <v>21</v>
      </c>
      <c r="G68" s="410" t="s">
        <v>470</v>
      </c>
      <c r="H68" s="410" t="s">
        <v>108</v>
      </c>
      <c r="I68" s="514" t="s">
        <v>1681</v>
      </c>
      <c r="J68" s="514" t="s">
        <v>706</v>
      </c>
      <c r="K68" s="410" t="s">
        <v>286</v>
      </c>
      <c r="L68" s="411" t="s">
        <v>1682</v>
      </c>
      <c r="M68" s="470">
        <v>8498</v>
      </c>
      <c r="N68" s="310" t="s">
        <v>286</v>
      </c>
      <c r="O68" s="200">
        <v>193</v>
      </c>
      <c r="P68" s="273" t="s">
        <v>2540</v>
      </c>
      <c r="Q68" s="273"/>
    </row>
    <row r="69" spans="1:18" s="528" customFormat="1">
      <c r="A69" s="517" t="s">
        <v>4</v>
      </c>
      <c r="B69" s="517" t="s">
        <v>4</v>
      </c>
      <c r="C69" s="410">
        <v>2018</v>
      </c>
      <c r="D69" s="506" t="s">
        <v>750</v>
      </c>
      <c r="E69" s="515" t="s">
        <v>37</v>
      </c>
      <c r="F69" s="515" t="s">
        <v>21</v>
      </c>
      <c r="G69" s="410" t="s">
        <v>470</v>
      </c>
      <c r="H69" s="410" t="s">
        <v>107</v>
      </c>
      <c r="I69" s="409" t="s">
        <v>1679</v>
      </c>
      <c r="J69" s="514">
        <v>75</v>
      </c>
      <c r="K69" s="410" t="s">
        <v>286</v>
      </c>
      <c r="L69" s="411"/>
      <c r="M69" s="470">
        <v>150</v>
      </c>
      <c r="N69" s="310">
        <f t="shared" ref="N69" si="8">100*M69/J69</f>
        <v>200</v>
      </c>
      <c r="O69" s="200">
        <v>2</v>
      </c>
      <c r="P69" s="273" t="s">
        <v>2541</v>
      </c>
      <c r="Q69" s="273" t="s">
        <v>2548</v>
      </c>
      <c r="R69" s="86"/>
    </row>
    <row r="70" spans="1:18" s="528" customFormat="1">
      <c r="A70" s="517" t="s">
        <v>4</v>
      </c>
      <c r="B70" s="517" t="s">
        <v>4</v>
      </c>
      <c r="C70" s="410">
        <v>2018</v>
      </c>
      <c r="D70" s="506" t="s">
        <v>750</v>
      </c>
      <c r="E70" s="515" t="s">
        <v>37</v>
      </c>
      <c r="F70" s="515" t="s">
        <v>21</v>
      </c>
      <c r="G70" s="410" t="s">
        <v>470</v>
      </c>
      <c r="H70" s="410" t="s">
        <v>107</v>
      </c>
      <c r="I70" s="514" t="s">
        <v>1681</v>
      </c>
      <c r="J70" s="514" t="s">
        <v>706</v>
      </c>
      <c r="K70" s="410" t="s">
        <v>286</v>
      </c>
      <c r="L70" s="411" t="s">
        <v>1682</v>
      </c>
      <c r="M70" s="470">
        <v>339</v>
      </c>
      <c r="N70" s="310" t="s">
        <v>286</v>
      </c>
      <c r="O70" s="200">
        <v>69</v>
      </c>
      <c r="P70" s="273" t="s">
        <v>2542</v>
      </c>
      <c r="Q70" s="273" t="s">
        <v>2549</v>
      </c>
      <c r="R70" s="86"/>
    </row>
    <row r="71" spans="1:18" s="528" customFormat="1">
      <c r="A71" s="517" t="s">
        <v>4</v>
      </c>
      <c r="B71" s="517" t="s">
        <v>4</v>
      </c>
      <c r="C71" s="410">
        <v>2018</v>
      </c>
      <c r="D71" s="506" t="s">
        <v>750</v>
      </c>
      <c r="E71" s="515" t="s">
        <v>37</v>
      </c>
      <c r="F71" s="515" t="s">
        <v>21</v>
      </c>
      <c r="G71" s="410" t="s">
        <v>470</v>
      </c>
      <c r="H71" s="410" t="s">
        <v>508</v>
      </c>
      <c r="I71" s="409" t="s">
        <v>1679</v>
      </c>
      <c r="J71" s="514">
        <v>75</v>
      </c>
      <c r="K71" s="410" t="s">
        <v>286</v>
      </c>
      <c r="L71" s="411"/>
      <c r="M71" s="470">
        <v>150</v>
      </c>
      <c r="N71" s="310">
        <f t="shared" ref="N71" si="9">100*M71/J71</f>
        <v>200</v>
      </c>
      <c r="O71" s="200">
        <v>2</v>
      </c>
      <c r="P71" s="273" t="s">
        <v>2541</v>
      </c>
      <c r="Q71" s="273" t="s">
        <v>2550</v>
      </c>
      <c r="R71" s="86"/>
    </row>
    <row r="72" spans="1:18" s="528" customFormat="1">
      <c r="A72" s="517" t="s">
        <v>4</v>
      </c>
      <c r="B72" s="517" t="s">
        <v>4</v>
      </c>
      <c r="C72" s="410">
        <v>2018</v>
      </c>
      <c r="D72" s="506" t="s">
        <v>750</v>
      </c>
      <c r="E72" s="515" t="s">
        <v>37</v>
      </c>
      <c r="F72" s="515" t="s">
        <v>21</v>
      </c>
      <c r="G72" s="410" t="s">
        <v>470</v>
      </c>
      <c r="H72" s="410" t="s">
        <v>508</v>
      </c>
      <c r="I72" s="514" t="s">
        <v>1681</v>
      </c>
      <c r="J72" s="514" t="s">
        <v>706</v>
      </c>
      <c r="K72" s="410" t="s">
        <v>286</v>
      </c>
      <c r="L72" s="411" t="s">
        <v>1682</v>
      </c>
      <c r="M72" s="470">
        <v>338</v>
      </c>
      <c r="N72" s="310" t="s">
        <v>286</v>
      </c>
      <c r="O72" s="200">
        <v>68</v>
      </c>
      <c r="P72" s="273" t="s">
        <v>2542</v>
      </c>
      <c r="Q72" s="273"/>
      <c r="R72" s="86"/>
    </row>
    <row r="73" spans="1:18" s="528" customFormat="1">
      <c r="A73" s="517" t="s">
        <v>4</v>
      </c>
      <c r="B73" s="517" t="s">
        <v>4</v>
      </c>
      <c r="C73" s="410">
        <v>2018</v>
      </c>
      <c r="D73" s="506" t="s">
        <v>750</v>
      </c>
      <c r="E73" s="515" t="s">
        <v>37</v>
      </c>
      <c r="F73" s="515" t="s">
        <v>21</v>
      </c>
      <c r="G73" s="410" t="s">
        <v>470</v>
      </c>
      <c r="H73" s="503" t="s">
        <v>103</v>
      </c>
      <c r="I73" s="409" t="s">
        <v>1679</v>
      </c>
      <c r="J73" s="514">
        <v>75</v>
      </c>
      <c r="K73" s="410" t="s">
        <v>286</v>
      </c>
      <c r="L73" s="411"/>
      <c r="M73" s="470">
        <v>150</v>
      </c>
      <c r="N73" s="310">
        <f t="shared" ref="N73" si="10">100*M73/J73</f>
        <v>200</v>
      </c>
      <c r="O73" s="200">
        <v>2</v>
      </c>
      <c r="P73" s="273" t="s">
        <v>2541</v>
      </c>
      <c r="Q73" s="273" t="s">
        <v>2550</v>
      </c>
      <c r="R73" s="86"/>
    </row>
    <row r="74" spans="1:18" s="528" customFormat="1">
      <c r="A74" s="517" t="s">
        <v>4</v>
      </c>
      <c r="B74" s="517" t="s">
        <v>4</v>
      </c>
      <c r="C74" s="410">
        <v>2018</v>
      </c>
      <c r="D74" s="506" t="s">
        <v>750</v>
      </c>
      <c r="E74" s="515" t="s">
        <v>37</v>
      </c>
      <c r="F74" s="515" t="s">
        <v>21</v>
      </c>
      <c r="G74" s="410" t="s">
        <v>470</v>
      </c>
      <c r="H74" s="503" t="s">
        <v>103</v>
      </c>
      <c r="I74" s="514" t="s">
        <v>1681</v>
      </c>
      <c r="J74" s="514" t="s">
        <v>706</v>
      </c>
      <c r="K74" s="410" t="s">
        <v>286</v>
      </c>
      <c r="L74" s="411" t="s">
        <v>1682</v>
      </c>
      <c r="M74" s="470">
        <v>339</v>
      </c>
      <c r="N74" s="310" t="s">
        <v>286</v>
      </c>
      <c r="O74" s="200">
        <v>69</v>
      </c>
      <c r="P74" s="273" t="s">
        <v>2542</v>
      </c>
      <c r="Q74" s="273"/>
      <c r="R74" s="86"/>
    </row>
    <row r="75" spans="1:18" s="528" customFormat="1">
      <c r="A75" s="517" t="s">
        <v>4</v>
      </c>
      <c r="B75" s="517" t="s">
        <v>4</v>
      </c>
      <c r="C75" s="410">
        <v>2018</v>
      </c>
      <c r="D75" s="506" t="s">
        <v>750</v>
      </c>
      <c r="E75" s="515" t="s">
        <v>37</v>
      </c>
      <c r="F75" s="515" t="s">
        <v>21</v>
      </c>
      <c r="G75" s="410" t="s">
        <v>470</v>
      </c>
      <c r="H75" s="410" t="s">
        <v>104</v>
      </c>
      <c r="I75" s="409" t="s">
        <v>1679</v>
      </c>
      <c r="J75" s="514">
        <v>75</v>
      </c>
      <c r="K75" s="410" t="s">
        <v>286</v>
      </c>
      <c r="L75" s="411"/>
      <c r="M75" s="470">
        <v>107</v>
      </c>
      <c r="N75" s="310">
        <f t="shared" ref="N75" si="11">100*M75/J75</f>
        <v>142.66666666666666</v>
      </c>
      <c r="O75" s="200">
        <v>2</v>
      </c>
      <c r="P75" s="273" t="s">
        <v>2541</v>
      </c>
      <c r="Q75" s="273"/>
      <c r="R75" s="86"/>
    </row>
    <row r="76" spans="1:18" s="528" customFormat="1">
      <c r="A76" s="517" t="s">
        <v>4</v>
      </c>
      <c r="B76" s="517" t="s">
        <v>4</v>
      </c>
      <c r="C76" s="410">
        <v>2018</v>
      </c>
      <c r="D76" s="506" t="s">
        <v>750</v>
      </c>
      <c r="E76" s="515" t="s">
        <v>37</v>
      </c>
      <c r="F76" s="515" t="s">
        <v>21</v>
      </c>
      <c r="G76" s="410" t="s">
        <v>470</v>
      </c>
      <c r="H76" s="410" t="s">
        <v>104</v>
      </c>
      <c r="I76" s="514" t="s">
        <v>1681</v>
      </c>
      <c r="J76" s="514" t="s">
        <v>706</v>
      </c>
      <c r="K76" s="410" t="s">
        <v>286</v>
      </c>
      <c r="L76" s="411" t="s">
        <v>1682</v>
      </c>
      <c r="M76" s="470">
        <v>267</v>
      </c>
      <c r="N76" s="310" t="s">
        <v>286</v>
      </c>
      <c r="O76" s="200">
        <v>59</v>
      </c>
      <c r="P76" s="273" t="s">
        <v>2542</v>
      </c>
      <c r="Q76" s="273"/>
      <c r="R76" s="86"/>
    </row>
    <row r="77" spans="1:18">
      <c r="A77" s="517" t="s">
        <v>4</v>
      </c>
      <c r="B77" s="517" t="s">
        <v>4</v>
      </c>
      <c r="C77" s="517">
        <v>2018</v>
      </c>
      <c r="D77" s="497" t="s">
        <v>753</v>
      </c>
      <c r="E77" s="515" t="s">
        <v>37</v>
      </c>
      <c r="F77" s="515" t="s">
        <v>21</v>
      </c>
      <c r="G77" s="517" t="s">
        <v>754</v>
      </c>
      <c r="H77" s="517" t="s">
        <v>228</v>
      </c>
      <c r="I77" s="409" t="s">
        <v>1679</v>
      </c>
      <c r="J77" s="480">
        <v>1429.2</v>
      </c>
      <c r="K77" s="517" t="s">
        <v>286</v>
      </c>
      <c r="L77" s="385" t="s">
        <v>1680</v>
      </c>
      <c r="M77" s="445">
        <v>348</v>
      </c>
      <c r="N77" s="504">
        <f t="shared" ref="N77:N78" si="12">100*M77/J77</f>
        <v>24.349286314021828</v>
      </c>
      <c r="O77" s="429">
        <v>9</v>
      </c>
      <c r="P77" s="505" t="s">
        <v>3002</v>
      </c>
      <c r="Q77" s="505" t="s">
        <v>3129</v>
      </c>
    </row>
    <row r="78" spans="1:18">
      <c r="A78" s="517" t="s">
        <v>4</v>
      </c>
      <c r="B78" s="517" t="s">
        <v>4</v>
      </c>
      <c r="C78" s="517">
        <v>2018</v>
      </c>
      <c r="D78" s="497" t="s">
        <v>755</v>
      </c>
      <c r="E78" s="515" t="s">
        <v>37</v>
      </c>
      <c r="F78" s="515" t="s">
        <v>21</v>
      </c>
      <c r="G78" s="517" t="s">
        <v>764</v>
      </c>
      <c r="H78" s="517" t="s">
        <v>108</v>
      </c>
      <c r="I78" s="409" t="s">
        <v>1679</v>
      </c>
      <c r="J78" s="480">
        <v>24189</v>
      </c>
      <c r="K78" s="517" t="s">
        <v>286</v>
      </c>
      <c r="L78" s="385" t="s">
        <v>1684</v>
      </c>
      <c r="M78" s="445">
        <v>35048</v>
      </c>
      <c r="N78" s="504">
        <f t="shared" si="12"/>
        <v>144.89230642027368</v>
      </c>
      <c r="O78" s="429">
        <v>649</v>
      </c>
      <c r="P78" s="505" t="s">
        <v>3002</v>
      </c>
      <c r="Q78" s="505" t="s">
        <v>3003</v>
      </c>
    </row>
    <row r="79" spans="1:18">
      <c r="A79" s="517" t="s">
        <v>4</v>
      </c>
      <c r="B79" s="517" t="s">
        <v>4</v>
      </c>
      <c r="C79" s="517">
        <v>2018</v>
      </c>
      <c r="D79" s="497" t="s">
        <v>755</v>
      </c>
      <c r="E79" s="515" t="s">
        <v>37</v>
      </c>
      <c r="F79" s="515" t="s">
        <v>21</v>
      </c>
      <c r="G79" s="517" t="s">
        <v>764</v>
      </c>
      <c r="H79" s="517" t="s">
        <v>108</v>
      </c>
      <c r="I79" s="514" t="s">
        <v>1681</v>
      </c>
      <c r="J79" s="480" t="s">
        <v>706</v>
      </c>
      <c r="K79" s="517" t="s">
        <v>286</v>
      </c>
      <c r="L79" s="385" t="s">
        <v>1682</v>
      </c>
      <c r="M79" s="470">
        <v>10517</v>
      </c>
      <c r="N79" s="310" t="s">
        <v>286</v>
      </c>
      <c r="O79" s="200">
        <v>142</v>
      </c>
      <c r="P79" s="273" t="s">
        <v>2540</v>
      </c>
      <c r="Q79" s="273"/>
    </row>
    <row r="80" spans="1:18" s="528" customFormat="1">
      <c r="A80" s="517" t="s">
        <v>4</v>
      </c>
      <c r="B80" s="517" t="s">
        <v>4</v>
      </c>
      <c r="C80" s="410">
        <v>2018</v>
      </c>
      <c r="D80" s="506" t="s">
        <v>755</v>
      </c>
      <c r="E80" s="515" t="s">
        <v>37</v>
      </c>
      <c r="F80" s="515" t="s">
        <v>21</v>
      </c>
      <c r="G80" s="410" t="s">
        <v>764</v>
      </c>
      <c r="H80" s="410" t="s">
        <v>107</v>
      </c>
      <c r="I80" s="409" t="s">
        <v>1679</v>
      </c>
      <c r="J80" s="480">
        <v>250</v>
      </c>
      <c r="K80" s="410" t="s">
        <v>286</v>
      </c>
      <c r="L80" s="411"/>
      <c r="M80" s="470">
        <v>445</v>
      </c>
      <c r="N80" s="310">
        <f t="shared" ref="N80" si="13">100*M80/J80</f>
        <v>178</v>
      </c>
      <c r="O80" s="200">
        <v>15</v>
      </c>
      <c r="P80" s="273" t="s">
        <v>2554</v>
      </c>
      <c r="Q80" s="273" t="s">
        <v>2550</v>
      </c>
      <c r="R80" s="86"/>
    </row>
    <row r="81" spans="1:18" s="528" customFormat="1">
      <c r="A81" s="517" t="s">
        <v>4</v>
      </c>
      <c r="B81" s="517" t="s">
        <v>4</v>
      </c>
      <c r="C81" s="410">
        <v>2018</v>
      </c>
      <c r="D81" s="506" t="s">
        <v>755</v>
      </c>
      <c r="E81" s="515" t="s">
        <v>37</v>
      </c>
      <c r="F81" s="515" t="s">
        <v>21</v>
      </c>
      <c r="G81" s="410" t="s">
        <v>764</v>
      </c>
      <c r="H81" s="410" t="s">
        <v>107</v>
      </c>
      <c r="I81" s="514" t="s">
        <v>1681</v>
      </c>
      <c r="J81" s="480" t="s">
        <v>706</v>
      </c>
      <c r="K81" s="410" t="s">
        <v>286</v>
      </c>
      <c r="L81" s="411" t="s">
        <v>1682</v>
      </c>
      <c r="M81" s="470">
        <v>520</v>
      </c>
      <c r="N81" s="310" t="s">
        <v>286</v>
      </c>
      <c r="O81" s="200">
        <v>88</v>
      </c>
      <c r="P81" s="273" t="s">
        <v>2555</v>
      </c>
      <c r="Q81" s="273"/>
      <c r="R81" s="86"/>
    </row>
    <row r="82" spans="1:18" s="528" customFormat="1">
      <c r="A82" s="517" t="s">
        <v>4</v>
      </c>
      <c r="B82" s="517" t="s">
        <v>4</v>
      </c>
      <c r="C82" s="410">
        <v>2018</v>
      </c>
      <c r="D82" s="506" t="s">
        <v>755</v>
      </c>
      <c r="E82" s="515" t="s">
        <v>37</v>
      </c>
      <c r="F82" s="515" t="s">
        <v>21</v>
      </c>
      <c r="G82" s="410" t="s">
        <v>764</v>
      </c>
      <c r="H82" s="410" t="s">
        <v>508</v>
      </c>
      <c r="I82" s="409" t="s">
        <v>1679</v>
      </c>
      <c r="J82" s="480">
        <v>250</v>
      </c>
      <c r="K82" s="410" t="s">
        <v>286</v>
      </c>
      <c r="L82" s="411"/>
      <c r="M82" s="470">
        <v>445</v>
      </c>
      <c r="N82" s="310">
        <f t="shared" ref="N82" si="14">100*M82/J82</f>
        <v>178</v>
      </c>
      <c r="O82" s="200">
        <v>15</v>
      </c>
      <c r="P82" s="273" t="s">
        <v>2554</v>
      </c>
      <c r="Q82" s="273" t="s">
        <v>2550</v>
      </c>
      <c r="R82" s="86"/>
    </row>
    <row r="83" spans="1:18" s="528" customFormat="1">
      <c r="A83" s="517" t="s">
        <v>4</v>
      </c>
      <c r="B83" s="517" t="s">
        <v>4</v>
      </c>
      <c r="C83" s="410">
        <v>2018</v>
      </c>
      <c r="D83" s="506" t="s">
        <v>755</v>
      </c>
      <c r="E83" s="515" t="s">
        <v>37</v>
      </c>
      <c r="F83" s="515" t="s">
        <v>21</v>
      </c>
      <c r="G83" s="410" t="s">
        <v>764</v>
      </c>
      <c r="H83" s="410" t="s">
        <v>508</v>
      </c>
      <c r="I83" s="514" t="s">
        <v>1681</v>
      </c>
      <c r="J83" s="480" t="s">
        <v>706</v>
      </c>
      <c r="K83" s="410" t="s">
        <v>286</v>
      </c>
      <c r="L83" s="411" t="s">
        <v>1682</v>
      </c>
      <c r="M83" s="470">
        <v>0</v>
      </c>
      <c r="N83" s="310" t="s">
        <v>286</v>
      </c>
      <c r="O83" s="200">
        <v>0</v>
      </c>
      <c r="P83" s="273" t="s">
        <v>2555</v>
      </c>
      <c r="Q83" s="273" t="s">
        <v>2556</v>
      </c>
      <c r="R83" s="86"/>
    </row>
    <row r="84" spans="1:18" s="528" customFormat="1">
      <c r="A84" s="517" t="s">
        <v>4</v>
      </c>
      <c r="B84" s="517" t="s">
        <v>4</v>
      </c>
      <c r="C84" s="410">
        <v>2018</v>
      </c>
      <c r="D84" s="506" t="s">
        <v>755</v>
      </c>
      <c r="E84" s="515" t="s">
        <v>37</v>
      </c>
      <c r="F84" s="515" t="s">
        <v>21</v>
      </c>
      <c r="G84" s="410" t="s">
        <v>764</v>
      </c>
      <c r="H84" s="503" t="s">
        <v>103</v>
      </c>
      <c r="I84" s="409" t="s">
        <v>1679</v>
      </c>
      <c r="J84" s="480">
        <v>250</v>
      </c>
      <c r="K84" s="410" t="s">
        <v>286</v>
      </c>
      <c r="L84" s="411"/>
      <c r="M84" s="470">
        <v>445</v>
      </c>
      <c r="N84" s="310">
        <f t="shared" ref="N84" si="15">100*M84/J84</f>
        <v>178</v>
      </c>
      <c r="O84" s="200">
        <v>15</v>
      </c>
      <c r="P84" s="273" t="s">
        <v>2554</v>
      </c>
      <c r="Q84" s="273" t="s">
        <v>2550</v>
      </c>
      <c r="R84" s="86"/>
    </row>
    <row r="85" spans="1:18" s="528" customFormat="1">
      <c r="A85" s="517" t="s">
        <v>4</v>
      </c>
      <c r="B85" s="517" t="s">
        <v>4</v>
      </c>
      <c r="C85" s="410">
        <v>2018</v>
      </c>
      <c r="D85" s="506" t="s">
        <v>755</v>
      </c>
      <c r="E85" s="515" t="s">
        <v>37</v>
      </c>
      <c r="F85" s="515" t="s">
        <v>21</v>
      </c>
      <c r="G85" s="410" t="s">
        <v>764</v>
      </c>
      <c r="H85" s="503" t="s">
        <v>103</v>
      </c>
      <c r="I85" s="514" t="s">
        <v>1681</v>
      </c>
      <c r="J85" s="480" t="s">
        <v>706</v>
      </c>
      <c r="K85" s="410" t="s">
        <v>286</v>
      </c>
      <c r="L85" s="411" t="s">
        <v>1682</v>
      </c>
      <c r="M85" s="470">
        <v>518</v>
      </c>
      <c r="N85" s="310" t="s">
        <v>286</v>
      </c>
      <c r="O85" s="200">
        <v>88</v>
      </c>
      <c r="P85" s="273" t="s">
        <v>2555</v>
      </c>
      <c r="Q85" s="273"/>
      <c r="R85" s="86"/>
    </row>
    <row r="86" spans="1:18" s="528" customFormat="1">
      <c r="A86" s="517" t="s">
        <v>4</v>
      </c>
      <c r="B86" s="517" t="s">
        <v>4</v>
      </c>
      <c r="C86" s="410">
        <v>2018</v>
      </c>
      <c r="D86" s="506" t="s">
        <v>755</v>
      </c>
      <c r="E86" s="515" t="s">
        <v>37</v>
      </c>
      <c r="F86" s="515" t="s">
        <v>21</v>
      </c>
      <c r="G86" s="410" t="s">
        <v>764</v>
      </c>
      <c r="H86" s="410" t="s">
        <v>104</v>
      </c>
      <c r="I86" s="409" t="s">
        <v>1679</v>
      </c>
      <c r="J86" s="480">
        <v>250</v>
      </c>
      <c r="K86" s="410" t="s">
        <v>286</v>
      </c>
      <c r="L86" s="411"/>
      <c r="M86" s="470">
        <v>445</v>
      </c>
      <c r="N86" s="310">
        <f t="shared" ref="N86" si="16">100*M86/J86</f>
        <v>178</v>
      </c>
      <c r="O86" s="200">
        <v>15</v>
      </c>
      <c r="P86" s="273" t="s">
        <v>2554</v>
      </c>
      <c r="Q86" s="273" t="s">
        <v>2550</v>
      </c>
      <c r="R86" s="86"/>
    </row>
    <row r="87" spans="1:18" s="528" customFormat="1">
      <c r="A87" s="517" t="s">
        <v>4</v>
      </c>
      <c r="B87" s="517" t="s">
        <v>4</v>
      </c>
      <c r="C87" s="410">
        <v>2018</v>
      </c>
      <c r="D87" s="506" t="s">
        <v>755</v>
      </c>
      <c r="E87" s="515" t="s">
        <v>37</v>
      </c>
      <c r="F87" s="515" t="s">
        <v>21</v>
      </c>
      <c r="G87" s="410" t="s">
        <v>764</v>
      </c>
      <c r="H87" s="410" t="s">
        <v>104</v>
      </c>
      <c r="I87" s="514" t="s">
        <v>1681</v>
      </c>
      <c r="J87" s="480" t="s">
        <v>706</v>
      </c>
      <c r="K87" s="410" t="s">
        <v>286</v>
      </c>
      <c r="L87" s="411" t="s">
        <v>1682</v>
      </c>
      <c r="M87" s="470">
        <v>438</v>
      </c>
      <c r="N87" s="310" t="s">
        <v>286</v>
      </c>
      <c r="O87" s="200">
        <v>88</v>
      </c>
      <c r="P87" s="273" t="s">
        <v>2555</v>
      </c>
      <c r="Q87" s="273"/>
      <c r="R87" s="86"/>
    </row>
    <row r="88" spans="1:18">
      <c r="A88" s="517" t="s">
        <v>4</v>
      </c>
      <c r="B88" s="517" t="s">
        <v>4</v>
      </c>
      <c r="C88" s="517">
        <v>2018</v>
      </c>
      <c r="D88" s="497" t="s">
        <v>757</v>
      </c>
      <c r="E88" s="515" t="s">
        <v>37</v>
      </c>
      <c r="F88" s="515" t="s">
        <v>21</v>
      </c>
      <c r="G88" s="517" t="s">
        <v>764</v>
      </c>
      <c r="H88" s="517" t="s">
        <v>108</v>
      </c>
      <c r="I88" s="514" t="s">
        <v>1679</v>
      </c>
      <c r="J88" s="480">
        <v>5569</v>
      </c>
      <c r="K88" s="517" t="s">
        <v>286</v>
      </c>
      <c r="L88" s="385" t="s">
        <v>1684</v>
      </c>
      <c r="M88" s="470">
        <v>11876</v>
      </c>
      <c r="N88" s="310">
        <f t="shared" ref="N88" si="17">100*M88/J88</f>
        <v>213.25193032860477</v>
      </c>
      <c r="O88" s="200">
        <v>449</v>
      </c>
      <c r="P88" s="273" t="s">
        <v>3002</v>
      </c>
      <c r="Q88" s="273" t="s">
        <v>3003</v>
      </c>
    </row>
    <row r="89" spans="1:18">
      <c r="A89" s="517" t="s">
        <v>4</v>
      </c>
      <c r="B89" s="517" t="s">
        <v>4</v>
      </c>
      <c r="C89" s="410">
        <v>2018</v>
      </c>
      <c r="D89" s="506" t="s">
        <v>757</v>
      </c>
      <c r="E89" s="515" t="s">
        <v>37</v>
      </c>
      <c r="F89" s="515" t="s">
        <v>21</v>
      </c>
      <c r="G89" s="410" t="s">
        <v>764</v>
      </c>
      <c r="H89" s="410" t="s">
        <v>108</v>
      </c>
      <c r="I89" s="514" t="s">
        <v>1681</v>
      </c>
      <c r="J89" s="480" t="s">
        <v>706</v>
      </c>
      <c r="K89" s="410" t="s">
        <v>286</v>
      </c>
      <c r="L89" s="411" t="s">
        <v>1682</v>
      </c>
      <c r="M89" s="470">
        <v>5338</v>
      </c>
      <c r="N89" s="310" t="s">
        <v>286</v>
      </c>
      <c r="O89" s="200">
        <v>103</v>
      </c>
      <c r="P89" s="273" t="s">
        <v>2540</v>
      </c>
      <c r="Q89" s="273"/>
    </row>
    <row r="90" spans="1:18" s="528" customFormat="1">
      <c r="A90" s="410" t="s">
        <v>4</v>
      </c>
      <c r="B90" s="410" t="s">
        <v>4</v>
      </c>
      <c r="C90" s="410">
        <v>2018</v>
      </c>
      <c r="D90" s="506" t="s">
        <v>757</v>
      </c>
      <c r="E90" s="515" t="s">
        <v>37</v>
      </c>
      <c r="F90" s="515" t="s">
        <v>21</v>
      </c>
      <c r="G90" s="410" t="s">
        <v>764</v>
      </c>
      <c r="H90" s="410" t="s">
        <v>107</v>
      </c>
      <c r="I90" s="409" t="s">
        <v>1679</v>
      </c>
      <c r="J90" s="480">
        <v>850</v>
      </c>
      <c r="K90" s="410" t="s">
        <v>286</v>
      </c>
      <c r="L90" s="411"/>
      <c r="M90" s="470">
        <v>564</v>
      </c>
      <c r="N90" s="310">
        <f t="shared" ref="N90" si="18">100*M90/J90</f>
        <v>66.352941176470594</v>
      </c>
      <c r="O90" s="200">
        <v>11</v>
      </c>
      <c r="P90" s="273" t="s">
        <v>2554</v>
      </c>
      <c r="Q90" s="273" t="s">
        <v>2557</v>
      </c>
      <c r="R90" s="86"/>
    </row>
    <row r="91" spans="1:18" s="528" customFormat="1">
      <c r="A91" s="410" t="s">
        <v>4</v>
      </c>
      <c r="B91" s="410" t="s">
        <v>4</v>
      </c>
      <c r="C91" s="410">
        <v>2018</v>
      </c>
      <c r="D91" s="506" t="s">
        <v>757</v>
      </c>
      <c r="E91" s="515" t="s">
        <v>37</v>
      </c>
      <c r="F91" s="515" t="s">
        <v>21</v>
      </c>
      <c r="G91" s="410" t="s">
        <v>764</v>
      </c>
      <c r="H91" s="410" t="s">
        <v>107</v>
      </c>
      <c r="I91" s="514" t="s">
        <v>1681</v>
      </c>
      <c r="J91" s="480" t="s">
        <v>706</v>
      </c>
      <c r="K91" s="410" t="s">
        <v>286</v>
      </c>
      <c r="L91" s="411" t="s">
        <v>1682</v>
      </c>
      <c r="M91" s="470">
        <v>440</v>
      </c>
      <c r="N91" s="310" t="s">
        <v>286</v>
      </c>
      <c r="O91" s="200">
        <v>70</v>
      </c>
      <c r="P91" s="273" t="s">
        <v>2555</v>
      </c>
      <c r="Q91" s="273"/>
      <c r="R91" s="86"/>
    </row>
    <row r="92" spans="1:18" s="528" customFormat="1">
      <c r="A92" s="410" t="s">
        <v>4</v>
      </c>
      <c r="B92" s="410" t="s">
        <v>4</v>
      </c>
      <c r="C92" s="410">
        <v>2018</v>
      </c>
      <c r="D92" s="506" t="s">
        <v>757</v>
      </c>
      <c r="E92" s="515" t="s">
        <v>37</v>
      </c>
      <c r="F92" s="515" t="s">
        <v>21</v>
      </c>
      <c r="G92" s="410" t="s">
        <v>764</v>
      </c>
      <c r="H92" s="410" t="s">
        <v>508</v>
      </c>
      <c r="I92" s="409" t="s">
        <v>1679</v>
      </c>
      <c r="J92" s="480">
        <v>300</v>
      </c>
      <c r="K92" s="410" t="s">
        <v>286</v>
      </c>
      <c r="L92" s="411"/>
      <c r="M92" s="470">
        <v>562</v>
      </c>
      <c r="N92" s="310">
        <f t="shared" ref="N92" si="19">100*M92/J92</f>
        <v>187.33333333333334</v>
      </c>
      <c r="O92" s="200">
        <v>11</v>
      </c>
      <c r="P92" s="273" t="s">
        <v>2554</v>
      </c>
      <c r="Q92" s="273" t="s">
        <v>2550</v>
      </c>
      <c r="R92" s="86"/>
    </row>
    <row r="93" spans="1:18" s="528" customFormat="1">
      <c r="A93" s="410" t="s">
        <v>4</v>
      </c>
      <c r="B93" s="410" t="s">
        <v>4</v>
      </c>
      <c r="C93" s="410">
        <v>2018</v>
      </c>
      <c r="D93" s="506" t="s">
        <v>757</v>
      </c>
      <c r="E93" s="515" t="s">
        <v>37</v>
      </c>
      <c r="F93" s="515" t="s">
        <v>21</v>
      </c>
      <c r="G93" s="410" t="s">
        <v>764</v>
      </c>
      <c r="H93" s="410" t="s">
        <v>508</v>
      </c>
      <c r="I93" s="514" t="s">
        <v>1681</v>
      </c>
      <c r="J93" s="480" t="s">
        <v>706</v>
      </c>
      <c r="K93" s="410" t="s">
        <v>286</v>
      </c>
      <c r="L93" s="411" t="s">
        <v>1682</v>
      </c>
      <c r="M93" s="470">
        <v>0</v>
      </c>
      <c r="N93" s="310" t="s">
        <v>286</v>
      </c>
      <c r="O93" s="200">
        <v>0</v>
      </c>
      <c r="P93" s="273" t="s">
        <v>2555</v>
      </c>
      <c r="Q93" s="273" t="s">
        <v>2558</v>
      </c>
      <c r="R93" s="86"/>
    </row>
    <row r="94" spans="1:18" s="528" customFormat="1">
      <c r="A94" s="410" t="s">
        <v>4</v>
      </c>
      <c r="B94" s="410" t="s">
        <v>4</v>
      </c>
      <c r="C94" s="410">
        <v>2018</v>
      </c>
      <c r="D94" s="506" t="s">
        <v>757</v>
      </c>
      <c r="E94" s="515" t="s">
        <v>37</v>
      </c>
      <c r="F94" s="515" t="s">
        <v>21</v>
      </c>
      <c r="G94" s="410" t="s">
        <v>764</v>
      </c>
      <c r="H94" s="503" t="s">
        <v>103</v>
      </c>
      <c r="I94" s="409" t="s">
        <v>1679</v>
      </c>
      <c r="J94" s="480">
        <v>300</v>
      </c>
      <c r="K94" s="410" t="s">
        <v>286</v>
      </c>
      <c r="L94" s="411"/>
      <c r="M94" s="470">
        <v>564</v>
      </c>
      <c r="N94" s="310">
        <f t="shared" ref="N94" si="20">100*M94/J94</f>
        <v>188</v>
      </c>
      <c r="O94" s="200">
        <v>11</v>
      </c>
      <c r="P94" s="273" t="s">
        <v>2554</v>
      </c>
      <c r="Q94" s="273" t="s">
        <v>2550</v>
      </c>
      <c r="R94" s="86"/>
    </row>
    <row r="95" spans="1:18" s="528" customFormat="1">
      <c r="A95" s="410" t="s">
        <v>4</v>
      </c>
      <c r="B95" s="410" t="s">
        <v>4</v>
      </c>
      <c r="C95" s="410">
        <v>2018</v>
      </c>
      <c r="D95" s="506" t="s">
        <v>757</v>
      </c>
      <c r="E95" s="515" t="s">
        <v>37</v>
      </c>
      <c r="F95" s="515" t="s">
        <v>21</v>
      </c>
      <c r="G95" s="410" t="s">
        <v>764</v>
      </c>
      <c r="H95" s="503" t="s">
        <v>103</v>
      </c>
      <c r="I95" s="514" t="s">
        <v>1681</v>
      </c>
      <c r="J95" s="480" t="s">
        <v>706</v>
      </c>
      <c r="K95" s="410" t="s">
        <v>286</v>
      </c>
      <c r="L95" s="411" t="s">
        <v>1682</v>
      </c>
      <c r="M95" s="470">
        <v>440</v>
      </c>
      <c r="N95" s="310" t="s">
        <v>286</v>
      </c>
      <c r="O95" s="200">
        <v>70</v>
      </c>
      <c r="P95" s="273" t="s">
        <v>2555</v>
      </c>
      <c r="Q95" s="273"/>
      <c r="R95" s="86"/>
    </row>
    <row r="96" spans="1:18" s="528" customFormat="1">
      <c r="A96" s="410" t="s">
        <v>4</v>
      </c>
      <c r="B96" s="410" t="s">
        <v>4</v>
      </c>
      <c r="C96" s="410">
        <v>2018</v>
      </c>
      <c r="D96" s="506" t="s">
        <v>757</v>
      </c>
      <c r="E96" s="515" t="s">
        <v>37</v>
      </c>
      <c r="F96" s="515" t="s">
        <v>21</v>
      </c>
      <c r="G96" s="410" t="s">
        <v>764</v>
      </c>
      <c r="H96" s="410" t="s">
        <v>104</v>
      </c>
      <c r="I96" s="409" t="s">
        <v>1679</v>
      </c>
      <c r="J96" s="480">
        <v>300</v>
      </c>
      <c r="K96" s="410" t="s">
        <v>286</v>
      </c>
      <c r="L96" s="411"/>
      <c r="M96" s="470">
        <v>564</v>
      </c>
      <c r="N96" s="310">
        <f t="shared" ref="N96" si="21">100*M96/J96</f>
        <v>188</v>
      </c>
      <c r="O96" s="200">
        <v>11</v>
      </c>
      <c r="P96" s="273" t="s">
        <v>2554</v>
      </c>
      <c r="Q96" s="273" t="s">
        <v>2550</v>
      </c>
      <c r="R96" s="86"/>
    </row>
    <row r="97" spans="1:18" s="528" customFormat="1">
      <c r="A97" s="410" t="s">
        <v>4</v>
      </c>
      <c r="B97" s="410" t="s">
        <v>4</v>
      </c>
      <c r="C97" s="410">
        <v>2018</v>
      </c>
      <c r="D97" s="506" t="s">
        <v>757</v>
      </c>
      <c r="E97" s="515" t="s">
        <v>37</v>
      </c>
      <c r="F97" s="515" t="s">
        <v>21</v>
      </c>
      <c r="G97" s="410" t="s">
        <v>764</v>
      </c>
      <c r="H97" s="410" t="s">
        <v>104</v>
      </c>
      <c r="I97" s="514" t="s">
        <v>1681</v>
      </c>
      <c r="J97" s="480" t="s">
        <v>706</v>
      </c>
      <c r="K97" s="410" t="s">
        <v>286</v>
      </c>
      <c r="L97" s="411" t="s">
        <v>1682</v>
      </c>
      <c r="M97" s="470">
        <v>440</v>
      </c>
      <c r="N97" s="310" t="s">
        <v>286</v>
      </c>
      <c r="O97" s="200">
        <v>70</v>
      </c>
      <c r="P97" s="273" t="s">
        <v>2555</v>
      </c>
      <c r="Q97" s="273"/>
      <c r="R97" s="86"/>
    </row>
    <row r="98" spans="1:18">
      <c r="A98" s="517" t="s">
        <v>4</v>
      </c>
      <c r="B98" s="517" t="s">
        <v>4</v>
      </c>
      <c r="C98" s="517">
        <v>2018</v>
      </c>
      <c r="D98" s="497" t="s">
        <v>757</v>
      </c>
      <c r="E98" s="515" t="s">
        <v>37</v>
      </c>
      <c r="F98" s="515" t="s">
        <v>21</v>
      </c>
      <c r="G98" s="517" t="s">
        <v>759</v>
      </c>
      <c r="H98" s="517" t="s">
        <v>108</v>
      </c>
      <c r="I98" s="409" t="s">
        <v>1679</v>
      </c>
      <c r="J98" s="480">
        <v>300</v>
      </c>
      <c r="K98" s="517" t="s">
        <v>286</v>
      </c>
      <c r="L98" s="385" t="s">
        <v>1699</v>
      </c>
      <c r="M98" s="445">
        <v>626</v>
      </c>
      <c r="N98" s="504">
        <f t="shared" ref="N98:N99" si="22">100*M98/J98</f>
        <v>208.66666666666666</v>
      </c>
      <c r="O98" s="429">
        <v>41</v>
      </c>
      <c r="P98" s="505" t="s">
        <v>3002</v>
      </c>
      <c r="Q98" s="505" t="s">
        <v>3003</v>
      </c>
    </row>
    <row r="99" spans="1:18">
      <c r="A99" s="517" t="s">
        <v>4</v>
      </c>
      <c r="B99" s="517" t="s">
        <v>4</v>
      </c>
      <c r="C99" s="517">
        <v>2018</v>
      </c>
      <c r="D99" s="497" t="s">
        <v>757</v>
      </c>
      <c r="E99" s="515" t="s">
        <v>37</v>
      </c>
      <c r="F99" s="515" t="s">
        <v>21</v>
      </c>
      <c r="G99" s="517" t="s">
        <v>760</v>
      </c>
      <c r="H99" s="517" t="s">
        <v>108</v>
      </c>
      <c r="I99" s="409" t="s">
        <v>1679</v>
      </c>
      <c r="J99" s="480">
        <v>15820</v>
      </c>
      <c r="K99" s="517" t="s">
        <v>286</v>
      </c>
      <c r="L99" s="385" t="s">
        <v>1684</v>
      </c>
      <c r="M99" s="445">
        <v>46016</v>
      </c>
      <c r="N99" s="504">
        <f t="shared" si="22"/>
        <v>290.87231352718078</v>
      </c>
      <c r="O99" s="429">
        <v>938</v>
      </c>
      <c r="P99" s="505" t="s">
        <v>3002</v>
      </c>
      <c r="Q99" s="505" t="s">
        <v>3003</v>
      </c>
    </row>
    <row r="100" spans="1:18">
      <c r="A100" s="517" t="s">
        <v>4</v>
      </c>
      <c r="B100" s="517" t="s">
        <v>4</v>
      </c>
      <c r="C100" s="410">
        <v>2018</v>
      </c>
      <c r="D100" s="506" t="s">
        <v>757</v>
      </c>
      <c r="E100" s="515" t="s">
        <v>37</v>
      </c>
      <c r="F100" s="515" t="s">
        <v>21</v>
      </c>
      <c r="G100" s="410" t="s">
        <v>760</v>
      </c>
      <c r="H100" s="410" t="s">
        <v>108</v>
      </c>
      <c r="I100" s="514" t="s">
        <v>1681</v>
      </c>
      <c r="J100" s="480" t="s">
        <v>706</v>
      </c>
      <c r="K100" s="410" t="s">
        <v>286</v>
      </c>
      <c r="L100" s="411" t="s">
        <v>1682</v>
      </c>
      <c r="M100" s="470">
        <v>6339</v>
      </c>
      <c r="N100" s="310" t="s">
        <v>286</v>
      </c>
      <c r="O100" s="200">
        <v>59</v>
      </c>
      <c r="P100" s="273" t="s">
        <v>2540</v>
      </c>
      <c r="Q100" s="273"/>
    </row>
    <row r="101" spans="1:18" s="528" customFormat="1">
      <c r="A101" s="517" t="s">
        <v>4</v>
      </c>
      <c r="B101" s="517" t="s">
        <v>4</v>
      </c>
      <c r="C101" s="410">
        <v>2018</v>
      </c>
      <c r="D101" s="506" t="s">
        <v>757</v>
      </c>
      <c r="E101" s="515" t="s">
        <v>37</v>
      </c>
      <c r="F101" s="515" t="s">
        <v>21</v>
      </c>
      <c r="G101" s="410" t="s">
        <v>760</v>
      </c>
      <c r="H101" s="410" t="s">
        <v>107</v>
      </c>
      <c r="I101" s="409" t="s">
        <v>1679</v>
      </c>
      <c r="J101" s="480">
        <v>850</v>
      </c>
      <c r="K101" s="410" t="s">
        <v>286</v>
      </c>
      <c r="L101" s="411"/>
      <c r="M101" s="470">
        <v>1109</v>
      </c>
      <c r="N101" s="310">
        <f t="shared" ref="N101" si="23">100*M101/J101</f>
        <v>130.47058823529412</v>
      </c>
      <c r="O101" s="200">
        <v>11</v>
      </c>
      <c r="P101" s="273" t="s">
        <v>2554</v>
      </c>
      <c r="Q101" s="273"/>
      <c r="R101" s="86"/>
    </row>
    <row r="102" spans="1:18" s="528" customFormat="1">
      <c r="A102" s="517" t="s">
        <v>4</v>
      </c>
      <c r="B102" s="517" t="s">
        <v>4</v>
      </c>
      <c r="C102" s="410">
        <v>2018</v>
      </c>
      <c r="D102" s="506" t="s">
        <v>757</v>
      </c>
      <c r="E102" s="515" t="s">
        <v>37</v>
      </c>
      <c r="F102" s="515" t="s">
        <v>21</v>
      </c>
      <c r="G102" s="410" t="s">
        <v>760</v>
      </c>
      <c r="H102" s="410" t="s">
        <v>107</v>
      </c>
      <c r="I102" s="514" t="s">
        <v>1681</v>
      </c>
      <c r="J102" s="480" t="s">
        <v>706</v>
      </c>
      <c r="K102" s="410" t="s">
        <v>286</v>
      </c>
      <c r="L102" s="411" t="s">
        <v>1682</v>
      </c>
      <c r="M102" s="470">
        <v>684</v>
      </c>
      <c r="N102" s="310" t="s">
        <v>286</v>
      </c>
      <c r="O102" s="200">
        <v>48</v>
      </c>
      <c r="P102" s="273" t="s">
        <v>2555</v>
      </c>
      <c r="Q102" s="273"/>
      <c r="R102" s="86"/>
    </row>
    <row r="103" spans="1:18" s="528" customFormat="1">
      <c r="A103" s="517" t="s">
        <v>4</v>
      </c>
      <c r="B103" s="517" t="s">
        <v>4</v>
      </c>
      <c r="C103" s="410">
        <v>2018</v>
      </c>
      <c r="D103" s="506" t="s">
        <v>757</v>
      </c>
      <c r="E103" s="515" t="s">
        <v>37</v>
      </c>
      <c r="F103" s="515" t="s">
        <v>21</v>
      </c>
      <c r="G103" s="410" t="s">
        <v>760</v>
      </c>
      <c r="H103" s="410" t="s">
        <v>508</v>
      </c>
      <c r="I103" s="409" t="s">
        <v>1679</v>
      </c>
      <c r="J103" s="480">
        <v>250</v>
      </c>
      <c r="K103" s="410" t="s">
        <v>286</v>
      </c>
      <c r="L103" s="411"/>
      <c r="M103" s="470">
        <v>535</v>
      </c>
      <c r="N103" s="310">
        <f t="shared" ref="N103" si="24">100*M103/J103</f>
        <v>214</v>
      </c>
      <c r="O103" s="200">
        <v>7</v>
      </c>
      <c r="P103" s="273" t="s">
        <v>2554</v>
      </c>
      <c r="Q103" s="175" t="s">
        <v>2550</v>
      </c>
      <c r="R103" s="86"/>
    </row>
    <row r="104" spans="1:18" s="528" customFormat="1">
      <c r="A104" s="517" t="s">
        <v>4</v>
      </c>
      <c r="B104" s="517" t="s">
        <v>4</v>
      </c>
      <c r="C104" s="410">
        <v>2018</v>
      </c>
      <c r="D104" s="506" t="s">
        <v>757</v>
      </c>
      <c r="E104" s="515" t="s">
        <v>37</v>
      </c>
      <c r="F104" s="515" t="s">
        <v>21</v>
      </c>
      <c r="G104" s="410" t="s">
        <v>760</v>
      </c>
      <c r="H104" s="410" t="s">
        <v>508</v>
      </c>
      <c r="I104" s="514" t="s">
        <v>1681</v>
      </c>
      <c r="J104" s="480" t="s">
        <v>706</v>
      </c>
      <c r="K104" s="410" t="s">
        <v>286</v>
      </c>
      <c r="L104" s="411" t="s">
        <v>1682</v>
      </c>
      <c r="M104" s="470">
        <v>0</v>
      </c>
      <c r="N104" s="310" t="s">
        <v>286</v>
      </c>
      <c r="O104" s="200">
        <v>0</v>
      </c>
      <c r="P104" s="273" t="s">
        <v>2555</v>
      </c>
      <c r="Q104" s="273" t="s">
        <v>2559</v>
      </c>
      <c r="R104" s="86"/>
    </row>
    <row r="105" spans="1:18" s="528" customFormat="1">
      <c r="A105" s="517" t="s">
        <v>4</v>
      </c>
      <c r="B105" s="517" t="s">
        <v>4</v>
      </c>
      <c r="C105" s="410">
        <v>2018</v>
      </c>
      <c r="D105" s="506" t="s">
        <v>757</v>
      </c>
      <c r="E105" s="515" t="s">
        <v>37</v>
      </c>
      <c r="F105" s="515" t="s">
        <v>21</v>
      </c>
      <c r="G105" s="410" t="s">
        <v>760</v>
      </c>
      <c r="H105" s="503" t="s">
        <v>103</v>
      </c>
      <c r="I105" s="409" t="s">
        <v>1679</v>
      </c>
      <c r="J105" s="480">
        <v>850</v>
      </c>
      <c r="K105" s="410" t="s">
        <v>286</v>
      </c>
      <c r="L105" s="411"/>
      <c r="M105" s="470">
        <v>1110</v>
      </c>
      <c r="N105" s="310">
        <f t="shared" ref="N105" si="25">100*M105/J105</f>
        <v>130.58823529411765</v>
      </c>
      <c r="O105" s="200">
        <v>11</v>
      </c>
      <c r="P105" s="273" t="s">
        <v>2554</v>
      </c>
      <c r="Q105" s="273"/>
      <c r="R105" s="86"/>
    </row>
    <row r="106" spans="1:18" s="528" customFormat="1">
      <c r="A106" s="517" t="s">
        <v>4</v>
      </c>
      <c r="B106" s="517" t="s">
        <v>4</v>
      </c>
      <c r="C106" s="410">
        <v>2018</v>
      </c>
      <c r="D106" s="506" t="s">
        <v>757</v>
      </c>
      <c r="E106" s="515" t="s">
        <v>37</v>
      </c>
      <c r="F106" s="515" t="s">
        <v>21</v>
      </c>
      <c r="G106" s="410" t="s">
        <v>760</v>
      </c>
      <c r="H106" s="503" t="s">
        <v>103</v>
      </c>
      <c r="I106" s="514" t="s">
        <v>1681</v>
      </c>
      <c r="J106" s="480" t="s">
        <v>706</v>
      </c>
      <c r="K106" s="410" t="s">
        <v>286</v>
      </c>
      <c r="L106" s="411" t="s">
        <v>1682</v>
      </c>
      <c r="M106" s="470">
        <v>683</v>
      </c>
      <c r="N106" s="310" t="s">
        <v>286</v>
      </c>
      <c r="O106" s="200">
        <v>48</v>
      </c>
      <c r="P106" s="273" t="s">
        <v>2555</v>
      </c>
      <c r="Q106" s="273"/>
      <c r="R106" s="86"/>
    </row>
    <row r="107" spans="1:18" s="528" customFormat="1">
      <c r="A107" s="517" t="s">
        <v>4</v>
      </c>
      <c r="B107" s="517" t="s">
        <v>4</v>
      </c>
      <c r="C107" s="410">
        <v>2018</v>
      </c>
      <c r="D107" s="506" t="s">
        <v>757</v>
      </c>
      <c r="E107" s="515" t="s">
        <v>37</v>
      </c>
      <c r="F107" s="515" t="s">
        <v>21</v>
      </c>
      <c r="G107" s="410" t="s">
        <v>760</v>
      </c>
      <c r="H107" s="410" t="s">
        <v>104</v>
      </c>
      <c r="I107" s="409" t="s">
        <v>1679</v>
      </c>
      <c r="J107" s="480">
        <v>850</v>
      </c>
      <c r="K107" s="410" t="s">
        <v>286</v>
      </c>
      <c r="L107" s="411"/>
      <c r="M107" s="470">
        <v>1110</v>
      </c>
      <c r="N107" s="310">
        <f t="shared" ref="N107" si="26">100*M107/J107</f>
        <v>130.58823529411765</v>
      </c>
      <c r="O107" s="200">
        <v>11</v>
      </c>
      <c r="P107" s="273" t="s">
        <v>2554</v>
      </c>
      <c r="Q107" s="273"/>
      <c r="R107" s="86"/>
    </row>
    <row r="108" spans="1:18" s="528" customFormat="1">
      <c r="A108" s="517" t="s">
        <v>4</v>
      </c>
      <c r="B108" s="517" t="s">
        <v>4</v>
      </c>
      <c r="C108" s="410">
        <v>2018</v>
      </c>
      <c r="D108" s="506" t="s">
        <v>757</v>
      </c>
      <c r="E108" s="515" t="s">
        <v>37</v>
      </c>
      <c r="F108" s="515" t="s">
        <v>21</v>
      </c>
      <c r="G108" s="410" t="s">
        <v>760</v>
      </c>
      <c r="H108" s="410" t="s">
        <v>104</v>
      </c>
      <c r="I108" s="514" t="s">
        <v>1681</v>
      </c>
      <c r="J108" s="480" t="s">
        <v>706</v>
      </c>
      <c r="K108" s="410" t="s">
        <v>286</v>
      </c>
      <c r="L108" s="411" t="s">
        <v>1682</v>
      </c>
      <c r="M108" s="470">
        <v>663</v>
      </c>
      <c r="N108" s="310" t="s">
        <v>286</v>
      </c>
      <c r="O108" s="200">
        <v>48</v>
      </c>
      <c r="P108" s="273" t="s">
        <v>2555</v>
      </c>
      <c r="Q108" s="273"/>
      <c r="R108" s="86"/>
    </row>
    <row r="109" spans="1:18">
      <c r="A109" s="517" t="s">
        <v>4</v>
      </c>
      <c r="B109" s="517" t="s">
        <v>4</v>
      </c>
      <c r="C109" s="517">
        <v>2018</v>
      </c>
      <c r="D109" s="497" t="s">
        <v>610</v>
      </c>
      <c r="E109" s="515" t="s">
        <v>37</v>
      </c>
      <c r="F109" s="515" t="s">
        <v>21</v>
      </c>
      <c r="G109" s="517" t="s">
        <v>763</v>
      </c>
      <c r="H109" s="517" t="s">
        <v>228</v>
      </c>
      <c r="I109" s="409" t="s">
        <v>1679</v>
      </c>
      <c r="J109" s="480">
        <v>827</v>
      </c>
      <c r="K109" s="517" t="s">
        <v>286</v>
      </c>
      <c r="L109" s="385" t="s">
        <v>1684</v>
      </c>
      <c r="M109" s="445">
        <v>160</v>
      </c>
      <c r="N109" s="504">
        <f t="shared" ref="N109:N110" si="27">100*M109/J109</f>
        <v>19.347037484885128</v>
      </c>
      <c r="O109" s="429">
        <v>6</v>
      </c>
      <c r="P109" s="505" t="s">
        <v>3002</v>
      </c>
      <c r="Q109" s="505" t="s">
        <v>3130</v>
      </c>
    </row>
    <row r="110" spans="1:18">
      <c r="A110" s="517" t="s">
        <v>4</v>
      </c>
      <c r="B110" s="517" t="s">
        <v>4</v>
      </c>
      <c r="C110" s="517">
        <v>2018</v>
      </c>
      <c r="D110" s="497" t="s">
        <v>610</v>
      </c>
      <c r="E110" s="515" t="s">
        <v>37</v>
      </c>
      <c r="F110" s="515" t="s">
        <v>21</v>
      </c>
      <c r="G110" s="517" t="s">
        <v>764</v>
      </c>
      <c r="H110" s="517" t="s">
        <v>108</v>
      </c>
      <c r="I110" s="409" t="s">
        <v>1679</v>
      </c>
      <c r="J110" s="480">
        <v>2752.2000000000003</v>
      </c>
      <c r="K110" s="517" t="s">
        <v>286</v>
      </c>
      <c r="L110" s="385" t="s">
        <v>1684</v>
      </c>
      <c r="M110" s="445">
        <v>5682</v>
      </c>
      <c r="N110" s="504">
        <f t="shared" si="27"/>
        <v>206.45301940265966</v>
      </c>
      <c r="O110" s="429">
        <v>179</v>
      </c>
      <c r="P110" s="505" t="s">
        <v>3002</v>
      </c>
      <c r="Q110" s="505" t="s">
        <v>3003</v>
      </c>
    </row>
    <row r="111" spans="1:18">
      <c r="A111" s="517" t="s">
        <v>4</v>
      </c>
      <c r="B111" s="517" t="s">
        <v>4</v>
      </c>
      <c r="C111" s="410">
        <v>2018</v>
      </c>
      <c r="D111" s="507" t="s">
        <v>610</v>
      </c>
      <c r="E111" s="515" t="s">
        <v>37</v>
      </c>
      <c r="F111" s="515" t="s">
        <v>21</v>
      </c>
      <c r="G111" s="515" t="s">
        <v>764</v>
      </c>
      <c r="H111" s="410" t="s">
        <v>108</v>
      </c>
      <c r="I111" s="514" t="s">
        <v>1681</v>
      </c>
      <c r="J111" s="480" t="s">
        <v>706</v>
      </c>
      <c r="K111" s="410" t="s">
        <v>286</v>
      </c>
      <c r="L111" s="411" t="s">
        <v>1682</v>
      </c>
      <c r="M111" s="470">
        <v>1260</v>
      </c>
      <c r="N111" s="310" t="s">
        <v>286</v>
      </c>
      <c r="O111" s="200">
        <v>58</v>
      </c>
      <c r="P111" s="273" t="s">
        <v>2540</v>
      </c>
      <c r="Q111" s="273"/>
    </row>
    <row r="112" spans="1:18" s="528" customFormat="1">
      <c r="A112" s="517" t="s">
        <v>4</v>
      </c>
      <c r="B112" s="517" t="s">
        <v>4</v>
      </c>
      <c r="C112" s="410">
        <v>2018</v>
      </c>
      <c r="D112" s="507" t="s">
        <v>610</v>
      </c>
      <c r="E112" s="515" t="s">
        <v>37</v>
      </c>
      <c r="F112" s="515" t="s">
        <v>21</v>
      </c>
      <c r="G112" s="515" t="s">
        <v>764</v>
      </c>
      <c r="H112" s="410" t="s">
        <v>508</v>
      </c>
      <c r="I112" s="409" t="s">
        <v>1679</v>
      </c>
      <c r="J112" s="480" t="s">
        <v>1683</v>
      </c>
      <c r="K112" s="410" t="s">
        <v>286</v>
      </c>
      <c r="L112" s="411"/>
      <c r="M112" s="470" t="s">
        <v>286</v>
      </c>
      <c r="N112" s="310" t="s">
        <v>286</v>
      </c>
      <c r="O112" s="200" t="s">
        <v>286</v>
      </c>
      <c r="P112" s="273"/>
      <c r="Q112" s="175"/>
      <c r="R112" s="86"/>
    </row>
    <row r="113" spans="1:18" s="528" customFormat="1">
      <c r="A113" s="517" t="s">
        <v>4</v>
      </c>
      <c r="B113" s="517" t="s">
        <v>4</v>
      </c>
      <c r="C113" s="410">
        <v>2018</v>
      </c>
      <c r="D113" s="507" t="s">
        <v>610</v>
      </c>
      <c r="E113" s="515" t="s">
        <v>37</v>
      </c>
      <c r="F113" s="515" t="s">
        <v>21</v>
      </c>
      <c r="G113" s="515" t="s">
        <v>764</v>
      </c>
      <c r="H113" s="410" t="s">
        <v>508</v>
      </c>
      <c r="I113" s="514" t="s">
        <v>1681</v>
      </c>
      <c r="J113" s="480" t="s">
        <v>1683</v>
      </c>
      <c r="K113" s="410" t="s">
        <v>286</v>
      </c>
      <c r="L113" s="411"/>
      <c r="M113" s="470" t="s">
        <v>286</v>
      </c>
      <c r="N113" s="310" t="s">
        <v>286</v>
      </c>
      <c r="O113" s="200" t="s">
        <v>286</v>
      </c>
      <c r="P113" s="273"/>
      <c r="Q113" s="175"/>
      <c r="R113" s="86"/>
    </row>
    <row r="114" spans="1:18" s="528" customFormat="1">
      <c r="A114" s="517" t="s">
        <v>4</v>
      </c>
      <c r="B114" s="517" t="s">
        <v>4</v>
      </c>
      <c r="C114" s="410">
        <v>2018</v>
      </c>
      <c r="D114" s="507" t="s">
        <v>610</v>
      </c>
      <c r="E114" s="515" t="s">
        <v>37</v>
      </c>
      <c r="F114" s="515" t="s">
        <v>21</v>
      </c>
      <c r="G114" s="515" t="s">
        <v>764</v>
      </c>
      <c r="H114" s="503" t="s">
        <v>103</v>
      </c>
      <c r="I114" s="409" t="s">
        <v>1679</v>
      </c>
      <c r="J114" s="480" t="s">
        <v>1683</v>
      </c>
      <c r="K114" s="410" t="s">
        <v>286</v>
      </c>
      <c r="L114" s="411"/>
      <c r="M114" s="470" t="s">
        <v>286</v>
      </c>
      <c r="N114" s="310" t="s">
        <v>286</v>
      </c>
      <c r="O114" s="200" t="s">
        <v>286</v>
      </c>
      <c r="P114" s="273"/>
      <c r="Q114" s="175"/>
      <c r="R114" s="86"/>
    </row>
    <row r="115" spans="1:18" s="528" customFormat="1">
      <c r="A115" s="517" t="s">
        <v>4</v>
      </c>
      <c r="B115" s="517" t="s">
        <v>4</v>
      </c>
      <c r="C115" s="410">
        <v>2018</v>
      </c>
      <c r="D115" s="507" t="s">
        <v>610</v>
      </c>
      <c r="E115" s="515" t="s">
        <v>37</v>
      </c>
      <c r="F115" s="515" t="s">
        <v>21</v>
      </c>
      <c r="G115" s="515" t="s">
        <v>764</v>
      </c>
      <c r="H115" s="503" t="s">
        <v>103</v>
      </c>
      <c r="I115" s="514" t="s">
        <v>1681</v>
      </c>
      <c r="J115" s="480" t="s">
        <v>1683</v>
      </c>
      <c r="K115" s="410" t="s">
        <v>286</v>
      </c>
      <c r="L115" s="411"/>
      <c r="M115" s="470" t="s">
        <v>286</v>
      </c>
      <c r="N115" s="310" t="s">
        <v>286</v>
      </c>
      <c r="O115" s="200" t="s">
        <v>286</v>
      </c>
      <c r="P115" s="273"/>
      <c r="Q115" s="175"/>
      <c r="R115" s="86"/>
    </row>
    <row r="116" spans="1:18" s="528" customFormat="1">
      <c r="A116" s="517" t="s">
        <v>4</v>
      </c>
      <c r="B116" s="517" t="s">
        <v>4</v>
      </c>
      <c r="C116" s="410">
        <v>2018</v>
      </c>
      <c r="D116" s="507" t="s">
        <v>610</v>
      </c>
      <c r="E116" s="515" t="s">
        <v>37</v>
      </c>
      <c r="F116" s="515" t="s">
        <v>21</v>
      </c>
      <c r="G116" s="515" t="s">
        <v>764</v>
      </c>
      <c r="H116" s="410" t="s">
        <v>104</v>
      </c>
      <c r="I116" s="409" t="s">
        <v>1679</v>
      </c>
      <c r="J116" s="480" t="s">
        <v>1683</v>
      </c>
      <c r="K116" s="410" t="s">
        <v>286</v>
      </c>
      <c r="L116" s="411"/>
      <c r="M116" s="470" t="s">
        <v>286</v>
      </c>
      <c r="N116" s="310" t="s">
        <v>286</v>
      </c>
      <c r="O116" s="200" t="s">
        <v>286</v>
      </c>
      <c r="P116" s="273"/>
      <c r="Q116" s="175"/>
      <c r="R116" s="86"/>
    </row>
    <row r="117" spans="1:18" s="528" customFormat="1">
      <c r="A117" s="517" t="s">
        <v>4</v>
      </c>
      <c r="B117" s="517" t="s">
        <v>4</v>
      </c>
      <c r="C117" s="410">
        <v>2018</v>
      </c>
      <c r="D117" s="507" t="s">
        <v>610</v>
      </c>
      <c r="E117" s="515" t="s">
        <v>37</v>
      </c>
      <c r="F117" s="515" t="s">
        <v>21</v>
      </c>
      <c r="G117" s="515" t="s">
        <v>764</v>
      </c>
      <c r="H117" s="410" t="s">
        <v>104</v>
      </c>
      <c r="I117" s="514" t="s">
        <v>1681</v>
      </c>
      <c r="J117" s="480" t="s">
        <v>1683</v>
      </c>
      <c r="K117" s="410" t="s">
        <v>286</v>
      </c>
      <c r="L117" s="411"/>
      <c r="M117" s="470" t="s">
        <v>286</v>
      </c>
      <c r="N117" s="310" t="s">
        <v>286</v>
      </c>
      <c r="O117" s="200" t="s">
        <v>286</v>
      </c>
      <c r="P117" s="273"/>
      <c r="Q117" s="175"/>
      <c r="R117" s="86"/>
    </row>
    <row r="118" spans="1:18">
      <c r="A118" s="517" t="s">
        <v>4</v>
      </c>
      <c r="B118" s="517" t="s">
        <v>4</v>
      </c>
      <c r="C118" s="517">
        <v>2018</v>
      </c>
      <c r="D118" s="497" t="s">
        <v>765</v>
      </c>
      <c r="E118" s="515" t="s">
        <v>37</v>
      </c>
      <c r="F118" s="515" t="s">
        <v>21</v>
      </c>
      <c r="G118" s="517" t="s">
        <v>766</v>
      </c>
      <c r="H118" s="517" t="s">
        <v>228</v>
      </c>
      <c r="I118" s="409" t="s">
        <v>1679</v>
      </c>
      <c r="J118" s="480">
        <v>200</v>
      </c>
      <c r="K118" s="517" t="s">
        <v>286</v>
      </c>
      <c r="L118" s="385"/>
      <c r="M118" s="445">
        <v>328</v>
      </c>
      <c r="N118" s="504">
        <f t="shared" ref="N118:N119" si="28">100*M118/J118</f>
        <v>164</v>
      </c>
      <c r="O118" s="429">
        <v>20</v>
      </c>
      <c r="P118" s="505" t="s">
        <v>3002</v>
      </c>
      <c r="Q118" s="505" t="s">
        <v>3003</v>
      </c>
    </row>
    <row r="119" spans="1:18">
      <c r="A119" s="517" t="s">
        <v>4</v>
      </c>
      <c r="B119" s="517" t="s">
        <v>4</v>
      </c>
      <c r="C119" s="517">
        <v>2018</v>
      </c>
      <c r="D119" s="497" t="s">
        <v>765</v>
      </c>
      <c r="E119" s="515" t="s">
        <v>37</v>
      </c>
      <c r="F119" s="515" t="s">
        <v>21</v>
      </c>
      <c r="G119" s="517" t="s">
        <v>768</v>
      </c>
      <c r="H119" s="517" t="s">
        <v>108</v>
      </c>
      <c r="I119" s="409" t="s">
        <v>1679</v>
      </c>
      <c r="J119" s="480">
        <v>10839</v>
      </c>
      <c r="K119" s="517" t="s">
        <v>286</v>
      </c>
      <c r="L119" s="385" t="s">
        <v>1684</v>
      </c>
      <c r="M119" s="445">
        <v>20927</v>
      </c>
      <c r="N119" s="504">
        <f t="shared" si="28"/>
        <v>193.07131654211642</v>
      </c>
      <c r="O119" s="429">
        <v>784</v>
      </c>
      <c r="P119" s="505" t="s">
        <v>3002</v>
      </c>
      <c r="Q119" s="505" t="s">
        <v>3131</v>
      </c>
    </row>
    <row r="120" spans="1:18">
      <c r="A120" s="517" t="s">
        <v>4</v>
      </c>
      <c r="B120" s="517" t="s">
        <v>4</v>
      </c>
      <c r="C120" s="410">
        <v>2018</v>
      </c>
      <c r="D120" s="506" t="s">
        <v>765</v>
      </c>
      <c r="E120" s="515" t="s">
        <v>37</v>
      </c>
      <c r="F120" s="515" t="s">
        <v>21</v>
      </c>
      <c r="G120" s="515" t="s">
        <v>768</v>
      </c>
      <c r="H120" s="410" t="s">
        <v>108</v>
      </c>
      <c r="I120" s="514" t="s">
        <v>1681</v>
      </c>
      <c r="J120" s="480" t="s">
        <v>706</v>
      </c>
      <c r="K120" s="410" t="s">
        <v>286</v>
      </c>
      <c r="L120" s="411" t="s">
        <v>1682</v>
      </c>
      <c r="M120" s="470">
        <v>44</v>
      </c>
      <c r="N120" s="310" t="s">
        <v>286</v>
      </c>
      <c r="O120" s="200">
        <v>24</v>
      </c>
      <c r="P120" s="273" t="s">
        <v>2540</v>
      </c>
      <c r="Q120" s="273"/>
    </row>
    <row r="121" spans="1:18" s="528" customFormat="1">
      <c r="A121" s="517" t="s">
        <v>4</v>
      </c>
      <c r="B121" s="517" t="s">
        <v>4</v>
      </c>
      <c r="C121" s="410">
        <v>2018</v>
      </c>
      <c r="D121" s="506" t="s">
        <v>765</v>
      </c>
      <c r="E121" s="515" t="s">
        <v>37</v>
      </c>
      <c r="F121" s="515" t="s">
        <v>21</v>
      </c>
      <c r="G121" s="515" t="s">
        <v>768</v>
      </c>
      <c r="H121" s="410" t="s">
        <v>107</v>
      </c>
      <c r="I121" s="409" t="s">
        <v>1679</v>
      </c>
      <c r="J121" s="480">
        <v>450</v>
      </c>
      <c r="K121" s="410" t="s">
        <v>286</v>
      </c>
      <c r="L121" s="411"/>
      <c r="M121" s="470">
        <v>705</v>
      </c>
      <c r="N121" s="310">
        <f t="shared" ref="N121" si="29">100*M121/J121</f>
        <v>156.66666666666666</v>
      </c>
      <c r="O121" s="200">
        <v>37</v>
      </c>
      <c r="P121" s="273" t="s">
        <v>2560</v>
      </c>
      <c r="Q121" s="273" t="s">
        <v>2550</v>
      </c>
      <c r="R121" s="86"/>
    </row>
    <row r="122" spans="1:18" s="528" customFormat="1">
      <c r="A122" s="517" t="s">
        <v>4</v>
      </c>
      <c r="B122" s="517" t="s">
        <v>4</v>
      </c>
      <c r="C122" s="410">
        <v>2018</v>
      </c>
      <c r="D122" s="506" t="s">
        <v>765</v>
      </c>
      <c r="E122" s="515" t="s">
        <v>37</v>
      </c>
      <c r="F122" s="515" t="s">
        <v>21</v>
      </c>
      <c r="G122" s="515" t="s">
        <v>768</v>
      </c>
      <c r="H122" s="410" t="s">
        <v>107</v>
      </c>
      <c r="I122" s="514" t="s">
        <v>1681</v>
      </c>
      <c r="J122" s="480" t="s">
        <v>706</v>
      </c>
      <c r="K122" s="410" t="s">
        <v>286</v>
      </c>
      <c r="L122" s="411" t="s">
        <v>1682</v>
      </c>
      <c r="M122" s="470">
        <v>44</v>
      </c>
      <c r="N122" s="310" t="s">
        <v>286</v>
      </c>
      <c r="O122" s="200">
        <v>24</v>
      </c>
      <c r="P122" s="273" t="s">
        <v>2561</v>
      </c>
      <c r="Q122" s="273"/>
      <c r="R122" s="86"/>
    </row>
    <row r="123" spans="1:18" s="528" customFormat="1">
      <c r="A123" s="517" t="s">
        <v>4</v>
      </c>
      <c r="B123" s="517" t="s">
        <v>4</v>
      </c>
      <c r="C123" s="410">
        <v>2018</v>
      </c>
      <c r="D123" s="506" t="s">
        <v>765</v>
      </c>
      <c r="E123" s="515" t="s">
        <v>37</v>
      </c>
      <c r="F123" s="515" t="s">
        <v>21</v>
      </c>
      <c r="G123" s="515" t="s">
        <v>768</v>
      </c>
      <c r="H123" s="410" t="s">
        <v>508</v>
      </c>
      <c r="I123" s="409" t="s">
        <v>1679</v>
      </c>
      <c r="J123" s="480">
        <v>50</v>
      </c>
      <c r="K123" s="410" t="s">
        <v>286</v>
      </c>
      <c r="L123" s="411"/>
      <c r="M123" s="470">
        <v>59</v>
      </c>
      <c r="N123" s="310">
        <f t="shared" ref="N123" si="30">100*M123/J123</f>
        <v>118</v>
      </c>
      <c r="O123" s="200">
        <v>2</v>
      </c>
      <c r="P123" s="273" t="s">
        <v>2560</v>
      </c>
      <c r="Q123" s="175"/>
      <c r="R123" s="86"/>
    </row>
    <row r="124" spans="1:18" s="528" customFormat="1">
      <c r="A124" s="517" t="s">
        <v>4</v>
      </c>
      <c r="B124" s="517" t="s">
        <v>4</v>
      </c>
      <c r="C124" s="410">
        <v>2018</v>
      </c>
      <c r="D124" s="506" t="s">
        <v>765</v>
      </c>
      <c r="E124" s="515" t="s">
        <v>37</v>
      </c>
      <c r="F124" s="515" t="s">
        <v>21</v>
      </c>
      <c r="G124" s="515" t="s">
        <v>768</v>
      </c>
      <c r="H124" s="410" t="s">
        <v>508</v>
      </c>
      <c r="I124" s="514" t="s">
        <v>1681</v>
      </c>
      <c r="J124" s="480" t="s">
        <v>706</v>
      </c>
      <c r="K124" s="410" t="s">
        <v>286</v>
      </c>
      <c r="L124" s="411" t="s">
        <v>1682</v>
      </c>
      <c r="M124" s="470">
        <v>47</v>
      </c>
      <c r="N124" s="310" t="s">
        <v>286</v>
      </c>
      <c r="O124" s="200">
        <v>24</v>
      </c>
      <c r="P124" s="273" t="s">
        <v>2561</v>
      </c>
      <c r="Q124" s="273"/>
      <c r="R124" s="86"/>
    </row>
    <row r="125" spans="1:18" s="528" customFormat="1">
      <c r="A125" s="517" t="s">
        <v>4</v>
      </c>
      <c r="B125" s="517" t="s">
        <v>4</v>
      </c>
      <c r="C125" s="410">
        <v>2018</v>
      </c>
      <c r="D125" s="506" t="s">
        <v>765</v>
      </c>
      <c r="E125" s="515" t="s">
        <v>37</v>
      </c>
      <c r="F125" s="515" t="s">
        <v>21</v>
      </c>
      <c r="G125" s="515" t="s">
        <v>768</v>
      </c>
      <c r="H125" s="503" t="s">
        <v>103</v>
      </c>
      <c r="I125" s="409" t="s">
        <v>1679</v>
      </c>
      <c r="J125" s="480">
        <v>300</v>
      </c>
      <c r="K125" s="410" t="s">
        <v>286</v>
      </c>
      <c r="L125" s="411"/>
      <c r="M125" s="470">
        <v>277</v>
      </c>
      <c r="N125" s="310">
        <f t="shared" ref="N125" si="31">100*M125/J125</f>
        <v>92.333333333333329</v>
      </c>
      <c r="O125" s="200">
        <v>19</v>
      </c>
      <c r="P125" s="273" t="s">
        <v>2560</v>
      </c>
      <c r="Q125" s="273"/>
      <c r="R125" s="86"/>
    </row>
    <row r="126" spans="1:18" s="528" customFormat="1">
      <c r="A126" s="517" t="s">
        <v>4</v>
      </c>
      <c r="B126" s="517" t="s">
        <v>4</v>
      </c>
      <c r="C126" s="410">
        <v>2018</v>
      </c>
      <c r="D126" s="506" t="s">
        <v>765</v>
      </c>
      <c r="E126" s="515" t="s">
        <v>37</v>
      </c>
      <c r="F126" s="515" t="s">
        <v>21</v>
      </c>
      <c r="G126" s="515" t="s">
        <v>768</v>
      </c>
      <c r="H126" s="503" t="s">
        <v>103</v>
      </c>
      <c r="I126" s="514" t="s">
        <v>1681</v>
      </c>
      <c r="J126" s="480" t="s">
        <v>706</v>
      </c>
      <c r="K126" s="410" t="s">
        <v>286</v>
      </c>
      <c r="L126" s="411" t="s">
        <v>1682</v>
      </c>
      <c r="M126" s="470">
        <v>47</v>
      </c>
      <c r="N126" s="310" t="s">
        <v>286</v>
      </c>
      <c r="O126" s="200">
        <v>24</v>
      </c>
      <c r="P126" s="273" t="s">
        <v>2561</v>
      </c>
      <c r="Q126" s="273"/>
      <c r="R126" s="86"/>
    </row>
    <row r="127" spans="1:18" s="528" customFormat="1">
      <c r="A127" s="517" t="s">
        <v>4</v>
      </c>
      <c r="B127" s="517" t="s">
        <v>4</v>
      </c>
      <c r="C127" s="410">
        <v>2018</v>
      </c>
      <c r="D127" s="506" t="s">
        <v>765</v>
      </c>
      <c r="E127" s="515" t="s">
        <v>37</v>
      </c>
      <c r="F127" s="515" t="s">
        <v>21</v>
      </c>
      <c r="G127" s="515" t="s">
        <v>768</v>
      </c>
      <c r="H127" s="410" t="s">
        <v>104</v>
      </c>
      <c r="I127" s="409" t="s">
        <v>1679</v>
      </c>
      <c r="J127" s="480">
        <v>300</v>
      </c>
      <c r="K127" s="410" t="s">
        <v>286</v>
      </c>
      <c r="L127" s="411"/>
      <c r="M127" s="470">
        <v>274</v>
      </c>
      <c r="N127" s="310">
        <f t="shared" ref="N127" si="32">100*M127/J127</f>
        <v>91.333333333333329</v>
      </c>
      <c r="O127" s="200">
        <v>19</v>
      </c>
      <c r="P127" s="273" t="s">
        <v>2560</v>
      </c>
      <c r="Q127" s="273"/>
      <c r="R127" s="86"/>
    </row>
    <row r="128" spans="1:18" s="528" customFormat="1">
      <c r="A128" s="517" t="s">
        <v>4</v>
      </c>
      <c r="B128" s="517" t="s">
        <v>4</v>
      </c>
      <c r="C128" s="410">
        <v>2018</v>
      </c>
      <c r="D128" s="506" t="s">
        <v>765</v>
      </c>
      <c r="E128" s="515" t="s">
        <v>37</v>
      </c>
      <c r="F128" s="515" t="s">
        <v>21</v>
      </c>
      <c r="G128" s="515" t="s">
        <v>768</v>
      </c>
      <c r="H128" s="410" t="s">
        <v>104</v>
      </c>
      <c r="I128" s="514" t="s">
        <v>1681</v>
      </c>
      <c r="J128" s="480" t="s">
        <v>706</v>
      </c>
      <c r="K128" s="410" t="s">
        <v>286</v>
      </c>
      <c r="L128" s="411" t="s">
        <v>1682</v>
      </c>
      <c r="M128" s="470">
        <v>41</v>
      </c>
      <c r="N128" s="310" t="s">
        <v>286</v>
      </c>
      <c r="O128" s="200">
        <v>24</v>
      </c>
      <c r="P128" s="273" t="s">
        <v>2561</v>
      </c>
      <c r="Q128" s="273"/>
      <c r="R128" s="86"/>
    </row>
    <row r="129" spans="1:18">
      <c r="A129" s="517" t="s">
        <v>4</v>
      </c>
      <c r="B129" s="517" t="s">
        <v>4</v>
      </c>
      <c r="C129" s="517">
        <v>2018</v>
      </c>
      <c r="D129" s="497" t="s">
        <v>765</v>
      </c>
      <c r="E129" s="515" t="s">
        <v>37</v>
      </c>
      <c r="F129" s="515" t="s">
        <v>21</v>
      </c>
      <c r="G129" s="517" t="s">
        <v>764</v>
      </c>
      <c r="H129" s="517" t="s">
        <v>108</v>
      </c>
      <c r="I129" s="409" t="s">
        <v>1679</v>
      </c>
      <c r="J129" s="480">
        <v>4954</v>
      </c>
      <c r="K129" s="517" t="s">
        <v>286</v>
      </c>
      <c r="L129" s="385" t="s">
        <v>1684</v>
      </c>
      <c r="M129" s="445">
        <v>4870</v>
      </c>
      <c r="N129" s="504">
        <f t="shared" ref="N129" si="33">100*M129/J129</f>
        <v>98.304400484457005</v>
      </c>
      <c r="O129" s="429">
        <v>442</v>
      </c>
      <c r="P129" s="505" t="s">
        <v>3002</v>
      </c>
      <c r="Q129" s="505" t="s">
        <v>3003</v>
      </c>
    </row>
    <row r="130" spans="1:18">
      <c r="A130" s="517" t="s">
        <v>4</v>
      </c>
      <c r="B130" s="517" t="s">
        <v>4</v>
      </c>
      <c r="C130" s="410">
        <v>2018</v>
      </c>
      <c r="D130" s="506" t="s">
        <v>765</v>
      </c>
      <c r="E130" s="515" t="s">
        <v>37</v>
      </c>
      <c r="F130" s="515" t="s">
        <v>21</v>
      </c>
      <c r="G130" s="515" t="s">
        <v>764</v>
      </c>
      <c r="H130" s="410" t="s">
        <v>108</v>
      </c>
      <c r="I130" s="514" t="s">
        <v>1681</v>
      </c>
      <c r="J130" s="480" t="s">
        <v>706</v>
      </c>
      <c r="K130" s="410" t="s">
        <v>286</v>
      </c>
      <c r="L130" s="411" t="s">
        <v>1682</v>
      </c>
      <c r="M130" s="470">
        <v>172</v>
      </c>
      <c r="N130" s="310" t="s">
        <v>286</v>
      </c>
      <c r="O130" s="200">
        <v>63</v>
      </c>
      <c r="P130" s="273" t="s">
        <v>2540</v>
      </c>
      <c r="Q130" s="273"/>
    </row>
    <row r="131" spans="1:18" s="528" customFormat="1">
      <c r="A131" s="517" t="s">
        <v>4</v>
      </c>
      <c r="B131" s="517" t="s">
        <v>4</v>
      </c>
      <c r="C131" s="410">
        <v>2018</v>
      </c>
      <c r="D131" s="506" t="s">
        <v>765</v>
      </c>
      <c r="E131" s="515" t="s">
        <v>37</v>
      </c>
      <c r="F131" s="515" t="s">
        <v>21</v>
      </c>
      <c r="G131" s="515" t="s">
        <v>764</v>
      </c>
      <c r="H131" s="410" t="s">
        <v>107</v>
      </c>
      <c r="I131" s="409" t="s">
        <v>1679</v>
      </c>
      <c r="J131" s="480">
        <v>300</v>
      </c>
      <c r="K131" s="410" t="s">
        <v>286</v>
      </c>
      <c r="L131" s="411"/>
      <c r="M131" s="470">
        <v>409</v>
      </c>
      <c r="N131" s="310">
        <f t="shared" ref="N131" si="34">100*M131/J131</f>
        <v>136.33333333333334</v>
      </c>
      <c r="O131" s="200">
        <v>45</v>
      </c>
      <c r="P131" s="273" t="s">
        <v>2560</v>
      </c>
      <c r="Q131" s="273"/>
      <c r="R131" s="86"/>
    </row>
    <row r="132" spans="1:18" s="528" customFormat="1">
      <c r="A132" s="517" t="s">
        <v>4</v>
      </c>
      <c r="B132" s="517" t="s">
        <v>4</v>
      </c>
      <c r="C132" s="410">
        <v>2018</v>
      </c>
      <c r="D132" s="506" t="s">
        <v>765</v>
      </c>
      <c r="E132" s="515" t="s">
        <v>37</v>
      </c>
      <c r="F132" s="515" t="s">
        <v>21</v>
      </c>
      <c r="G132" s="515" t="s">
        <v>764</v>
      </c>
      <c r="H132" s="410" t="s">
        <v>107</v>
      </c>
      <c r="I132" s="514" t="s">
        <v>1681</v>
      </c>
      <c r="J132" s="480" t="s">
        <v>706</v>
      </c>
      <c r="K132" s="410" t="s">
        <v>286</v>
      </c>
      <c r="L132" s="411" t="s">
        <v>1682</v>
      </c>
      <c r="M132" s="470">
        <v>34</v>
      </c>
      <c r="N132" s="310" t="s">
        <v>286</v>
      </c>
      <c r="O132" s="200">
        <v>22</v>
      </c>
      <c r="P132" s="273" t="s">
        <v>2561</v>
      </c>
      <c r="Q132" s="273"/>
      <c r="R132" s="86"/>
    </row>
    <row r="133" spans="1:18" s="528" customFormat="1">
      <c r="A133" s="517" t="s">
        <v>4</v>
      </c>
      <c r="B133" s="517" t="s">
        <v>4</v>
      </c>
      <c r="C133" s="410">
        <v>2018</v>
      </c>
      <c r="D133" s="506" t="s">
        <v>765</v>
      </c>
      <c r="E133" s="515" t="s">
        <v>37</v>
      </c>
      <c r="F133" s="515" t="s">
        <v>21</v>
      </c>
      <c r="G133" s="515" t="s">
        <v>764</v>
      </c>
      <c r="H133" s="410" t="s">
        <v>508</v>
      </c>
      <c r="I133" s="409" t="s">
        <v>1679</v>
      </c>
      <c r="J133" s="480">
        <v>100</v>
      </c>
      <c r="K133" s="410" t="s">
        <v>286</v>
      </c>
      <c r="L133" s="411"/>
      <c r="M133" s="470">
        <v>142</v>
      </c>
      <c r="N133" s="310">
        <f t="shared" ref="N133" si="35">100*M133/J133</f>
        <v>142</v>
      </c>
      <c r="O133" s="200">
        <v>5</v>
      </c>
      <c r="P133" s="273" t="s">
        <v>2560</v>
      </c>
      <c r="Q133" s="273"/>
      <c r="R133" s="86"/>
    </row>
    <row r="134" spans="1:18" s="528" customFormat="1">
      <c r="A134" s="517" t="s">
        <v>4</v>
      </c>
      <c r="B134" s="517" t="s">
        <v>4</v>
      </c>
      <c r="C134" s="410">
        <v>2018</v>
      </c>
      <c r="D134" s="506" t="s">
        <v>765</v>
      </c>
      <c r="E134" s="515" t="s">
        <v>37</v>
      </c>
      <c r="F134" s="515" t="s">
        <v>21</v>
      </c>
      <c r="G134" s="515" t="s">
        <v>764</v>
      </c>
      <c r="H134" s="410" t="s">
        <v>508</v>
      </c>
      <c r="I134" s="514" t="s">
        <v>1681</v>
      </c>
      <c r="J134" s="480" t="s">
        <v>706</v>
      </c>
      <c r="K134" s="410" t="s">
        <v>286</v>
      </c>
      <c r="L134" s="411" t="s">
        <v>1682</v>
      </c>
      <c r="M134" s="470">
        <v>34</v>
      </c>
      <c r="N134" s="310" t="s">
        <v>286</v>
      </c>
      <c r="O134" s="200">
        <v>22</v>
      </c>
      <c r="P134" s="273" t="s">
        <v>2561</v>
      </c>
      <c r="Q134" s="273"/>
      <c r="R134" s="86"/>
    </row>
    <row r="135" spans="1:18" s="528" customFormat="1">
      <c r="A135" s="517" t="s">
        <v>4</v>
      </c>
      <c r="B135" s="517" t="s">
        <v>4</v>
      </c>
      <c r="C135" s="410">
        <v>2018</v>
      </c>
      <c r="D135" s="506" t="s">
        <v>765</v>
      </c>
      <c r="E135" s="515" t="s">
        <v>37</v>
      </c>
      <c r="F135" s="515" t="s">
        <v>21</v>
      </c>
      <c r="G135" s="515" t="s">
        <v>764</v>
      </c>
      <c r="H135" s="503" t="s">
        <v>103</v>
      </c>
      <c r="I135" s="409" t="s">
        <v>1679</v>
      </c>
      <c r="J135" s="480">
        <v>100</v>
      </c>
      <c r="K135" s="410" t="s">
        <v>286</v>
      </c>
      <c r="L135" s="411"/>
      <c r="M135" s="470">
        <v>142</v>
      </c>
      <c r="N135" s="310">
        <f t="shared" ref="N135" si="36">100*M135/J135</f>
        <v>142</v>
      </c>
      <c r="O135" s="200">
        <v>5</v>
      </c>
      <c r="P135" s="273" t="s">
        <v>2560</v>
      </c>
      <c r="Q135" s="273"/>
      <c r="R135" s="86"/>
    </row>
    <row r="136" spans="1:18" s="528" customFormat="1">
      <c r="A136" s="517" t="s">
        <v>4</v>
      </c>
      <c r="B136" s="517" t="s">
        <v>4</v>
      </c>
      <c r="C136" s="410">
        <v>2018</v>
      </c>
      <c r="D136" s="506" t="s">
        <v>765</v>
      </c>
      <c r="E136" s="515" t="s">
        <v>37</v>
      </c>
      <c r="F136" s="515" t="s">
        <v>21</v>
      </c>
      <c r="G136" s="515" t="s">
        <v>764</v>
      </c>
      <c r="H136" s="503" t="s">
        <v>103</v>
      </c>
      <c r="I136" s="514" t="s">
        <v>1681</v>
      </c>
      <c r="J136" s="480" t="s">
        <v>706</v>
      </c>
      <c r="K136" s="410" t="s">
        <v>286</v>
      </c>
      <c r="L136" s="411" t="s">
        <v>1682</v>
      </c>
      <c r="M136" s="470">
        <v>34</v>
      </c>
      <c r="N136" s="310" t="s">
        <v>286</v>
      </c>
      <c r="O136" s="200">
        <v>22</v>
      </c>
      <c r="P136" s="273" t="s">
        <v>2561</v>
      </c>
      <c r="Q136" s="273"/>
      <c r="R136" s="86"/>
    </row>
    <row r="137" spans="1:18" s="528" customFormat="1">
      <c r="A137" s="517" t="s">
        <v>4</v>
      </c>
      <c r="B137" s="517" t="s">
        <v>4</v>
      </c>
      <c r="C137" s="410">
        <v>2018</v>
      </c>
      <c r="D137" s="506" t="s">
        <v>765</v>
      </c>
      <c r="E137" s="515" t="s">
        <v>37</v>
      </c>
      <c r="F137" s="515" t="s">
        <v>21</v>
      </c>
      <c r="G137" s="515" t="s">
        <v>764</v>
      </c>
      <c r="H137" s="410" t="s">
        <v>104</v>
      </c>
      <c r="I137" s="409" t="s">
        <v>1679</v>
      </c>
      <c r="J137" s="480">
        <v>100</v>
      </c>
      <c r="K137" s="410" t="s">
        <v>286</v>
      </c>
      <c r="L137" s="411"/>
      <c r="M137" s="470">
        <v>142</v>
      </c>
      <c r="N137" s="310">
        <f t="shared" ref="N137" si="37">100*M137/J137</f>
        <v>142</v>
      </c>
      <c r="O137" s="200">
        <v>5</v>
      </c>
      <c r="P137" s="273" t="s">
        <v>2560</v>
      </c>
      <c r="Q137" s="273"/>
      <c r="R137" s="86"/>
    </row>
    <row r="138" spans="1:18" s="528" customFormat="1">
      <c r="A138" s="517" t="s">
        <v>4</v>
      </c>
      <c r="B138" s="517" t="s">
        <v>4</v>
      </c>
      <c r="C138" s="410">
        <v>2018</v>
      </c>
      <c r="D138" s="506" t="s">
        <v>765</v>
      </c>
      <c r="E138" s="515" t="s">
        <v>37</v>
      </c>
      <c r="F138" s="515" t="s">
        <v>21</v>
      </c>
      <c r="G138" s="515" t="s">
        <v>764</v>
      </c>
      <c r="H138" s="410" t="s">
        <v>104</v>
      </c>
      <c r="I138" s="514" t="s">
        <v>1681</v>
      </c>
      <c r="J138" s="480" t="s">
        <v>706</v>
      </c>
      <c r="K138" s="410" t="s">
        <v>286</v>
      </c>
      <c r="L138" s="411" t="s">
        <v>1682</v>
      </c>
      <c r="M138" s="470">
        <v>33</v>
      </c>
      <c r="N138" s="310" t="s">
        <v>286</v>
      </c>
      <c r="O138" s="200">
        <v>22</v>
      </c>
      <c r="P138" s="273" t="s">
        <v>2561</v>
      </c>
      <c r="Q138" s="273"/>
      <c r="R138" s="86"/>
    </row>
    <row r="139" spans="1:18">
      <c r="A139" s="517" t="s">
        <v>4</v>
      </c>
      <c r="B139" s="517" t="s">
        <v>4</v>
      </c>
      <c r="C139" s="517">
        <v>2018</v>
      </c>
      <c r="D139" s="497" t="s">
        <v>1048</v>
      </c>
      <c r="E139" s="515" t="s">
        <v>37</v>
      </c>
      <c r="F139" s="515" t="s">
        <v>21</v>
      </c>
      <c r="G139" s="517" t="s">
        <v>766</v>
      </c>
      <c r="H139" s="517" t="s">
        <v>228</v>
      </c>
      <c r="I139" s="409" t="s">
        <v>1679</v>
      </c>
      <c r="J139" s="480" t="s">
        <v>706</v>
      </c>
      <c r="K139" s="517" t="s">
        <v>286</v>
      </c>
      <c r="L139" s="385" t="s">
        <v>1685</v>
      </c>
      <c r="M139" s="445">
        <v>153</v>
      </c>
      <c r="N139" s="504" t="s">
        <v>286</v>
      </c>
      <c r="O139" s="429">
        <v>4</v>
      </c>
      <c r="P139" s="505" t="s">
        <v>3002</v>
      </c>
      <c r="Q139" s="505" t="s">
        <v>3003</v>
      </c>
    </row>
    <row r="140" spans="1:18">
      <c r="A140" s="517" t="s">
        <v>4</v>
      </c>
      <c r="B140" s="517" t="s">
        <v>4</v>
      </c>
      <c r="C140" s="517">
        <v>2018</v>
      </c>
      <c r="D140" s="497" t="s">
        <v>1048</v>
      </c>
      <c r="E140" s="515" t="s">
        <v>37</v>
      </c>
      <c r="F140" s="515" t="s">
        <v>21</v>
      </c>
      <c r="G140" s="517" t="s">
        <v>768</v>
      </c>
      <c r="H140" s="517" t="s">
        <v>108</v>
      </c>
      <c r="I140" s="409" t="s">
        <v>1679</v>
      </c>
      <c r="J140" s="480">
        <v>37645</v>
      </c>
      <c r="K140" s="517" t="s">
        <v>286</v>
      </c>
      <c r="L140" s="385" t="s">
        <v>1684</v>
      </c>
      <c r="M140" s="445">
        <v>16205</v>
      </c>
      <c r="N140" s="504">
        <f t="shared" ref="N140" si="38">100*M140/J140</f>
        <v>43.046885376544033</v>
      </c>
      <c r="O140" s="429">
        <v>483</v>
      </c>
      <c r="P140" s="505" t="s">
        <v>3002</v>
      </c>
      <c r="Q140" s="505" t="s">
        <v>3132</v>
      </c>
    </row>
    <row r="141" spans="1:18">
      <c r="A141" s="517" t="s">
        <v>4</v>
      </c>
      <c r="B141" s="517" t="s">
        <v>4</v>
      </c>
      <c r="C141" s="410">
        <v>2018</v>
      </c>
      <c r="D141" s="506" t="s">
        <v>1048</v>
      </c>
      <c r="E141" s="515" t="s">
        <v>37</v>
      </c>
      <c r="F141" s="515" t="s">
        <v>21</v>
      </c>
      <c r="G141" s="515" t="s">
        <v>768</v>
      </c>
      <c r="H141" s="410" t="s">
        <v>108</v>
      </c>
      <c r="I141" s="514" t="s">
        <v>1681</v>
      </c>
      <c r="J141" s="514" t="s">
        <v>706</v>
      </c>
      <c r="K141" s="410" t="s">
        <v>286</v>
      </c>
      <c r="L141" s="411" t="s">
        <v>1682</v>
      </c>
      <c r="M141" s="470">
        <v>237</v>
      </c>
      <c r="N141" s="310" t="s">
        <v>286</v>
      </c>
      <c r="O141" s="200">
        <v>74</v>
      </c>
      <c r="P141" s="273" t="s">
        <v>2540</v>
      </c>
      <c r="Q141" s="273"/>
    </row>
    <row r="142" spans="1:18" s="528" customFormat="1">
      <c r="A142" s="517" t="s">
        <v>4</v>
      </c>
      <c r="B142" s="517" t="s">
        <v>4</v>
      </c>
      <c r="C142" s="410">
        <v>2018</v>
      </c>
      <c r="D142" s="506" t="s">
        <v>1048</v>
      </c>
      <c r="E142" s="515" t="s">
        <v>37</v>
      </c>
      <c r="F142" s="515" t="s">
        <v>21</v>
      </c>
      <c r="G142" s="515" t="s">
        <v>768</v>
      </c>
      <c r="H142" s="410" t="s">
        <v>107</v>
      </c>
      <c r="I142" s="409" t="s">
        <v>1679</v>
      </c>
      <c r="J142" s="514">
        <v>450</v>
      </c>
      <c r="K142" s="410" t="s">
        <v>286</v>
      </c>
      <c r="L142" s="411"/>
      <c r="M142" s="470">
        <v>540</v>
      </c>
      <c r="N142" s="310">
        <f t="shared" ref="N142" si="39">100*M142/J142</f>
        <v>120</v>
      </c>
      <c r="O142" s="200">
        <v>36</v>
      </c>
      <c r="P142" s="273" t="s">
        <v>2560</v>
      </c>
      <c r="Q142" s="175"/>
      <c r="R142" s="86"/>
    </row>
    <row r="143" spans="1:18" s="528" customFormat="1">
      <c r="A143" s="517" t="s">
        <v>4</v>
      </c>
      <c r="B143" s="517" t="s">
        <v>4</v>
      </c>
      <c r="C143" s="410">
        <v>2018</v>
      </c>
      <c r="D143" s="506" t="s">
        <v>1048</v>
      </c>
      <c r="E143" s="515" t="s">
        <v>37</v>
      </c>
      <c r="F143" s="515" t="s">
        <v>21</v>
      </c>
      <c r="G143" s="515" t="s">
        <v>768</v>
      </c>
      <c r="H143" s="410" t="s">
        <v>107</v>
      </c>
      <c r="I143" s="514" t="s">
        <v>1681</v>
      </c>
      <c r="J143" s="514" t="s">
        <v>706</v>
      </c>
      <c r="K143" s="410" t="s">
        <v>286</v>
      </c>
      <c r="L143" s="411" t="s">
        <v>1682</v>
      </c>
      <c r="M143" s="470">
        <v>158</v>
      </c>
      <c r="N143" s="310" t="s">
        <v>286</v>
      </c>
      <c r="O143" s="200">
        <v>67</v>
      </c>
      <c r="P143" s="273" t="s">
        <v>2561</v>
      </c>
      <c r="Q143" s="273"/>
      <c r="R143" s="86"/>
    </row>
    <row r="144" spans="1:18" s="528" customFormat="1">
      <c r="A144" s="517" t="s">
        <v>4</v>
      </c>
      <c r="B144" s="517" t="s">
        <v>4</v>
      </c>
      <c r="C144" s="410">
        <v>2018</v>
      </c>
      <c r="D144" s="506" t="s">
        <v>1048</v>
      </c>
      <c r="E144" s="515" t="s">
        <v>37</v>
      </c>
      <c r="F144" s="515" t="s">
        <v>21</v>
      </c>
      <c r="G144" s="515" t="s">
        <v>768</v>
      </c>
      <c r="H144" s="410" t="s">
        <v>508</v>
      </c>
      <c r="I144" s="409" t="s">
        <v>1679</v>
      </c>
      <c r="J144" s="514">
        <v>50</v>
      </c>
      <c r="K144" s="410" t="s">
        <v>286</v>
      </c>
      <c r="L144" s="411"/>
      <c r="M144" s="470">
        <v>26</v>
      </c>
      <c r="N144" s="310">
        <f t="shared" ref="N144" si="40">100*M144/J144</f>
        <v>52</v>
      </c>
      <c r="O144" s="200">
        <v>2</v>
      </c>
      <c r="P144" s="273" t="s">
        <v>2560</v>
      </c>
      <c r="Q144" s="175" t="s">
        <v>2562</v>
      </c>
      <c r="R144" s="86"/>
    </row>
    <row r="145" spans="1:18" s="528" customFormat="1">
      <c r="A145" s="517" t="s">
        <v>4</v>
      </c>
      <c r="B145" s="517" t="s">
        <v>4</v>
      </c>
      <c r="C145" s="410">
        <v>2018</v>
      </c>
      <c r="D145" s="506" t="s">
        <v>1048</v>
      </c>
      <c r="E145" s="515" t="s">
        <v>37</v>
      </c>
      <c r="F145" s="515" t="s">
        <v>21</v>
      </c>
      <c r="G145" s="515" t="s">
        <v>768</v>
      </c>
      <c r="H145" s="410" t="s">
        <v>508</v>
      </c>
      <c r="I145" s="514" t="s">
        <v>1681</v>
      </c>
      <c r="J145" s="514" t="s">
        <v>706</v>
      </c>
      <c r="K145" s="410" t="s">
        <v>286</v>
      </c>
      <c r="L145" s="411" t="s">
        <v>1682</v>
      </c>
      <c r="M145" s="470">
        <v>161</v>
      </c>
      <c r="N145" s="310" t="s">
        <v>286</v>
      </c>
      <c r="O145" s="200">
        <v>67</v>
      </c>
      <c r="P145" s="273" t="s">
        <v>2561</v>
      </c>
      <c r="Q145" s="273"/>
      <c r="R145" s="86"/>
    </row>
    <row r="146" spans="1:18" s="528" customFormat="1">
      <c r="A146" s="517" t="s">
        <v>4</v>
      </c>
      <c r="B146" s="517" t="s">
        <v>4</v>
      </c>
      <c r="C146" s="410">
        <v>2018</v>
      </c>
      <c r="D146" s="506" t="s">
        <v>1048</v>
      </c>
      <c r="E146" s="515" t="s">
        <v>37</v>
      </c>
      <c r="F146" s="515" t="s">
        <v>21</v>
      </c>
      <c r="G146" s="515" t="s">
        <v>768</v>
      </c>
      <c r="H146" s="503" t="s">
        <v>103</v>
      </c>
      <c r="I146" s="409" t="s">
        <v>1679</v>
      </c>
      <c r="J146" s="514">
        <v>300</v>
      </c>
      <c r="K146" s="410" t="s">
        <v>286</v>
      </c>
      <c r="L146" s="411"/>
      <c r="M146" s="470">
        <v>82</v>
      </c>
      <c r="N146" s="310">
        <f t="shared" ref="N146" si="41">100*M146/J146</f>
        <v>27.333333333333332</v>
      </c>
      <c r="O146" s="200">
        <v>25</v>
      </c>
      <c r="P146" s="273" t="s">
        <v>2560</v>
      </c>
      <c r="Q146" s="175" t="s">
        <v>2562</v>
      </c>
      <c r="R146" s="86"/>
    </row>
    <row r="147" spans="1:18" s="528" customFormat="1">
      <c r="A147" s="517" t="s">
        <v>4</v>
      </c>
      <c r="B147" s="517" t="s">
        <v>4</v>
      </c>
      <c r="C147" s="410">
        <v>2018</v>
      </c>
      <c r="D147" s="506" t="s">
        <v>1048</v>
      </c>
      <c r="E147" s="515" t="s">
        <v>37</v>
      </c>
      <c r="F147" s="515" t="s">
        <v>21</v>
      </c>
      <c r="G147" s="515" t="s">
        <v>768</v>
      </c>
      <c r="H147" s="503" t="s">
        <v>103</v>
      </c>
      <c r="I147" s="514" t="s">
        <v>1681</v>
      </c>
      <c r="J147" s="514" t="s">
        <v>706</v>
      </c>
      <c r="K147" s="410" t="s">
        <v>286</v>
      </c>
      <c r="L147" s="411" t="s">
        <v>1682</v>
      </c>
      <c r="M147" s="470">
        <v>161</v>
      </c>
      <c r="N147" s="310" t="s">
        <v>286</v>
      </c>
      <c r="O147" s="200">
        <v>67</v>
      </c>
      <c r="P147" s="273" t="s">
        <v>2561</v>
      </c>
      <c r="Q147" s="273"/>
      <c r="R147" s="86"/>
    </row>
    <row r="148" spans="1:18" s="528" customFormat="1">
      <c r="A148" s="517" t="s">
        <v>4</v>
      </c>
      <c r="B148" s="517" t="s">
        <v>4</v>
      </c>
      <c r="C148" s="410">
        <v>2018</v>
      </c>
      <c r="D148" s="506" t="s">
        <v>1048</v>
      </c>
      <c r="E148" s="515" t="s">
        <v>37</v>
      </c>
      <c r="F148" s="515" t="s">
        <v>21</v>
      </c>
      <c r="G148" s="515" t="s">
        <v>768</v>
      </c>
      <c r="H148" s="410" t="s">
        <v>104</v>
      </c>
      <c r="I148" s="409" t="s">
        <v>1679</v>
      </c>
      <c r="J148" s="514">
        <v>300</v>
      </c>
      <c r="K148" s="410" t="s">
        <v>286</v>
      </c>
      <c r="L148" s="411"/>
      <c r="M148" s="470">
        <v>81</v>
      </c>
      <c r="N148" s="310">
        <f t="shared" ref="N148" si="42">100*M148/J148</f>
        <v>27</v>
      </c>
      <c r="O148" s="200">
        <v>25</v>
      </c>
      <c r="P148" s="273" t="s">
        <v>2560</v>
      </c>
      <c r="Q148" s="175" t="s">
        <v>2562</v>
      </c>
      <c r="R148" s="86"/>
    </row>
    <row r="149" spans="1:18" s="528" customFormat="1">
      <c r="A149" s="517" t="s">
        <v>4</v>
      </c>
      <c r="B149" s="517" t="s">
        <v>4</v>
      </c>
      <c r="C149" s="410">
        <v>2018</v>
      </c>
      <c r="D149" s="506" t="s">
        <v>1048</v>
      </c>
      <c r="E149" s="515" t="s">
        <v>37</v>
      </c>
      <c r="F149" s="515" t="s">
        <v>21</v>
      </c>
      <c r="G149" s="515" t="s">
        <v>768</v>
      </c>
      <c r="H149" s="410" t="s">
        <v>104</v>
      </c>
      <c r="I149" s="514" t="s">
        <v>1681</v>
      </c>
      <c r="J149" s="514" t="s">
        <v>706</v>
      </c>
      <c r="K149" s="410" t="s">
        <v>286</v>
      </c>
      <c r="L149" s="411" t="s">
        <v>1682</v>
      </c>
      <c r="M149" s="470">
        <v>143</v>
      </c>
      <c r="N149" s="310" t="s">
        <v>286</v>
      </c>
      <c r="O149" s="200">
        <v>67</v>
      </c>
      <c r="P149" s="273" t="s">
        <v>2561</v>
      </c>
      <c r="Q149" s="273"/>
      <c r="R149" s="86"/>
    </row>
    <row r="150" spans="1:18">
      <c r="A150" s="517" t="s">
        <v>4</v>
      </c>
      <c r="B150" s="517" t="s">
        <v>4</v>
      </c>
      <c r="C150" s="517">
        <v>2018</v>
      </c>
      <c r="D150" s="497" t="s">
        <v>1048</v>
      </c>
      <c r="E150" s="515" t="s">
        <v>37</v>
      </c>
      <c r="F150" s="515" t="s">
        <v>21</v>
      </c>
      <c r="G150" s="517" t="s">
        <v>764</v>
      </c>
      <c r="H150" s="517" t="s">
        <v>108</v>
      </c>
      <c r="I150" s="409" t="s">
        <v>1679</v>
      </c>
      <c r="J150" s="480">
        <v>7439</v>
      </c>
      <c r="K150" s="517" t="s">
        <v>286</v>
      </c>
      <c r="L150" s="385" t="s">
        <v>1684</v>
      </c>
      <c r="M150" s="445">
        <v>5373</v>
      </c>
      <c r="N150" s="504">
        <f t="shared" ref="N150" si="43">100*M150/J150</f>
        <v>72.227449926065333</v>
      </c>
      <c r="O150" s="429">
        <v>459</v>
      </c>
      <c r="P150" s="505" t="s">
        <v>3002</v>
      </c>
      <c r="Q150" s="505" t="s">
        <v>3003</v>
      </c>
    </row>
    <row r="151" spans="1:18">
      <c r="A151" s="517" t="s">
        <v>4</v>
      </c>
      <c r="B151" s="517" t="s">
        <v>4</v>
      </c>
      <c r="C151" s="410">
        <v>2018</v>
      </c>
      <c r="D151" s="506" t="s">
        <v>1048</v>
      </c>
      <c r="E151" s="515" t="s">
        <v>37</v>
      </c>
      <c r="F151" s="515" t="s">
        <v>21</v>
      </c>
      <c r="G151" s="515" t="s">
        <v>764</v>
      </c>
      <c r="H151" s="410" t="s">
        <v>108</v>
      </c>
      <c r="I151" s="514" t="s">
        <v>1681</v>
      </c>
      <c r="J151" s="514" t="s">
        <v>706</v>
      </c>
      <c r="K151" s="410" t="s">
        <v>286</v>
      </c>
      <c r="L151" s="411" t="s">
        <v>1682</v>
      </c>
      <c r="M151" s="470">
        <v>21</v>
      </c>
      <c r="N151" s="310" t="s">
        <v>286</v>
      </c>
      <c r="O151" s="200">
        <v>19</v>
      </c>
      <c r="P151" s="273" t="s">
        <v>2540</v>
      </c>
      <c r="Q151" s="273"/>
    </row>
    <row r="152" spans="1:18" s="528" customFormat="1">
      <c r="A152" s="517" t="s">
        <v>4</v>
      </c>
      <c r="B152" s="517" t="s">
        <v>4</v>
      </c>
      <c r="C152" s="410">
        <v>2018</v>
      </c>
      <c r="D152" s="506" t="s">
        <v>1048</v>
      </c>
      <c r="E152" s="515" t="s">
        <v>37</v>
      </c>
      <c r="F152" s="515" t="s">
        <v>21</v>
      </c>
      <c r="G152" s="515" t="s">
        <v>764</v>
      </c>
      <c r="H152" s="410" t="s">
        <v>107</v>
      </c>
      <c r="I152" s="409" t="s">
        <v>1679</v>
      </c>
      <c r="J152" s="514">
        <v>300</v>
      </c>
      <c r="K152" s="410" t="s">
        <v>286</v>
      </c>
      <c r="L152" s="411"/>
      <c r="M152" s="470">
        <v>550</v>
      </c>
      <c r="N152" s="310">
        <f t="shared" ref="N152" si="44">100*M152/J152</f>
        <v>183.33333333333334</v>
      </c>
      <c r="O152" s="200">
        <v>54</v>
      </c>
      <c r="P152" s="273" t="s">
        <v>2560</v>
      </c>
      <c r="Q152" s="175"/>
      <c r="R152" s="86"/>
    </row>
    <row r="153" spans="1:18" s="528" customFormat="1">
      <c r="A153" s="517" t="s">
        <v>4</v>
      </c>
      <c r="B153" s="517" t="s">
        <v>4</v>
      </c>
      <c r="C153" s="410">
        <v>2018</v>
      </c>
      <c r="D153" s="506" t="s">
        <v>1048</v>
      </c>
      <c r="E153" s="515" t="s">
        <v>37</v>
      </c>
      <c r="F153" s="515" t="s">
        <v>21</v>
      </c>
      <c r="G153" s="515" t="s">
        <v>764</v>
      </c>
      <c r="H153" s="410" t="s">
        <v>107</v>
      </c>
      <c r="I153" s="514" t="s">
        <v>1681</v>
      </c>
      <c r="J153" s="514" t="s">
        <v>706</v>
      </c>
      <c r="K153" s="410" t="s">
        <v>286</v>
      </c>
      <c r="L153" s="411" t="s">
        <v>1682</v>
      </c>
      <c r="M153" s="470">
        <v>19</v>
      </c>
      <c r="N153" s="310" t="s">
        <v>286</v>
      </c>
      <c r="O153" s="200">
        <v>17</v>
      </c>
      <c r="P153" s="273" t="s">
        <v>2561</v>
      </c>
      <c r="Q153" s="273"/>
      <c r="R153" s="86"/>
    </row>
    <row r="154" spans="1:18" s="528" customFormat="1">
      <c r="A154" s="517" t="s">
        <v>4</v>
      </c>
      <c r="B154" s="517" t="s">
        <v>4</v>
      </c>
      <c r="C154" s="410">
        <v>2018</v>
      </c>
      <c r="D154" s="506" t="s">
        <v>1048</v>
      </c>
      <c r="E154" s="515" t="s">
        <v>37</v>
      </c>
      <c r="F154" s="515" t="s">
        <v>21</v>
      </c>
      <c r="G154" s="515" t="s">
        <v>764</v>
      </c>
      <c r="H154" s="410" t="s">
        <v>508</v>
      </c>
      <c r="I154" s="409" t="s">
        <v>1679</v>
      </c>
      <c r="J154" s="514">
        <v>100</v>
      </c>
      <c r="K154" s="410" t="s">
        <v>286</v>
      </c>
      <c r="L154" s="411"/>
      <c r="M154" s="470">
        <v>87</v>
      </c>
      <c r="N154" s="310">
        <f t="shared" ref="N154" si="45">100*M154/J154</f>
        <v>87</v>
      </c>
      <c r="O154" s="200">
        <v>6</v>
      </c>
      <c r="P154" s="273" t="s">
        <v>2560</v>
      </c>
      <c r="Q154" s="273" t="s">
        <v>2562</v>
      </c>
      <c r="R154" s="86"/>
    </row>
    <row r="155" spans="1:18" s="528" customFormat="1">
      <c r="A155" s="517" t="s">
        <v>4</v>
      </c>
      <c r="B155" s="517" t="s">
        <v>4</v>
      </c>
      <c r="C155" s="410">
        <v>2018</v>
      </c>
      <c r="D155" s="506" t="s">
        <v>1048</v>
      </c>
      <c r="E155" s="515" t="s">
        <v>37</v>
      </c>
      <c r="F155" s="515" t="s">
        <v>21</v>
      </c>
      <c r="G155" s="515" t="s">
        <v>764</v>
      </c>
      <c r="H155" s="410" t="s">
        <v>508</v>
      </c>
      <c r="I155" s="514" t="s">
        <v>1681</v>
      </c>
      <c r="J155" s="514" t="s">
        <v>706</v>
      </c>
      <c r="K155" s="410" t="s">
        <v>286</v>
      </c>
      <c r="L155" s="411" t="s">
        <v>1682</v>
      </c>
      <c r="M155" s="470">
        <v>19</v>
      </c>
      <c r="N155" s="310" t="s">
        <v>286</v>
      </c>
      <c r="O155" s="200">
        <v>17</v>
      </c>
      <c r="P155" s="273" t="s">
        <v>2561</v>
      </c>
      <c r="Q155" s="273"/>
      <c r="R155" s="86"/>
    </row>
    <row r="156" spans="1:18" s="528" customFormat="1">
      <c r="A156" s="517" t="s">
        <v>4</v>
      </c>
      <c r="B156" s="517" t="s">
        <v>4</v>
      </c>
      <c r="C156" s="410">
        <v>2018</v>
      </c>
      <c r="D156" s="506" t="s">
        <v>1048</v>
      </c>
      <c r="E156" s="515" t="s">
        <v>37</v>
      </c>
      <c r="F156" s="515" t="s">
        <v>21</v>
      </c>
      <c r="G156" s="515" t="s">
        <v>764</v>
      </c>
      <c r="H156" s="503" t="s">
        <v>103</v>
      </c>
      <c r="I156" s="409" t="s">
        <v>1679</v>
      </c>
      <c r="J156" s="514">
        <v>100</v>
      </c>
      <c r="K156" s="410" t="s">
        <v>286</v>
      </c>
      <c r="L156" s="411"/>
      <c r="M156" s="470">
        <v>87</v>
      </c>
      <c r="N156" s="310">
        <f t="shared" ref="N156" si="46">100*M156/J156</f>
        <v>87</v>
      </c>
      <c r="O156" s="200">
        <v>6</v>
      </c>
      <c r="P156" s="273" t="s">
        <v>2560</v>
      </c>
      <c r="Q156" s="273" t="s">
        <v>2562</v>
      </c>
      <c r="R156" s="86"/>
    </row>
    <row r="157" spans="1:18" s="528" customFormat="1">
      <c r="A157" s="517" t="s">
        <v>4</v>
      </c>
      <c r="B157" s="517" t="s">
        <v>4</v>
      </c>
      <c r="C157" s="410">
        <v>2018</v>
      </c>
      <c r="D157" s="506" t="s">
        <v>1048</v>
      </c>
      <c r="E157" s="515" t="s">
        <v>37</v>
      </c>
      <c r="F157" s="515" t="s">
        <v>21</v>
      </c>
      <c r="G157" s="515" t="s">
        <v>764</v>
      </c>
      <c r="H157" s="503" t="s">
        <v>103</v>
      </c>
      <c r="I157" s="514" t="s">
        <v>1681</v>
      </c>
      <c r="J157" s="514" t="s">
        <v>706</v>
      </c>
      <c r="K157" s="410" t="s">
        <v>286</v>
      </c>
      <c r="L157" s="411" t="s">
        <v>1682</v>
      </c>
      <c r="M157" s="470">
        <v>19</v>
      </c>
      <c r="N157" s="310" t="s">
        <v>286</v>
      </c>
      <c r="O157" s="200">
        <v>17</v>
      </c>
      <c r="P157" s="273" t="s">
        <v>2561</v>
      </c>
      <c r="Q157" s="273"/>
      <c r="R157" s="86"/>
    </row>
    <row r="158" spans="1:18" s="528" customFormat="1">
      <c r="A158" s="517" t="s">
        <v>4</v>
      </c>
      <c r="B158" s="517" t="s">
        <v>4</v>
      </c>
      <c r="C158" s="410">
        <v>2018</v>
      </c>
      <c r="D158" s="506" t="s">
        <v>1048</v>
      </c>
      <c r="E158" s="515" t="s">
        <v>37</v>
      </c>
      <c r="F158" s="515" t="s">
        <v>21</v>
      </c>
      <c r="G158" s="515" t="s">
        <v>764</v>
      </c>
      <c r="H158" s="410" t="s">
        <v>104</v>
      </c>
      <c r="I158" s="409" t="s">
        <v>1679</v>
      </c>
      <c r="J158" s="514">
        <v>100</v>
      </c>
      <c r="K158" s="410" t="s">
        <v>286</v>
      </c>
      <c r="L158" s="411"/>
      <c r="M158" s="470">
        <v>87</v>
      </c>
      <c r="N158" s="310">
        <f t="shared" ref="N158" si="47">100*M158/J158</f>
        <v>87</v>
      </c>
      <c r="O158" s="200">
        <v>6</v>
      </c>
      <c r="P158" s="273" t="s">
        <v>2560</v>
      </c>
      <c r="Q158" s="273" t="s">
        <v>2562</v>
      </c>
      <c r="R158" s="86"/>
    </row>
    <row r="159" spans="1:18" s="528" customFormat="1">
      <c r="A159" s="517" t="s">
        <v>4</v>
      </c>
      <c r="B159" s="517" t="s">
        <v>4</v>
      </c>
      <c r="C159" s="410">
        <v>2018</v>
      </c>
      <c r="D159" s="506" t="s">
        <v>1048</v>
      </c>
      <c r="E159" s="515" t="s">
        <v>37</v>
      </c>
      <c r="F159" s="515" t="s">
        <v>21</v>
      </c>
      <c r="G159" s="515" t="s">
        <v>764</v>
      </c>
      <c r="H159" s="410" t="s">
        <v>104</v>
      </c>
      <c r="I159" s="514" t="s">
        <v>1681</v>
      </c>
      <c r="J159" s="514" t="s">
        <v>706</v>
      </c>
      <c r="K159" s="410" t="s">
        <v>286</v>
      </c>
      <c r="L159" s="411" t="s">
        <v>1682</v>
      </c>
      <c r="M159" s="470">
        <v>17</v>
      </c>
      <c r="N159" s="310" t="s">
        <v>286</v>
      </c>
      <c r="O159" s="200">
        <v>17</v>
      </c>
      <c r="P159" s="273" t="s">
        <v>2561</v>
      </c>
      <c r="Q159" s="273"/>
      <c r="R159" s="86"/>
    </row>
    <row r="160" spans="1:18">
      <c r="A160" s="517" t="s">
        <v>4</v>
      </c>
      <c r="B160" s="517" t="s">
        <v>4</v>
      </c>
      <c r="C160" s="517">
        <v>2018</v>
      </c>
      <c r="D160" s="497" t="s">
        <v>778</v>
      </c>
      <c r="E160" s="515" t="s">
        <v>37</v>
      </c>
      <c r="F160" s="515" t="s">
        <v>21</v>
      </c>
      <c r="G160" s="517" t="s">
        <v>779</v>
      </c>
      <c r="H160" s="517" t="s">
        <v>108</v>
      </c>
      <c r="I160" s="409" t="s">
        <v>1679</v>
      </c>
      <c r="J160" s="480">
        <v>51312</v>
      </c>
      <c r="K160" s="517" t="s">
        <v>286</v>
      </c>
      <c r="L160" s="385" t="s">
        <v>1684</v>
      </c>
      <c r="M160" s="445">
        <v>78798</v>
      </c>
      <c r="N160" s="504">
        <f t="shared" ref="N160" si="48">100*M160/J160</f>
        <v>153.566417212348</v>
      </c>
      <c r="O160" s="429">
        <v>1117</v>
      </c>
      <c r="P160" s="505" t="s">
        <v>3002</v>
      </c>
      <c r="Q160" s="505" t="s">
        <v>3003</v>
      </c>
    </row>
    <row r="161" spans="1:18">
      <c r="A161" s="517" t="s">
        <v>4</v>
      </c>
      <c r="B161" s="517" t="s">
        <v>4</v>
      </c>
      <c r="C161" s="410">
        <v>2018</v>
      </c>
      <c r="D161" s="506" t="s">
        <v>778</v>
      </c>
      <c r="E161" s="515" t="s">
        <v>37</v>
      </c>
      <c r="F161" s="515" t="s">
        <v>21</v>
      </c>
      <c r="G161" s="515" t="s">
        <v>779</v>
      </c>
      <c r="H161" s="410" t="s">
        <v>108</v>
      </c>
      <c r="I161" s="514" t="s">
        <v>1681</v>
      </c>
      <c r="J161" s="480" t="s">
        <v>706</v>
      </c>
      <c r="K161" s="410" t="s">
        <v>286</v>
      </c>
      <c r="L161" s="411" t="s">
        <v>1682</v>
      </c>
      <c r="M161" s="470">
        <v>3168</v>
      </c>
      <c r="N161" s="310" t="s">
        <v>286</v>
      </c>
      <c r="O161" s="200">
        <v>83</v>
      </c>
      <c r="P161" s="273" t="s">
        <v>2540</v>
      </c>
      <c r="Q161" s="273"/>
    </row>
    <row r="162" spans="1:18" s="528" customFormat="1">
      <c r="A162" s="517" t="s">
        <v>4</v>
      </c>
      <c r="B162" s="517" t="s">
        <v>4</v>
      </c>
      <c r="C162" s="410">
        <v>2018</v>
      </c>
      <c r="D162" s="506" t="s">
        <v>778</v>
      </c>
      <c r="E162" s="515" t="s">
        <v>37</v>
      </c>
      <c r="F162" s="515" t="s">
        <v>21</v>
      </c>
      <c r="G162" s="515" t="s">
        <v>779</v>
      </c>
      <c r="H162" s="410" t="s">
        <v>107</v>
      </c>
      <c r="I162" s="409" t="s">
        <v>1679</v>
      </c>
      <c r="J162" s="514">
        <v>1700</v>
      </c>
      <c r="K162" s="410" t="s">
        <v>286</v>
      </c>
      <c r="L162" s="411"/>
      <c r="M162" s="470">
        <v>1411</v>
      </c>
      <c r="N162" s="310">
        <f t="shared" ref="N162" si="49">100*M162/J162</f>
        <v>83</v>
      </c>
      <c r="O162" s="200">
        <v>11</v>
      </c>
      <c r="P162" s="273" t="s">
        <v>2563</v>
      </c>
      <c r="Q162" s="273" t="s">
        <v>2564</v>
      </c>
      <c r="R162" s="86"/>
    </row>
    <row r="163" spans="1:18" s="528" customFormat="1">
      <c r="A163" s="517" t="s">
        <v>4</v>
      </c>
      <c r="B163" s="517" t="s">
        <v>4</v>
      </c>
      <c r="C163" s="410">
        <v>2018</v>
      </c>
      <c r="D163" s="506" t="s">
        <v>778</v>
      </c>
      <c r="E163" s="515" t="s">
        <v>37</v>
      </c>
      <c r="F163" s="515" t="s">
        <v>21</v>
      </c>
      <c r="G163" s="515" t="s">
        <v>779</v>
      </c>
      <c r="H163" s="410" t="s">
        <v>107</v>
      </c>
      <c r="I163" s="514" t="s">
        <v>1681</v>
      </c>
      <c r="J163" s="514" t="s">
        <v>706</v>
      </c>
      <c r="K163" s="410" t="s">
        <v>286</v>
      </c>
      <c r="L163" s="411" t="s">
        <v>1682</v>
      </c>
      <c r="M163" s="470">
        <v>945</v>
      </c>
      <c r="N163" s="310" t="s">
        <v>286</v>
      </c>
      <c r="O163" s="200">
        <v>69</v>
      </c>
      <c r="P163" s="273" t="s">
        <v>2565</v>
      </c>
      <c r="Q163" s="273" t="s">
        <v>2566</v>
      </c>
      <c r="R163" s="86"/>
    </row>
    <row r="164" spans="1:18" s="528" customFormat="1">
      <c r="A164" s="517" t="s">
        <v>4</v>
      </c>
      <c r="B164" s="517" t="s">
        <v>4</v>
      </c>
      <c r="C164" s="410">
        <v>2018</v>
      </c>
      <c r="D164" s="506" t="s">
        <v>778</v>
      </c>
      <c r="E164" s="515" t="s">
        <v>37</v>
      </c>
      <c r="F164" s="515" t="s">
        <v>21</v>
      </c>
      <c r="G164" s="515" t="s">
        <v>779</v>
      </c>
      <c r="H164" s="410" t="s">
        <v>508</v>
      </c>
      <c r="I164" s="409" t="s">
        <v>1679</v>
      </c>
      <c r="J164" s="514">
        <v>1200</v>
      </c>
      <c r="K164" s="410" t="s">
        <v>286</v>
      </c>
      <c r="L164" s="411"/>
      <c r="M164" s="470">
        <v>1138</v>
      </c>
      <c r="N164" s="310">
        <f t="shared" ref="N164" si="50">100*M164/J164</f>
        <v>94.833333333333329</v>
      </c>
      <c r="O164" s="200">
        <v>4</v>
      </c>
      <c r="P164" s="273" t="s">
        <v>2563</v>
      </c>
      <c r="Q164" s="273"/>
      <c r="R164" s="86"/>
    </row>
    <row r="165" spans="1:18" s="528" customFormat="1">
      <c r="A165" s="517" t="s">
        <v>4</v>
      </c>
      <c r="B165" s="517" t="s">
        <v>4</v>
      </c>
      <c r="C165" s="410">
        <v>2018</v>
      </c>
      <c r="D165" s="506" t="s">
        <v>778</v>
      </c>
      <c r="E165" s="515" t="s">
        <v>37</v>
      </c>
      <c r="F165" s="515" t="s">
        <v>21</v>
      </c>
      <c r="G165" s="515" t="s">
        <v>779</v>
      </c>
      <c r="H165" s="410" t="s">
        <v>508</v>
      </c>
      <c r="I165" s="514" t="s">
        <v>1681</v>
      </c>
      <c r="J165" s="514" t="s">
        <v>706</v>
      </c>
      <c r="K165" s="410" t="s">
        <v>286</v>
      </c>
      <c r="L165" s="411" t="s">
        <v>1682</v>
      </c>
      <c r="M165" s="470">
        <v>944</v>
      </c>
      <c r="N165" s="310" t="s">
        <v>286</v>
      </c>
      <c r="O165" s="200">
        <v>69</v>
      </c>
      <c r="P165" s="273" t="s">
        <v>2565</v>
      </c>
      <c r="Q165" s="273"/>
      <c r="R165" s="86"/>
    </row>
    <row r="166" spans="1:18" s="528" customFormat="1">
      <c r="A166" s="517" t="s">
        <v>4</v>
      </c>
      <c r="B166" s="517" t="s">
        <v>4</v>
      </c>
      <c r="C166" s="410">
        <v>2018</v>
      </c>
      <c r="D166" s="506" t="s">
        <v>778</v>
      </c>
      <c r="E166" s="515" t="s">
        <v>37</v>
      </c>
      <c r="F166" s="515" t="s">
        <v>21</v>
      </c>
      <c r="G166" s="515" t="s">
        <v>779</v>
      </c>
      <c r="H166" s="503" t="s">
        <v>103</v>
      </c>
      <c r="I166" s="409" t="s">
        <v>1679</v>
      </c>
      <c r="J166" s="514">
        <v>1200</v>
      </c>
      <c r="K166" s="410" t="s">
        <v>286</v>
      </c>
      <c r="L166" s="411"/>
      <c r="M166" s="470">
        <v>1220</v>
      </c>
      <c r="N166" s="310">
        <f t="shared" ref="N166" si="51">100*M166/J166</f>
        <v>101.66666666666667</v>
      </c>
      <c r="O166" s="200">
        <v>11</v>
      </c>
      <c r="P166" s="273" t="s">
        <v>2563</v>
      </c>
      <c r="Q166" s="273"/>
      <c r="R166" s="86"/>
    </row>
    <row r="167" spans="1:18" s="528" customFormat="1">
      <c r="A167" s="517" t="s">
        <v>4</v>
      </c>
      <c r="B167" s="517" t="s">
        <v>4</v>
      </c>
      <c r="C167" s="410">
        <v>2018</v>
      </c>
      <c r="D167" s="506" t="s">
        <v>778</v>
      </c>
      <c r="E167" s="515" t="s">
        <v>37</v>
      </c>
      <c r="F167" s="515" t="s">
        <v>21</v>
      </c>
      <c r="G167" s="515" t="s">
        <v>779</v>
      </c>
      <c r="H167" s="503" t="s">
        <v>103</v>
      </c>
      <c r="I167" s="514" t="s">
        <v>1681</v>
      </c>
      <c r="J167" s="514" t="s">
        <v>706</v>
      </c>
      <c r="K167" s="410" t="s">
        <v>286</v>
      </c>
      <c r="L167" s="411" t="s">
        <v>1682</v>
      </c>
      <c r="M167" s="470">
        <v>945</v>
      </c>
      <c r="N167" s="310" t="s">
        <v>286</v>
      </c>
      <c r="O167" s="200">
        <v>69</v>
      </c>
      <c r="P167" s="273" t="s">
        <v>2565</v>
      </c>
      <c r="Q167" s="273"/>
      <c r="R167" s="86"/>
    </row>
    <row r="168" spans="1:18" s="528" customFormat="1">
      <c r="A168" s="517" t="s">
        <v>4</v>
      </c>
      <c r="B168" s="517" t="s">
        <v>4</v>
      </c>
      <c r="C168" s="410">
        <v>2018</v>
      </c>
      <c r="D168" s="506" t="s">
        <v>778</v>
      </c>
      <c r="E168" s="515" t="s">
        <v>37</v>
      </c>
      <c r="F168" s="515" t="s">
        <v>21</v>
      </c>
      <c r="G168" s="515" t="s">
        <v>779</v>
      </c>
      <c r="H168" s="410" t="s">
        <v>104</v>
      </c>
      <c r="I168" s="409" t="s">
        <v>1679</v>
      </c>
      <c r="J168" s="514">
        <v>1200</v>
      </c>
      <c r="K168" s="410" t="s">
        <v>286</v>
      </c>
      <c r="L168" s="411"/>
      <c r="M168" s="470">
        <v>1218</v>
      </c>
      <c r="N168" s="310">
        <f t="shared" ref="N168" si="52">100*M168/J168</f>
        <v>101.5</v>
      </c>
      <c r="O168" s="200">
        <v>11</v>
      </c>
      <c r="P168" s="273" t="s">
        <v>2563</v>
      </c>
      <c r="Q168" s="273"/>
      <c r="R168" s="86"/>
    </row>
    <row r="169" spans="1:18" s="528" customFormat="1">
      <c r="A169" s="517" t="s">
        <v>4</v>
      </c>
      <c r="B169" s="517" t="s">
        <v>4</v>
      </c>
      <c r="C169" s="410">
        <v>2018</v>
      </c>
      <c r="D169" s="506" t="s">
        <v>778</v>
      </c>
      <c r="E169" s="515" t="s">
        <v>37</v>
      </c>
      <c r="F169" s="515" t="s">
        <v>21</v>
      </c>
      <c r="G169" s="515" t="s">
        <v>779</v>
      </c>
      <c r="H169" s="410" t="s">
        <v>104</v>
      </c>
      <c r="I169" s="514" t="s">
        <v>1681</v>
      </c>
      <c r="J169" s="480" t="s">
        <v>706</v>
      </c>
      <c r="K169" s="410" t="s">
        <v>286</v>
      </c>
      <c r="L169" s="411" t="s">
        <v>1682</v>
      </c>
      <c r="M169" s="470">
        <v>905</v>
      </c>
      <c r="N169" s="310" t="s">
        <v>286</v>
      </c>
      <c r="O169" s="200">
        <v>69</v>
      </c>
      <c r="P169" s="273" t="s">
        <v>2565</v>
      </c>
      <c r="Q169" s="273"/>
      <c r="R169" s="86"/>
    </row>
    <row r="170" spans="1:18">
      <c r="A170" s="517" t="s">
        <v>4</v>
      </c>
      <c r="B170" s="517" t="s">
        <v>4</v>
      </c>
      <c r="C170" s="517">
        <v>2018</v>
      </c>
      <c r="D170" s="497" t="s">
        <v>778</v>
      </c>
      <c r="E170" s="515" t="s">
        <v>37</v>
      </c>
      <c r="F170" s="515" t="s">
        <v>21</v>
      </c>
      <c r="G170" s="517" t="s">
        <v>764</v>
      </c>
      <c r="H170" s="517" t="s">
        <v>108</v>
      </c>
      <c r="I170" s="409" t="s">
        <v>1679</v>
      </c>
      <c r="J170" s="480">
        <v>57361</v>
      </c>
      <c r="K170" s="517" t="s">
        <v>286</v>
      </c>
      <c r="L170" s="385" t="s">
        <v>1684</v>
      </c>
      <c r="M170" s="445">
        <v>81030</v>
      </c>
      <c r="N170" s="504">
        <f t="shared" ref="N170" si="53">100*M170/J170</f>
        <v>141.26322762852809</v>
      </c>
      <c r="O170" s="429">
        <v>1447</v>
      </c>
      <c r="P170" s="505" t="s">
        <v>3002</v>
      </c>
      <c r="Q170" s="505" t="s">
        <v>3003</v>
      </c>
    </row>
    <row r="171" spans="1:18">
      <c r="A171" s="517" t="s">
        <v>4</v>
      </c>
      <c r="B171" s="517" t="s">
        <v>4</v>
      </c>
      <c r="C171" s="410">
        <v>2018</v>
      </c>
      <c r="D171" s="506" t="s">
        <v>778</v>
      </c>
      <c r="E171" s="515" t="s">
        <v>37</v>
      </c>
      <c r="F171" s="515" t="s">
        <v>21</v>
      </c>
      <c r="G171" s="515" t="s">
        <v>764</v>
      </c>
      <c r="H171" s="410" t="s">
        <v>108</v>
      </c>
      <c r="I171" s="514" t="s">
        <v>1681</v>
      </c>
      <c r="J171" s="480" t="s">
        <v>706</v>
      </c>
      <c r="K171" s="410" t="s">
        <v>286</v>
      </c>
      <c r="L171" s="411" t="s">
        <v>1682</v>
      </c>
      <c r="M171" s="470">
        <v>16345</v>
      </c>
      <c r="N171" s="310" t="s">
        <v>286</v>
      </c>
      <c r="O171" s="200">
        <v>248</v>
      </c>
      <c r="P171" s="273" t="s">
        <v>2540</v>
      </c>
      <c r="Q171" s="273"/>
    </row>
    <row r="172" spans="1:18" s="528" customFormat="1">
      <c r="A172" s="517" t="s">
        <v>4</v>
      </c>
      <c r="B172" s="517" t="s">
        <v>4</v>
      </c>
      <c r="C172" s="410">
        <v>2018</v>
      </c>
      <c r="D172" s="506" t="s">
        <v>778</v>
      </c>
      <c r="E172" s="515" t="s">
        <v>37</v>
      </c>
      <c r="F172" s="515" t="s">
        <v>21</v>
      </c>
      <c r="G172" s="515" t="s">
        <v>764</v>
      </c>
      <c r="H172" s="410" t="s">
        <v>107</v>
      </c>
      <c r="I172" s="409" t="s">
        <v>1679</v>
      </c>
      <c r="J172" s="480">
        <v>1100</v>
      </c>
      <c r="K172" s="410" t="s">
        <v>286</v>
      </c>
      <c r="L172" s="411"/>
      <c r="M172" s="470">
        <v>709</v>
      </c>
      <c r="N172" s="310">
        <f t="shared" ref="N172" si="54">100*M172/J172</f>
        <v>64.454545454545453</v>
      </c>
      <c r="O172" s="200">
        <v>10</v>
      </c>
      <c r="P172" s="273" t="s">
        <v>2563</v>
      </c>
      <c r="Q172" s="273" t="s">
        <v>2564</v>
      </c>
      <c r="R172" s="86"/>
    </row>
    <row r="173" spans="1:18" s="528" customFormat="1">
      <c r="A173" s="517" t="s">
        <v>4</v>
      </c>
      <c r="B173" s="517" t="s">
        <v>4</v>
      </c>
      <c r="C173" s="410">
        <v>2018</v>
      </c>
      <c r="D173" s="506" t="s">
        <v>778</v>
      </c>
      <c r="E173" s="515" t="s">
        <v>37</v>
      </c>
      <c r="F173" s="515" t="s">
        <v>21</v>
      </c>
      <c r="G173" s="515" t="s">
        <v>764</v>
      </c>
      <c r="H173" s="410" t="s">
        <v>107</v>
      </c>
      <c r="I173" s="514" t="s">
        <v>1681</v>
      </c>
      <c r="J173" s="480" t="s">
        <v>706</v>
      </c>
      <c r="K173" s="410" t="s">
        <v>286</v>
      </c>
      <c r="L173" s="411" t="s">
        <v>1682</v>
      </c>
      <c r="M173" s="470">
        <v>1975</v>
      </c>
      <c r="N173" s="310" t="s">
        <v>286</v>
      </c>
      <c r="O173" s="200">
        <v>211</v>
      </c>
      <c r="P173" s="273" t="s">
        <v>2565</v>
      </c>
      <c r="Q173" s="273" t="s">
        <v>2566</v>
      </c>
      <c r="R173" s="86"/>
    </row>
    <row r="174" spans="1:18" s="528" customFormat="1">
      <c r="A174" s="517" t="s">
        <v>4</v>
      </c>
      <c r="B174" s="517" t="s">
        <v>4</v>
      </c>
      <c r="C174" s="410">
        <v>2018</v>
      </c>
      <c r="D174" s="506" t="s">
        <v>778</v>
      </c>
      <c r="E174" s="515" t="s">
        <v>37</v>
      </c>
      <c r="F174" s="515" t="s">
        <v>21</v>
      </c>
      <c r="G174" s="515" t="s">
        <v>764</v>
      </c>
      <c r="H174" s="410" t="s">
        <v>508</v>
      </c>
      <c r="I174" s="409" t="s">
        <v>1679</v>
      </c>
      <c r="J174" s="480">
        <v>1100</v>
      </c>
      <c r="K174" s="410" t="s">
        <v>286</v>
      </c>
      <c r="L174" s="411"/>
      <c r="M174" s="470">
        <v>707</v>
      </c>
      <c r="N174" s="310">
        <f t="shared" ref="N174" si="55">100*M174/J174</f>
        <v>64.272727272727266</v>
      </c>
      <c r="O174" s="200">
        <v>10</v>
      </c>
      <c r="P174" s="273" t="s">
        <v>2563</v>
      </c>
      <c r="Q174" s="273" t="s">
        <v>2567</v>
      </c>
      <c r="R174" s="86"/>
    </row>
    <row r="175" spans="1:18" s="528" customFormat="1">
      <c r="A175" s="517" t="s">
        <v>4</v>
      </c>
      <c r="B175" s="517" t="s">
        <v>4</v>
      </c>
      <c r="C175" s="410">
        <v>2018</v>
      </c>
      <c r="D175" s="506" t="s">
        <v>778</v>
      </c>
      <c r="E175" s="515" t="s">
        <v>37</v>
      </c>
      <c r="F175" s="515" t="s">
        <v>21</v>
      </c>
      <c r="G175" s="515" t="s">
        <v>764</v>
      </c>
      <c r="H175" s="410" t="s">
        <v>508</v>
      </c>
      <c r="I175" s="514" t="s">
        <v>1681</v>
      </c>
      <c r="J175" s="480" t="s">
        <v>706</v>
      </c>
      <c r="K175" s="410" t="s">
        <v>286</v>
      </c>
      <c r="L175" s="411" t="s">
        <v>1682</v>
      </c>
      <c r="M175" s="470">
        <v>1128</v>
      </c>
      <c r="N175" s="310" t="s">
        <v>286</v>
      </c>
      <c r="O175" s="200">
        <v>143</v>
      </c>
      <c r="P175" s="273" t="s">
        <v>2565</v>
      </c>
      <c r="Q175" s="273"/>
      <c r="R175" s="86"/>
    </row>
    <row r="176" spans="1:18" s="528" customFormat="1">
      <c r="A176" s="517" t="s">
        <v>4</v>
      </c>
      <c r="B176" s="517" t="s">
        <v>4</v>
      </c>
      <c r="C176" s="410">
        <v>2018</v>
      </c>
      <c r="D176" s="506" t="s">
        <v>778</v>
      </c>
      <c r="E176" s="515" t="s">
        <v>37</v>
      </c>
      <c r="F176" s="515" t="s">
        <v>21</v>
      </c>
      <c r="G176" s="515" t="s">
        <v>764</v>
      </c>
      <c r="H176" s="503" t="s">
        <v>103</v>
      </c>
      <c r="I176" s="409" t="s">
        <v>1679</v>
      </c>
      <c r="J176" s="480">
        <v>1100</v>
      </c>
      <c r="K176" s="410" t="s">
        <v>286</v>
      </c>
      <c r="L176" s="411"/>
      <c r="M176" s="470">
        <v>709</v>
      </c>
      <c r="N176" s="310">
        <f t="shared" ref="N176" si="56">100*M176/J176</f>
        <v>64.454545454545453</v>
      </c>
      <c r="O176" s="200">
        <v>10</v>
      </c>
      <c r="P176" s="273" t="s">
        <v>2563</v>
      </c>
      <c r="Q176" s="273" t="s">
        <v>2567</v>
      </c>
      <c r="R176" s="86"/>
    </row>
    <row r="177" spans="1:18" s="528" customFormat="1">
      <c r="A177" s="517" t="s">
        <v>4</v>
      </c>
      <c r="B177" s="517" t="s">
        <v>4</v>
      </c>
      <c r="C177" s="410">
        <v>2018</v>
      </c>
      <c r="D177" s="506" t="s">
        <v>778</v>
      </c>
      <c r="E177" s="515" t="s">
        <v>37</v>
      </c>
      <c r="F177" s="515" t="s">
        <v>21</v>
      </c>
      <c r="G177" s="515" t="s">
        <v>764</v>
      </c>
      <c r="H177" s="503" t="s">
        <v>103</v>
      </c>
      <c r="I177" s="514" t="s">
        <v>1681</v>
      </c>
      <c r="J177" s="480" t="s">
        <v>706</v>
      </c>
      <c r="K177" s="410" t="s">
        <v>286</v>
      </c>
      <c r="L177" s="411" t="s">
        <v>1682</v>
      </c>
      <c r="M177" s="470">
        <v>4114</v>
      </c>
      <c r="N177" s="310" t="s">
        <v>286</v>
      </c>
      <c r="O177" s="200">
        <v>218</v>
      </c>
      <c r="P177" s="273" t="s">
        <v>2565</v>
      </c>
      <c r="Q177" s="273"/>
      <c r="R177" s="86"/>
    </row>
    <row r="178" spans="1:18" s="528" customFormat="1">
      <c r="A178" s="517" t="s">
        <v>4</v>
      </c>
      <c r="B178" s="517" t="s">
        <v>4</v>
      </c>
      <c r="C178" s="410">
        <v>2018</v>
      </c>
      <c r="D178" s="506" t="s">
        <v>778</v>
      </c>
      <c r="E178" s="515" t="s">
        <v>37</v>
      </c>
      <c r="F178" s="515" t="s">
        <v>21</v>
      </c>
      <c r="G178" s="515" t="s">
        <v>764</v>
      </c>
      <c r="H178" s="410" t="s">
        <v>104</v>
      </c>
      <c r="I178" s="409" t="s">
        <v>1679</v>
      </c>
      <c r="J178" s="480">
        <v>1100</v>
      </c>
      <c r="K178" s="410" t="s">
        <v>286</v>
      </c>
      <c r="L178" s="411"/>
      <c r="M178" s="470">
        <v>709</v>
      </c>
      <c r="N178" s="310">
        <f t="shared" ref="N178" si="57">100*M178/J178</f>
        <v>64.454545454545453</v>
      </c>
      <c r="O178" s="200">
        <v>10</v>
      </c>
      <c r="P178" s="273" t="s">
        <v>2563</v>
      </c>
      <c r="Q178" s="273" t="s">
        <v>2567</v>
      </c>
      <c r="R178" s="86"/>
    </row>
    <row r="179" spans="1:18" s="528" customFormat="1">
      <c r="A179" s="517" t="s">
        <v>4</v>
      </c>
      <c r="B179" s="517" t="s">
        <v>4</v>
      </c>
      <c r="C179" s="410">
        <v>2018</v>
      </c>
      <c r="D179" s="506" t="s">
        <v>778</v>
      </c>
      <c r="E179" s="515" t="s">
        <v>37</v>
      </c>
      <c r="F179" s="515" t="s">
        <v>21</v>
      </c>
      <c r="G179" s="515" t="s">
        <v>764</v>
      </c>
      <c r="H179" s="410" t="s">
        <v>104</v>
      </c>
      <c r="I179" s="514" t="s">
        <v>1681</v>
      </c>
      <c r="J179" s="480" t="s">
        <v>706</v>
      </c>
      <c r="K179" s="410" t="s">
        <v>286</v>
      </c>
      <c r="L179" s="411" t="s">
        <v>1682</v>
      </c>
      <c r="M179" s="470">
        <v>3320</v>
      </c>
      <c r="N179" s="310" t="s">
        <v>286</v>
      </c>
      <c r="O179" s="200">
        <v>212</v>
      </c>
      <c r="P179" s="273" t="s">
        <v>2565</v>
      </c>
      <c r="Q179" s="273"/>
      <c r="R179" s="86"/>
    </row>
    <row r="180" spans="1:18">
      <c r="A180" s="517" t="s">
        <v>4</v>
      </c>
      <c r="B180" s="517" t="s">
        <v>4</v>
      </c>
      <c r="C180" s="517">
        <v>2018</v>
      </c>
      <c r="D180" s="497" t="s">
        <v>781</v>
      </c>
      <c r="E180" s="515" t="s">
        <v>37</v>
      </c>
      <c r="F180" s="515" t="s">
        <v>21</v>
      </c>
      <c r="G180" s="517" t="s">
        <v>470</v>
      </c>
      <c r="H180" s="517" t="s">
        <v>228</v>
      </c>
      <c r="I180" s="409" t="s">
        <v>1679</v>
      </c>
      <c r="J180" s="480">
        <v>1173</v>
      </c>
      <c r="K180" s="517" t="s">
        <v>286</v>
      </c>
      <c r="L180" s="385" t="s">
        <v>1684</v>
      </c>
      <c r="M180" s="445">
        <v>2026</v>
      </c>
      <c r="N180" s="504">
        <f t="shared" ref="N180:N181" si="58">100*M180/J180</f>
        <v>172.71952259164536</v>
      </c>
      <c r="O180" s="429">
        <v>267</v>
      </c>
      <c r="P180" s="505" t="s">
        <v>3002</v>
      </c>
      <c r="Q180" s="505" t="s">
        <v>3003</v>
      </c>
    </row>
    <row r="181" spans="1:18">
      <c r="A181" s="517" t="s">
        <v>4</v>
      </c>
      <c r="B181" s="517" t="s">
        <v>4</v>
      </c>
      <c r="C181" s="517">
        <v>2018</v>
      </c>
      <c r="D181" s="497" t="s">
        <v>782</v>
      </c>
      <c r="E181" s="515" t="s">
        <v>37</v>
      </c>
      <c r="F181" s="515" t="s">
        <v>21</v>
      </c>
      <c r="G181" s="517" t="s">
        <v>783</v>
      </c>
      <c r="H181" s="517" t="s">
        <v>108</v>
      </c>
      <c r="I181" s="409" t="s">
        <v>1679</v>
      </c>
      <c r="J181" s="480">
        <v>1000</v>
      </c>
      <c r="K181" s="517" t="s">
        <v>286</v>
      </c>
      <c r="L181" s="385" t="s">
        <v>1684</v>
      </c>
      <c r="M181" s="445">
        <v>34854</v>
      </c>
      <c r="N181" s="504">
        <f t="shared" si="58"/>
        <v>3485.4</v>
      </c>
      <c r="O181" s="429">
        <v>937</v>
      </c>
      <c r="P181" s="505" t="s">
        <v>3002</v>
      </c>
      <c r="Q181" s="505" t="s">
        <v>3003</v>
      </c>
    </row>
    <row r="182" spans="1:18">
      <c r="A182" s="517" t="s">
        <v>4</v>
      </c>
      <c r="B182" s="517" t="s">
        <v>4</v>
      </c>
      <c r="C182" s="517">
        <v>2018</v>
      </c>
      <c r="D182" s="497" t="s">
        <v>782</v>
      </c>
      <c r="E182" s="515" t="s">
        <v>37</v>
      </c>
      <c r="F182" s="515" t="s">
        <v>21</v>
      </c>
      <c r="G182" s="517" t="s">
        <v>783</v>
      </c>
      <c r="H182" s="517" t="s">
        <v>108</v>
      </c>
      <c r="I182" s="514" t="s">
        <v>1681</v>
      </c>
      <c r="J182" s="514" t="s">
        <v>706</v>
      </c>
      <c r="K182" s="517" t="s">
        <v>286</v>
      </c>
      <c r="L182" s="385" t="s">
        <v>1682</v>
      </c>
      <c r="M182" s="470">
        <v>31021</v>
      </c>
      <c r="N182" s="310" t="s">
        <v>286</v>
      </c>
      <c r="O182" s="200">
        <v>244</v>
      </c>
      <c r="P182" s="273" t="s">
        <v>2540</v>
      </c>
      <c r="Q182" s="273"/>
    </row>
    <row r="183" spans="1:18" s="528" customFormat="1">
      <c r="A183" s="517" t="s">
        <v>4</v>
      </c>
      <c r="B183" s="517" t="s">
        <v>4</v>
      </c>
      <c r="C183" s="410">
        <v>2018</v>
      </c>
      <c r="D183" s="506" t="s">
        <v>782</v>
      </c>
      <c r="E183" s="515" t="s">
        <v>37</v>
      </c>
      <c r="F183" s="515" t="s">
        <v>21</v>
      </c>
      <c r="G183" s="410" t="s">
        <v>783</v>
      </c>
      <c r="H183" s="410" t="s">
        <v>107</v>
      </c>
      <c r="I183" s="409" t="s">
        <v>1679</v>
      </c>
      <c r="J183" s="496">
        <v>1000</v>
      </c>
      <c r="K183" s="410" t="s">
        <v>286</v>
      </c>
      <c r="L183" s="411"/>
      <c r="M183" s="470">
        <v>1600</v>
      </c>
      <c r="N183" s="310">
        <f t="shared" ref="N183" si="59">100*M183/J183</f>
        <v>160</v>
      </c>
      <c r="O183" s="200">
        <v>19</v>
      </c>
      <c r="P183" s="273" t="s">
        <v>2568</v>
      </c>
      <c r="Q183" s="273" t="s">
        <v>2550</v>
      </c>
      <c r="R183" s="86"/>
    </row>
    <row r="184" spans="1:18" s="528" customFormat="1">
      <c r="A184" s="517" t="s">
        <v>4</v>
      </c>
      <c r="B184" s="517" t="s">
        <v>4</v>
      </c>
      <c r="C184" s="410">
        <v>2018</v>
      </c>
      <c r="D184" s="506" t="s">
        <v>782</v>
      </c>
      <c r="E184" s="515" t="s">
        <v>37</v>
      </c>
      <c r="F184" s="515" t="s">
        <v>21</v>
      </c>
      <c r="G184" s="410" t="s">
        <v>783</v>
      </c>
      <c r="H184" s="410" t="s">
        <v>107</v>
      </c>
      <c r="I184" s="514" t="s">
        <v>1681</v>
      </c>
      <c r="J184" s="514" t="s">
        <v>706</v>
      </c>
      <c r="K184" s="410" t="s">
        <v>286</v>
      </c>
      <c r="L184" s="411" t="s">
        <v>1682</v>
      </c>
      <c r="M184" s="470">
        <v>1491</v>
      </c>
      <c r="N184" s="310" t="s">
        <v>286</v>
      </c>
      <c r="O184" s="200">
        <v>120</v>
      </c>
      <c r="P184" s="273" t="s">
        <v>2569</v>
      </c>
      <c r="Q184" s="273"/>
      <c r="R184" s="86"/>
    </row>
    <row r="185" spans="1:18" s="528" customFormat="1">
      <c r="A185" s="517" t="s">
        <v>4</v>
      </c>
      <c r="B185" s="517" t="s">
        <v>4</v>
      </c>
      <c r="C185" s="410">
        <v>2018</v>
      </c>
      <c r="D185" s="506" t="s">
        <v>782</v>
      </c>
      <c r="E185" s="515" t="s">
        <v>37</v>
      </c>
      <c r="F185" s="515" t="s">
        <v>21</v>
      </c>
      <c r="G185" s="410" t="s">
        <v>783</v>
      </c>
      <c r="H185" s="410" t="s">
        <v>508</v>
      </c>
      <c r="I185" s="409" t="s">
        <v>1679</v>
      </c>
      <c r="J185" s="496">
        <v>1000</v>
      </c>
      <c r="K185" s="410" t="s">
        <v>286</v>
      </c>
      <c r="L185" s="411"/>
      <c r="M185" s="470">
        <v>1600</v>
      </c>
      <c r="N185" s="310">
        <f t="shared" ref="N185" si="60">100*M185/J185</f>
        <v>160</v>
      </c>
      <c r="O185" s="200">
        <v>19</v>
      </c>
      <c r="P185" s="273" t="s">
        <v>2568</v>
      </c>
      <c r="Q185" s="273" t="s">
        <v>2550</v>
      </c>
      <c r="R185" s="86"/>
    </row>
    <row r="186" spans="1:18" s="528" customFormat="1">
      <c r="A186" s="517" t="s">
        <v>4</v>
      </c>
      <c r="B186" s="517" t="s">
        <v>4</v>
      </c>
      <c r="C186" s="410">
        <v>2018</v>
      </c>
      <c r="D186" s="506" t="s">
        <v>782</v>
      </c>
      <c r="E186" s="515" t="s">
        <v>37</v>
      </c>
      <c r="F186" s="515" t="s">
        <v>21</v>
      </c>
      <c r="G186" s="410" t="s">
        <v>783</v>
      </c>
      <c r="H186" s="410" t="s">
        <v>508</v>
      </c>
      <c r="I186" s="514" t="s">
        <v>1681</v>
      </c>
      <c r="J186" s="514" t="s">
        <v>706</v>
      </c>
      <c r="K186" s="410" t="s">
        <v>286</v>
      </c>
      <c r="L186" s="411" t="s">
        <v>1682</v>
      </c>
      <c r="M186" s="470">
        <v>330</v>
      </c>
      <c r="N186" s="310" t="s">
        <v>286</v>
      </c>
      <c r="O186" s="200">
        <v>10</v>
      </c>
      <c r="P186" s="273" t="s">
        <v>2569</v>
      </c>
      <c r="Q186" s="273"/>
      <c r="R186" s="86"/>
    </row>
    <row r="187" spans="1:18" s="528" customFormat="1">
      <c r="A187" s="517" t="s">
        <v>4</v>
      </c>
      <c r="B187" s="517" t="s">
        <v>4</v>
      </c>
      <c r="C187" s="410">
        <v>2018</v>
      </c>
      <c r="D187" s="506" t="s">
        <v>782</v>
      </c>
      <c r="E187" s="515" t="s">
        <v>37</v>
      </c>
      <c r="F187" s="515" t="s">
        <v>21</v>
      </c>
      <c r="G187" s="410" t="s">
        <v>783</v>
      </c>
      <c r="H187" s="503" t="s">
        <v>103</v>
      </c>
      <c r="I187" s="409" t="s">
        <v>1679</v>
      </c>
      <c r="J187" s="496">
        <v>1000</v>
      </c>
      <c r="K187" s="410" t="s">
        <v>286</v>
      </c>
      <c r="L187" s="411"/>
      <c r="M187" s="470">
        <v>1589</v>
      </c>
      <c r="N187" s="310">
        <f t="shared" ref="N187" si="61">100*M187/J187</f>
        <v>158.9</v>
      </c>
      <c r="O187" s="200">
        <v>19</v>
      </c>
      <c r="P187" s="273" t="s">
        <v>2568</v>
      </c>
      <c r="Q187" s="273" t="s">
        <v>2550</v>
      </c>
      <c r="R187" s="86"/>
    </row>
    <row r="188" spans="1:18" s="528" customFormat="1">
      <c r="A188" s="517" t="s">
        <v>4</v>
      </c>
      <c r="B188" s="517" t="s">
        <v>4</v>
      </c>
      <c r="C188" s="410">
        <v>2018</v>
      </c>
      <c r="D188" s="506" t="s">
        <v>782</v>
      </c>
      <c r="E188" s="515" t="s">
        <v>37</v>
      </c>
      <c r="F188" s="515" t="s">
        <v>21</v>
      </c>
      <c r="G188" s="410" t="s">
        <v>783</v>
      </c>
      <c r="H188" s="503" t="s">
        <v>103</v>
      </c>
      <c r="I188" s="514" t="s">
        <v>1681</v>
      </c>
      <c r="J188" s="514" t="s">
        <v>706</v>
      </c>
      <c r="K188" s="410" t="s">
        <v>286</v>
      </c>
      <c r="L188" s="411" t="s">
        <v>1682</v>
      </c>
      <c r="M188" s="470">
        <v>1482</v>
      </c>
      <c r="N188" s="310" t="s">
        <v>286</v>
      </c>
      <c r="O188" s="200">
        <v>120</v>
      </c>
      <c r="P188" s="273" t="s">
        <v>2569</v>
      </c>
      <c r="Q188" s="273"/>
      <c r="R188" s="86"/>
    </row>
    <row r="189" spans="1:18" s="528" customFormat="1">
      <c r="A189" s="517" t="s">
        <v>4</v>
      </c>
      <c r="B189" s="517" t="s">
        <v>4</v>
      </c>
      <c r="C189" s="410">
        <v>2018</v>
      </c>
      <c r="D189" s="506" t="s">
        <v>782</v>
      </c>
      <c r="E189" s="515" t="s">
        <v>37</v>
      </c>
      <c r="F189" s="515" t="s">
        <v>21</v>
      </c>
      <c r="G189" s="410" t="s">
        <v>783</v>
      </c>
      <c r="H189" s="503" t="s">
        <v>104</v>
      </c>
      <c r="I189" s="514" t="s">
        <v>1679</v>
      </c>
      <c r="J189" s="514">
        <v>100</v>
      </c>
      <c r="K189" s="410"/>
      <c r="L189" s="252" t="s">
        <v>2376</v>
      </c>
      <c r="M189" s="470"/>
      <c r="N189" s="310">
        <f t="shared" ref="N189:N191" si="62">100*M189/J189</f>
        <v>0</v>
      </c>
      <c r="O189" s="200"/>
      <c r="P189" s="273"/>
      <c r="Q189" s="508" t="s">
        <v>2570</v>
      </c>
      <c r="R189" s="86"/>
    </row>
    <row r="190" spans="1:18" s="528" customFormat="1">
      <c r="A190" s="517" t="s">
        <v>4</v>
      </c>
      <c r="B190" s="517" t="s">
        <v>4</v>
      </c>
      <c r="C190" s="410">
        <v>2018</v>
      </c>
      <c r="D190" s="506" t="s">
        <v>782</v>
      </c>
      <c r="E190" s="515" t="s">
        <v>37</v>
      </c>
      <c r="F190" s="515" t="s">
        <v>21</v>
      </c>
      <c r="G190" s="410" t="s">
        <v>783</v>
      </c>
      <c r="H190" s="503" t="s">
        <v>104</v>
      </c>
      <c r="I190" s="514" t="s">
        <v>1681</v>
      </c>
      <c r="J190" s="514" t="s">
        <v>706</v>
      </c>
      <c r="K190" s="410"/>
      <c r="L190" s="252"/>
      <c r="M190" s="470"/>
      <c r="N190" s="310" t="s">
        <v>286</v>
      </c>
      <c r="O190" s="200"/>
      <c r="P190" s="273"/>
      <c r="Q190" s="508" t="s">
        <v>2570</v>
      </c>
      <c r="R190" s="86"/>
    </row>
    <row r="191" spans="1:18" s="528" customFormat="1">
      <c r="A191" s="517" t="s">
        <v>4</v>
      </c>
      <c r="B191" s="517" t="s">
        <v>4</v>
      </c>
      <c r="C191" s="410">
        <v>2018</v>
      </c>
      <c r="D191" s="506" t="s">
        <v>782</v>
      </c>
      <c r="E191" s="515" t="s">
        <v>37</v>
      </c>
      <c r="F191" s="515" t="s">
        <v>21</v>
      </c>
      <c r="G191" s="410" t="s">
        <v>783</v>
      </c>
      <c r="H191" s="503" t="s">
        <v>1281</v>
      </c>
      <c r="I191" s="514" t="s">
        <v>1679</v>
      </c>
      <c r="J191" s="514">
        <v>100</v>
      </c>
      <c r="K191" s="410"/>
      <c r="L191" s="252" t="s">
        <v>2377</v>
      </c>
      <c r="M191" s="470">
        <v>328</v>
      </c>
      <c r="N191" s="310">
        <f t="shared" si="62"/>
        <v>328</v>
      </c>
      <c r="O191" s="200">
        <v>17</v>
      </c>
      <c r="P191" s="273" t="s">
        <v>2571</v>
      </c>
      <c r="Q191" s="273" t="s">
        <v>2572</v>
      </c>
      <c r="R191" s="86"/>
    </row>
    <row r="192" spans="1:18" s="528" customFormat="1">
      <c r="A192" s="517" t="s">
        <v>4</v>
      </c>
      <c r="B192" s="517" t="s">
        <v>4</v>
      </c>
      <c r="C192" s="410">
        <v>2018</v>
      </c>
      <c r="D192" s="506" t="s">
        <v>782</v>
      </c>
      <c r="E192" s="515" t="s">
        <v>37</v>
      </c>
      <c r="F192" s="515" t="s">
        <v>21</v>
      </c>
      <c r="G192" s="410" t="s">
        <v>783</v>
      </c>
      <c r="H192" s="503" t="s">
        <v>1281</v>
      </c>
      <c r="I192" s="514" t="s">
        <v>1681</v>
      </c>
      <c r="J192" s="514" t="s">
        <v>706</v>
      </c>
      <c r="K192" s="410"/>
      <c r="L192" s="252"/>
      <c r="M192" s="470">
        <v>110</v>
      </c>
      <c r="N192" s="310" t="s">
        <v>286</v>
      </c>
      <c r="O192" s="200">
        <v>16</v>
      </c>
      <c r="P192" s="273" t="s">
        <v>2719</v>
      </c>
      <c r="Q192" s="273" t="s">
        <v>2720</v>
      </c>
      <c r="R192" s="86"/>
    </row>
    <row r="193" spans="1:18">
      <c r="A193" s="517" t="s">
        <v>4</v>
      </c>
      <c r="B193" s="517" t="s">
        <v>4</v>
      </c>
      <c r="C193" s="517">
        <v>2018</v>
      </c>
      <c r="D193" s="497" t="s">
        <v>784</v>
      </c>
      <c r="E193" s="515" t="s">
        <v>37</v>
      </c>
      <c r="F193" s="515" t="s">
        <v>21</v>
      </c>
      <c r="G193" s="517" t="s">
        <v>470</v>
      </c>
      <c r="H193" s="517" t="s">
        <v>228</v>
      </c>
      <c r="I193" s="409" t="s">
        <v>1679</v>
      </c>
      <c r="J193" s="480">
        <v>1386</v>
      </c>
      <c r="K193" s="517" t="s">
        <v>286</v>
      </c>
      <c r="L193" s="385" t="s">
        <v>1684</v>
      </c>
      <c r="M193" s="445">
        <v>2817</v>
      </c>
      <c r="N193" s="504">
        <f t="shared" ref="N193" si="63">100*M193/J193</f>
        <v>203.24675324675326</v>
      </c>
      <c r="O193" s="429">
        <v>123</v>
      </c>
      <c r="P193" s="505" t="s">
        <v>3002</v>
      </c>
      <c r="Q193" s="505" t="s">
        <v>3003</v>
      </c>
    </row>
    <row r="194" spans="1:18">
      <c r="A194" s="517" t="s">
        <v>4</v>
      </c>
      <c r="B194" s="517" t="s">
        <v>4</v>
      </c>
      <c r="C194" s="517">
        <v>2018</v>
      </c>
      <c r="D194" s="497" t="s">
        <v>785</v>
      </c>
      <c r="E194" s="515" t="s">
        <v>37</v>
      </c>
      <c r="F194" s="515" t="s">
        <v>21</v>
      </c>
      <c r="G194" s="517" t="s">
        <v>727</v>
      </c>
      <c r="H194" s="517" t="s">
        <v>228</v>
      </c>
      <c r="I194" s="409" t="s">
        <v>1679</v>
      </c>
      <c r="J194" s="480">
        <v>0</v>
      </c>
      <c r="K194" s="517" t="s">
        <v>286</v>
      </c>
      <c r="L194" s="385" t="s">
        <v>3221</v>
      </c>
      <c r="M194" s="445">
        <v>14</v>
      </c>
      <c r="N194" s="504" t="s">
        <v>286</v>
      </c>
      <c r="O194" s="429">
        <v>3</v>
      </c>
      <c r="P194" s="505" t="s">
        <v>3002</v>
      </c>
      <c r="Q194" s="505" t="s">
        <v>3003</v>
      </c>
    </row>
    <row r="195" spans="1:18">
      <c r="A195" s="517" t="s">
        <v>4</v>
      </c>
      <c r="B195" s="517" t="s">
        <v>4</v>
      </c>
      <c r="C195" s="517">
        <v>2018</v>
      </c>
      <c r="D195" s="497" t="s">
        <v>787</v>
      </c>
      <c r="E195" s="515" t="s">
        <v>37</v>
      </c>
      <c r="F195" s="515" t="s">
        <v>21</v>
      </c>
      <c r="G195" s="517" t="s">
        <v>470</v>
      </c>
      <c r="H195" s="517" t="s">
        <v>108</v>
      </c>
      <c r="I195" s="409" t="s">
        <v>1679</v>
      </c>
      <c r="J195" s="480">
        <v>605.70000000000005</v>
      </c>
      <c r="K195" s="517" t="s">
        <v>286</v>
      </c>
      <c r="L195" s="385" t="s">
        <v>1684</v>
      </c>
      <c r="M195" s="445">
        <v>1201</v>
      </c>
      <c r="N195" s="504">
        <f>100*M195/J195</f>
        <v>198.2829783721314</v>
      </c>
      <c r="O195" s="429">
        <v>160</v>
      </c>
      <c r="P195" s="505" t="s">
        <v>3002</v>
      </c>
      <c r="Q195" s="505" t="s">
        <v>3003</v>
      </c>
    </row>
    <row r="196" spans="1:18">
      <c r="A196" s="517" t="s">
        <v>4</v>
      </c>
      <c r="B196" s="517" t="s">
        <v>4</v>
      </c>
      <c r="C196" s="517">
        <v>2018</v>
      </c>
      <c r="D196" s="497" t="s">
        <v>787</v>
      </c>
      <c r="E196" s="515" t="s">
        <v>37</v>
      </c>
      <c r="F196" s="515" t="s">
        <v>21</v>
      </c>
      <c r="G196" s="517" t="s">
        <v>470</v>
      </c>
      <c r="H196" s="517" t="s">
        <v>108</v>
      </c>
      <c r="I196" s="514" t="s">
        <v>1681</v>
      </c>
      <c r="J196" s="480" t="s">
        <v>706</v>
      </c>
      <c r="K196" s="517" t="s">
        <v>286</v>
      </c>
      <c r="L196" s="385" t="s">
        <v>1682</v>
      </c>
      <c r="M196" s="470">
        <v>16</v>
      </c>
      <c r="N196" s="310" t="s">
        <v>286</v>
      </c>
      <c r="O196" s="200">
        <v>12</v>
      </c>
      <c r="P196" s="509" t="s">
        <v>2540</v>
      </c>
      <c r="Q196" s="509" t="s">
        <v>2573</v>
      </c>
    </row>
    <row r="197" spans="1:18" s="528" customFormat="1">
      <c r="A197" s="517" t="s">
        <v>4</v>
      </c>
      <c r="B197" s="517" t="s">
        <v>4</v>
      </c>
      <c r="C197" s="517">
        <v>2018</v>
      </c>
      <c r="D197" s="497" t="s">
        <v>787</v>
      </c>
      <c r="E197" s="515" t="s">
        <v>37</v>
      </c>
      <c r="F197" s="515" t="s">
        <v>21</v>
      </c>
      <c r="G197" s="517" t="s">
        <v>470</v>
      </c>
      <c r="H197" s="517" t="s">
        <v>107</v>
      </c>
      <c r="I197" s="409" t="s">
        <v>1679</v>
      </c>
      <c r="J197" s="480">
        <v>50</v>
      </c>
      <c r="K197" s="517" t="s">
        <v>286</v>
      </c>
      <c r="L197" s="385"/>
      <c r="M197" s="470">
        <v>176</v>
      </c>
      <c r="N197" s="310">
        <f t="shared" ref="N197" si="64">100*M197/J197</f>
        <v>352</v>
      </c>
      <c r="O197" s="200">
        <v>4</v>
      </c>
      <c r="P197" s="273" t="s">
        <v>2541</v>
      </c>
      <c r="Q197" s="273" t="s">
        <v>2574</v>
      </c>
      <c r="R197" s="86"/>
    </row>
    <row r="198" spans="1:18" s="528" customFormat="1">
      <c r="A198" s="517" t="s">
        <v>4</v>
      </c>
      <c r="B198" s="517" t="s">
        <v>4</v>
      </c>
      <c r="C198" s="517">
        <v>2018</v>
      </c>
      <c r="D198" s="497" t="s">
        <v>787</v>
      </c>
      <c r="E198" s="515" t="s">
        <v>37</v>
      </c>
      <c r="F198" s="515" t="s">
        <v>21</v>
      </c>
      <c r="G198" s="517" t="s">
        <v>470</v>
      </c>
      <c r="H198" s="517" t="s">
        <v>107</v>
      </c>
      <c r="I198" s="514" t="s">
        <v>1681</v>
      </c>
      <c r="J198" s="480" t="s">
        <v>706</v>
      </c>
      <c r="K198" s="517" t="s">
        <v>286</v>
      </c>
      <c r="L198" s="385" t="s">
        <v>1682</v>
      </c>
      <c r="M198" s="470">
        <v>9</v>
      </c>
      <c r="N198" s="310" t="s">
        <v>286</v>
      </c>
      <c r="O198" s="200">
        <v>8</v>
      </c>
      <c r="P198" s="273" t="s">
        <v>2542</v>
      </c>
      <c r="Q198" s="273" t="s">
        <v>2575</v>
      </c>
      <c r="R198" s="86"/>
    </row>
    <row r="199" spans="1:18" s="528" customFormat="1">
      <c r="A199" s="517" t="s">
        <v>4</v>
      </c>
      <c r="B199" s="517" t="s">
        <v>4</v>
      </c>
      <c r="C199" s="517">
        <v>2018</v>
      </c>
      <c r="D199" s="497" t="s">
        <v>787</v>
      </c>
      <c r="E199" s="515" t="s">
        <v>37</v>
      </c>
      <c r="F199" s="515" t="s">
        <v>21</v>
      </c>
      <c r="G199" s="517" t="s">
        <v>470</v>
      </c>
      <c r="H199" s="517" t="s">
        <v>508</v>
      </c>
      <c r="I199" s="409" t="s">
        <v>1679</v>
      </c>
      <c r="J199" s="480">
        <v>0</v>
      </c>
      <c r="K199" s="517" t="s">
        <v>286</v>
      </c>
      <c r="L199" s="385" t="s">
        <v>1686</v>
      </c>
      <c r="M199" s="470">
        <v>0</v>
      </c>
      <c r="N199" s="310" t="s">
        <v>286</v>
      </c>
      <c r="O199" s="200">
        <v>0</v>
      </c>
      <c r="P199" s="273" t="s">
        <v>2541</v>
      </c>
      <c r="Q199" s="273"/>
      <c r="R199" s="86"/>
    </row>
    <row r="200" spans="1:18" s="528" customFormat="1">
      <c r="A200" s="517" t="s">
        <v>4</v>
      </c>
      <c r="B200" s="517" t="s">
        <v>4</v>
      </c>
      <c r="C200" s="517">
        <v>2018</v>
      </c>
      <c r="D200" s="497" t="s">
        <v>787</v>
      </c>
      <c r="E200" s="515" t="s">
        <v>37</v>
      </c>
      <c r="F200" s="515" t="s">
        <v>21</v>
      </c>
      <c r="G200" s="517" t="s">
        <v>470</v>
      </c>
      <c r="H200" s="517" t="s">
        <v>508</v>
      </c>
      <c r="I200" s="514" t="s">
        <v>1681</v>
      </c>
      <c r="J200" s="480" t="s">
        <v>706</v>
      </c>
      <c r="K200" s="517" t="s">
        <v>286</v>
      </c>
      <c r="L200" s="385" t="s">
        <v>1682</v>
      </c>
      <c r="M200" s="470">
        <v>10</v>
      </c>
      <c r="N200" s="310" t="s">
        <v>286</v>
      </c>
      <c r="O200" s="200">
        <v>9</v>
      </c>
      <c r="P200" s="273" t="s">
        <v>2542</v>
      </c>
      <c r="Q200" s="273"/>
      <c r="R200" s="86"/>
    </row>
    <row r="201" spans="1:18" s="528" customFormat="1">
      <c r="A201" s="517" t="s">
        <v>4</v>
      </c>
      <c r="B201" s="517" t="s">
        <v>4</v>
      </c>
      <c r="C201" s="517">
        <v>2018</v>
      </c>
      <c r="D201" s="497" t="s">
        <v>787</v>
      </c>
      <c r="E201" s="515" t="s">
        <v>37</v>
      </c>
      <c r="F201" s="515" t="s">
        <v>21</v>
      </c>
      <c r="G201" s="517" t="s">
        <v>470</v>
      </c>
      <c r="H201" s="503" t="s">
        <v>103</v>
      </c>
      <c r="I201" s="409" t="s">
        <v>1679</v>
      </c>
      <c r="J201" s="480">
        <v>0</v>
      </c>
      <c r="K201" s="517" t="s">
        <v>286</v>
      </c>
      <c r="L201" s="385" t="s">
        <v>1686</v>
      </c>
      <c r="M201" s="470">
        <v>103</v>
      </c>
      <c r="N201" s="310" t="s">
        <v>286</v>
      </c>
      <c r="O201" s="200">
        <v>4</v>
      </c>
      <c r="P201" s="273" t="s">
        <v>2576</v>
      </c>
      <c r="Q201" s="273"/>
      <c r="R201" s="86"/>
    </row>
    <row r="202" spans="1:18" s="528" customFormat="1">
      <c r="A202" s="517" t="s">
        <v>4</v>
      </c>
      <c r="B202" s="517" t="s">
        <v>4</v>
      </c>
      <c r="C202" s="517">
        <v>2018</v>
      </c>
      <c r="D202" s="497" t="s">
        <v>787</v>
      </c>
      <c r="E202" s="515" t="s">
        <v>37</v>
      </c>
      <c r="F202" s="515" t="s">
        <v>21</v>
      </c>
      <c r="G202" s="517" t="s">
        <v>470</v>
      </c>
      <c r="H202" s="503" t="s">
        <v>103</v>
      </c>
      <c r="I202" s="514" t="s">
        <v>1681</v>
      </c>
      <c r="J202" s="480" t="s">
        <v>706</v>
      </c>
      <c r="K202" s="517" t="s">
        <v>286</v>
      </c>
      <c r="L202" s="385" t="s">
        <v>1682</v>
      </c>
      <c r="M202" s="470">
        <v>10</v>
      </c>
      <c r="N202" s="310" t="s">
        <v>286</v>
      </c>
      <c r="O202" s="200">
        <v>9</v>
      </c>
      <c r="P202" s="273" t="s">
        <v>2577</v>
      </c>
      <c r="Q202" s="273"/>
      <c r="R202" s="86"/>
    </row>
    <row r="203" spans="1:18">
      <c r="A203" s="517" t="s">
        <v>4</v>
      </c>
      <c r="B203" s="517" t="s">
        <v>4</v>
      </c>
      <c r="C203" s="517">
        <v>2018</v>
      </c>
      <c r="D203" s="497" t="s">
        <v>788</v>
      </c>
      <c r="E203" s="515" t="s">
        <v>37</v>
      </c>
      <c r="F203" s="515" t="s">
        <v>21</v>
      </c>
      <c r="G203" s="517" t="s">
        <v>470</v>
      </c>
      <c r="H203" s="517" t="s">
        <v>108</v>
      </c>
      <c r="I203" s="409" t="s">
        <v>1679</v>
      </c>
      <c r="J203" s="480">
        <v>12362</v>
      </c>
      <c r="K203" s="517" t="s">
        <v>286</v>
      </c>
      <c r="L203" s="385" t="s">
        <v>1684</v>
      </c>
      <c r="M203" s="445">
        <v>11292</v>
      </c>
      <c r="N203" s="504">
        <f>100*M203/J203</f>
        <v>91.344442646820909</v>
      </c>
      <c r="O203" s="429">
        <v>568</v>
      </c>
      <c r="P203" s="505" t="s">
        <v>3002</v>
      </c>
      <c r="Q203" s="505" t="s">
        <v>3003</v>
      </c>
    </row>
    <row r="204" spans="1:18">
      <c r="A204" s="517" t="s">
        <v>4</v>
      </c>
      <c r="B204" s="517" t="s">
        <v>4</v>
      </c>
      <c r="C204" s="410">
        <v>2018</v>
      </c>
      <c r="D204" s="506" t="s">
        <v>788</v>
      </c>
      <c r="E204" s="515" t="s">
        <v>37</v>
      </c>
      <c r="F204" s="515" t="s">
        <v>21</v>
      </c>
      <c r="G204" s="410" t="s">
        <v>470</v>
      </c>
      <c r="H204" s="410" t="s">
        <v>108</v>
      </c>
      <c r="I204" s="514" t="s">
        <v>1681</v>
      </c>
      <c r="J204" s="480" t="s">
        <v>706</v>
      </c>
      <c r="K204" s="517" t="s">
        <v>286</v>
      </c>
      <c r="L204" s="385" t="s">
        <v>1682</v>
      </c>
      <c r="M204" s="470">
        <v>408</v>
      </c>
      <c r="N204" s="310" t="s">
        <v>286</v>
      </c>
      <c r="O204" s="200">
        <v>43</v>
      </c>
      <c r="P204" s="273" t="s">
        <v>2540</v>
      </c>
      <c r="Q204" s="273"/>
    </row>
    <row r="205" spans="1:18" s="528" customFormat="1">
      <c r="A205" s="517" t="s">
        <v>4</v>
      </c>
      <c r="B205" s="517" t="s">
        <v>4</v>
      </c>
      <c r="C205" s="410">
        <v>2018</v>
      </c>
      <c r="D205" s="506" t="s">
        <v>788</v>
      </c>
      <c r="E205" s="515" t="s">
        <v>37</v>
      </c>
      <c r="F205" s="515" t="s">
        <v>21</v>
      </c>
      <c r="G205" s="410" t="s">
        <v>470</v>
      </c>
      <c r="H205" s="410" t="s">
        <v>107</v>
      </c>
      <c r="I205" s="409" t="s">
        <v>1679</v>
      </c>
      <c r="J205" s="480" t="s">
        <v>706</v>
      </c>
      <c r="K205" s="410" t="s">
        <v>286</v>
      </c>
      <c r="L205" s="411" t="s">
        <v>1687</v>
      </c>
      <c r="M205" s="470">
        <v>0</v>
      </c>
      <c r="N205" s="310" t="s">
        <v>286</v>
      </c>
      <c r="O205" s="200">
        <v>0</v>
      </c>
      <c r="P205" s="273" t="s">
        <v>2541</v>
      </c>
      <c r="Q205" s="273"/>
      <c r="R205" s="86"/>
    </row>
    <row r="206" spans="1:18" s="528" customFormat="1">
      <c r="A206" s="517" t="s">
        <v>4</v>
      </c>
      <c r="B206" s="517" t="s">
        <v>4</v>
      </c>
      <c r="C206" s="410">
        <v>2018</v>
      </c>
      <c r="D206" s="506" t="s">
        <v>788</v>
      </c>
      <c r="E206" s="515" t="s">
        <v>37</v>
      </c>
      <c r="F206" s="515" t="s">
        <v>21</v>
      </c>
      <c r="G206" s="410" t="s">
        <v>470</v>
      </c>
      <c r="H206" s="410" t="s">
        <v>107</v>
      </c>
      <c r="I206" s="514" t="s">
        <v>1681</v>
      </c>
      <c r="J206" s="480" t="s">
        <v>706</v>
      </c>
      <c r="K206" s="410" t="s">
        <v>286</v>
      </c>
      <c r="L206" s="411" t="s">
        <v>1682</v>
      </c>
      <c r="M206" s="470">
        <v>53</v>
      </c>
      <c r="N206" s="310" t="s">
        <v>286</v>
      </c>
      <c r="O206" s="200">
        <v>10</v>
      </c>
      <c r="P206" s="273" t="s">
        <v>2542</v>
      </c>
      <c r="Q206" s="273" t="s">
        <v>2578</v>
      </c>
      <c r="R206" s="86"/>
    </row>
    <row r="207" spans="1:18" s="528" customFormat="1">
      <c r="A207" s="517" t="s">
        <v>4</v>
      </c>
      <c r="B207" s="517" t="s">
        <v>4</v>
      </c>
      <c r="C207" s="410">
        <v>2018</v>
      </c>
      <c r="D207" s="506" t="s">
        <v>788</v>
      </c>
      <c r="E207" s="515" t="s">
        <v>37</v>
      </c>
      <c r="F207" s="515" t="s">
        <v>21</v>
      </c>
      <c r="G207" s="410" t="s">
        <v>470</v>
      </c>
      <c r="H207" s="410" t="s">
        <v>508</v>
      </c>
      <c r="I207" s="409" t="s">
        <v>1679</v>
      </c>
      <c r="J207" s="480" t="s">
        <v>706</v>
      </c>
      <c r="K207" s="410" t="s">
        <v>286</v>
      </c>
      <c r="L207" s="411" t="s">
        <v>1687</v>
      </c>
      <c r="M207" s="470">
        <v>0</v>
      </c>
      <c r="N207" s="310" t="s">
        <v>286</v>
      </c>
      <c r="O207" s="200">
        <v>0</v>
      </c>
      <c r="P207" s="273" t="s">
        <v>2541</v>
      </c>
      <c r="Q207" s="273"/>
      <c r="R207" s="86"/>
    </row>
    <row r="208" spans="1:18" s="528" customFormat="1">
      <c r="A208" s="517" t="s">
        <v>4</v>
      </c>
      <c r="B208" s="517" t="s">
        <v>4</v>
      </c>
      <c r="C208" s="410">
        <v>2018</v>
      </c>
      <c r="D208" s="506" t="s">
        <v>788</v>
      </c>
      <c r="E208" s="515" t="s">
        <v>37</v>
      </c>
      <c r="F208" s="515" t="s">
        <v>21</v>
      </c>
      <c r="G208" s="410" t="s">
        <v>470</v>
      </c>
      <c r="H208" s="410" t="s">
        <v>508</v>
      </c>
      <c r="I208" s="514" t="s">
        <v>1681</v>
      </c>
      <c r="J208" s="480" t="s">
        <v>706</v>
      </c>
      <c r="K208" s="410" t="s">
        <v>286</v>
      </c>
      <c r="L208" s="411" t="s">
        <v>1682</v>
      </c>
      <c r="M208" s="470">
        <v>53</v>
      </c>
      <c r="N208" s="310" t="s">
        <v>286</v>
      </c>
      <c r="O208" s="200">
        <v>10</v>
      </c>
      <c r="P208" s="273" t="s">
        <v>2542</v>
      </c>
      <c r="Q208" s="273"/>
      <c r="R208" s="86"/>
    </row>
    <row r="209" spans="1:18" s="528" customFormat="1">
      <c r="A209" s="517" t="s">
        <v>4</v>
      </c>
      <c r="B209" s="517" t="s">
        <v>4</v>
      </c>
      <c r="C209" s="410">
        <v>2018</v>
      </c>
      <c r="D209" s="506" t="s">
        <v>788</v>
      </c>
      <c r="E209" s="515" t="s">
        <v>37</v>
      </c>
      <c r="F209" s="515" t="s">
        <v>21</v>
      </c>
      <c r="G209" s="410" t="s">
        <v>470</v>
      </c>
      <c r="H209" s="503" t="s">
        <v>103</v>
      </c>
      <c r="I209" s="409" t="s">
        <v>1679</v>
      </c>
      <c r="J209" s="480" t="s">
        <v>706</v>
      </c>
      <c r="K209" s="410" t="s">
        <v>286</v>
      </c>
      <c r="L209" s="411" t="s">
        <v>1687</v>
      </c>
      <c r="M209" s="470">
        <v>0</v>
      </c>
      <c r="N209" s="310" t="s">
        <v>286</v>
      </c>
      <c r="O209" s="200">
        <v>0</v>
      </c>
      <c r="P209" s="273" t="s">
        <v>2541</v>
      </c>
      <c r="Q209" s="273"/>
      <c r="R209" s="86"/>
    </row>
    <row r="210" spans="1:18" s="528" customFormat="1">
      <c r="A210" s="517" t="s">
        <v>4</v>
      </c>
      <c r="B210" s="517" t="s">
        <v>4</v>
      </c>
      <c r="C210" s="410">
        <v>2018</v>
      </c>
      <c r="D210" s="506" t="s">
        <v>788</v>
      </c>
      <c r="E210" s="515" t="s">
        <v>37</v>
      </c>
      <c r="F210" s="515" t="s">
        <v>21</v>
      </c>
      <c r="G210" s="410" t="s">
        <v>470</v>
      </c>
      <c r="H210" s="503" t="s">
        <v>103</v>
      </c>
      <c r="I210" s="514" t="s">
        <v>1681</v>
      </c>
      <c r="J210" s="480" t="s">
        <v>706</v>
      </c>
      <c r="K210" s="410" t="s">
        <v>286</v>
      </c>
      <c r="L210" s="411" t="s">
        <v>1682</v>
      </c>
      <c r="M210" s="470">
        <v>55</v>
      </c>
      <c r="N210" s="310" t="s">
        <v>286</v>
      </c>
      <c r="O210" s="200">
        <v>10</v>
      </c>
      <c r="P210" s="273" t="s">
        <v>2542</v>
      </c>
      <c r="Q210" s="273"/>
      <c r="R210" s="86"/>
    </row>
    <row r="211" spans="1:18">
      <c r="A211" s="517" t="s">
        <v>4</v>
      </c>
      <c r="B211" s="517" t="s">
        <v>4</v>
      </c>
      <c r="C211" s="517">
        <v>2018</v>
      </c>
      <c r="D211" s="497" t="s">
        <v>795</v>
      </c>
      <c r="E211" s="515" t="s">
        <v>37</v>
      </c>
      <c r="F211" s="515" t="s">
        <v>21</v>
      </c>
      <c r="G211" s="517" t="s">
        <v>796</v>
      </c>
      <c r="H211" s="517" t="s">
        <v>108</v>
      </c>
      <c r="I211" s="409" t="s">
        <v>1679</v>
      </c>
      <c r="J211" s="480" t="s">
        <v>706</v>
      </c>
      <c r="K211" s="517" t="s">
        <v>286</v>
      </c>
      <c r="L211" s="385" t="s">
        <v>1688</v>
      </c>
      <c r="M211" s="445">
        <v>1168</v>
      </c>
      <c r="N211" s="504" t="s">
        <v>286</v>
      </c>
      <c r="O211" s="429">
        <v>55</v>
      </c>
      <c r="P211" s="505" t="s">
        <v>3002</v>
      </c>
      <c r="Q211" s="505" t="s">
        <v>3003</v>
      </c>
    </row>
    <row r="212" spans="1:18">
      <c r="A212" s="517" t="s">
        <v>4</v>
      </c>
      <c r="B212" s="517" t="s">
        <v>4</v>
      </c>
      <c r="C212" s="410">
        <v>2018</v>
      </c>
      <c r="D212" s="506" t="s">
        <v>795</v>
      </c>
      <c r="E212" s="515" t="s">
        <v>37</v>
      </c>
      <c r="F212" s="515" t="s">
        <v>21</v>
      </c>
      <c r="G212" s="410" t="s">
        <v>796</v>
      </c>
      <c r="H212" s="410" t="s">
        <v>228</v>
      </c>
      <c r="I212" s="514" t="s">
        <v>1681</v>
      </c>
      <c r="J212" s="514" t="s">
        <v>706</v>
      </c>
      <c r="K212" s="410" t="s">
        <v>286</v>
      </c>
      <c r="L212" s="385" t="s">
        <v>1682</v>
      </c>
      <c r="M212" s="470">
        <v>6136</v>
      </c>
      <c r="N212" s="310"/>
      <c r="O212" s="200">
        <v>36</v>
      </c>
      <c r="P212" s="273" t="s">
        <v>2540</v>
      </c>
      <c r="Q212" s="273"/>
    </row>
    <row r="213" spans="1:18">
      <c r="A213" s="517" t="s">
        <v>4</v>
      </c>
      <c r="B213" s="517" t="s">
        <v>4</v>
      </c>
      <c r="C213" s="517">
        <v>2018</v>
      </c>
      <c r="D213" s="497" t="s">
        <v>795</v>
      </c>
      <c r="E213" s="515" t="s">
        <v>37</v>
      </c>
      <c r="F213" s="515" t="s">
        <v>21</v>
      </c>
      <c r="G213" s="517" t="s">
        <v>797</v>
      </c>
      <c r="H213" s="517" t="s">
        <v>108</v>
      </c>
      <c r="I213" s="409" t="s">
        <v>1679</v>
      </c>
      <c r="J213" s="480">
        <v>4305</v>
      </c>
      <c r="K213" s="517" t="s">
        <v>286</v>
      </c>
      <c r="L213" s="385" t="s">
        <v>1689</v>
      </c>
      <c r="M213" s="445">
        <v>3723</v>
      </c>
      <c r="N213" s="504">
        <f>100*M213/J213</f>
        <v>86.480836236933797</v>
      </c>
      <c r="O213" s="429">
        <v>57</v>
      </c>
      <c r="P213" s="505" t="s">
        <v>3002</v>
      </c>
      <c r="Q213" s="505" t="s">
        <v>3003</v>
      </c>
    </row>
    <row r="214" spans="1:18">
      <c r="A214" s="517" t="s">
        <v>4</v>
      </c>
      <c r="B214" s="517" t="s">
        <v>4</v>
      </c>
      <c r="C214" s="410">
        <v>2018</v>
      </c>
      <c r="D214" s="506" t="s">
        <v>795</v>
      </c>
      <c r="E214" s="515" t="s">
        <v>37</v>
      </c>
      <c r="F214" s="515" t="s">
        <v>21</v>
      </c>
      <c r="G214" s="410" t="s">
        <v>797</v>
      </c>
      <c r="H214" s="410" t="s">
        <v>108</v>
      </c>
      <c r="I214" s="514" t="s">
        <v>1681</v>
      </c>
      <c r="J214" s="480" t="s">
        <v>706</v>
      </c>
      <c r="K214" s="410" t="s">
        <v>286</v>
      </c>
      <c r="L214" s="411" t="s">
        <v>1682</v>
      </c>
      <c r="M214" s="470">
        <v>1099</v>
      </c>
      <c r="N214" s="310" t="s">
        <v>286</v>
      </c>
      <c r="O214" s="200">
        <v>42</v>
      </c>
      <c r="P214" s="273" t="s">
        <v>2540</v>
      </c>
      <c r="Q214" s="273"/>
    </row>
    <row r="215" spans="1:18" s="528" customFormat="1">
      <c r="A215" s="517" t="s">
        <v>4</v>
      </c>
      <c r="B215" s="517" t="s">
        <v>4</v>
      </c>
      <c r="C215" s="410">
        <v>2018</v>
      </c>
      <c r="D215" s="506" t="s">
        <v>795</v>
      </c>
      <c r="E215" s="515" t="s">
        <v>37</v>
      </c>
      <c r="F215" s="515" t="s">
        <v>21</v>
      </c>
      <c r="G215" s="410" t="s">
        <v>797</v>
      </c>
      <c r="H215" s="410" t="s">
        <v>508</v>
      </c>
      <c r="I215" s="409" t="s">
        <v>1679</v>
      </c>
      <c r="J215" s="480">
        <v>250</v>
      </c>
      <c r="K215" s="410" t="s">
        <v>286</v>
      </c>
      <c r="L215" s="411" t="s">
        <v>1690</v>
      </c>
      <c r="M215" s="470">
        <v>473</v>
      </c>
      <c r="N215" s="310">
        <f t="shared" ref="N215" si="65">100*M215/J215</f>
        <v>189.2</v>
      </c>
      <c r="O215" s="200">
        <v>4</v>
      </c>
      <c r="P215" s="273" t="s">
        <v>2579</v>
      </c>
      <c r="Q215" s="175" t="s">
        <v>2580</v>
      </c>
      <c r="R215" s="86"/>
    </row>
    <row r="216" spans="1:18" s="528" customFormat="1">
      <c r="A216" s="517" t="s">
        <v>4</v>
      </c>
      <c r="B216" s="517" t="s">
        <v>4</v>
      </c>
      <c r="C216" s="410">
        <v>2018</v>
      </c>
      <c r="D216" s="506" t="s">
        <v>795</v>
      </c>
      <c r="E216" s="515" t="s">
        <v>37</v>
      </c>
      <c r="F216" s="515" t="s">
        <v>21</v>
      </c>
      <c r="G216" s="410" t="s">
        <v>797</v>
      </c>
      <c r="H216" s="410" t="s">
        <v>508</v>
      </c>
      <c r="I216" s="514" t="s">
        <v>1681</v>
      </c>
      <c r="J216" s="480" t="s">
        <v>706</v>
      </c>
      <c r="K216" s="410" t="s">
        <v>286</v>
      </c>
      <c r="L216" s="411" t="s">
        <v>1682</v>
      </c>
      <c r="M216" s="470">
        <v>0</v>
      </c>
      <c r="N216" s="310" t="s">
        <v>286</v>
      </c>
      <c r="O216" s="200">
        <v>90</v>
      </c>
      <c r="P216" s="273" t="s">
        <v>2581</v>
      </c>
      <c r="Q216" s="273" t="s">
        <v>2582</v>
      </c>
      <c r="R216" s="86"/>
    </row>
    <row r="217" spans="1:18" s="528" customFormat="1">
      <c r="A217" s="517" t="s">
        <v>4</v>
      </c>
      <c r="B217" s="517" t="s">
        <v>4</v>
      </c>
      <c r="C217" s="410">
        <v>2018</v>
      </c>
      <c r="D217" s="506" t="s">
        <v>795</v>
      </c>
      <c r="E217" s="515" t="s">
        <v>37</v>
      </c>
      <c r="F217" s="515" t="s">
        <v>21</v>
      </c>
      <c r="G217" s="410" t="s">
        <v>797</v>
      </c>
      <c r="H217" s="503" t="s">
        <v>103</v>
      </c>
      <c r="I217" s="409" t="s">
        <v>1679</v>
      </c>
      <c r="J217" s="480">
        <v>250</v>
      </c>
      <c r="K217" s="410" t="s">
        <v>286</v>
      </c>
      <c r="L217" s="411" t="s">
        <v>1690</v>
      </c>
      <c r="M217" s="470">
        <v>631</v>
      </c>
      <c r="N217" s="310">
        <f t="shared" ref="N217" si="66">100*M217/J217</f>
        <v>252.4</v>
      </c>
      <c r="O217" s="200">
        <v>4</v>
      </c>
      <c r="P217" s="273" t="s">
        <v>2579</v>
      </c>
      <c r="Q217" s="175" t="s">
        <v>2580</v>
      </c>
      <c r="R217" s="86"/>
    </row>
    <row r="218" spans="1:18" s="528" customFormat="1">
      <c r="A218" s="517" t="s">
        <v>4</v>
      </c>
      <c r="B218" s="517" t="s">
        <v>4</v>
      </c>
      <c r="C218" s="410">
        <v>2018</v>
      </c>
      <c r="D218" s="506" t="s">
        <v>795</v>
      </c>
      <c r="E218" s="515" t="s">
        <v>37</v>
      </c>
      <c r="F218" s="515" t="s">
        <v>21</v>
      </c>
      <c r="G218" s="410" t="s">
        <v>797</v>
      </c>
      <c r="H218" s="503" t="s">
        <v>103</v>
      </c>
      <c r="I218" s="514" t="s">
        <v>1681</v>
      </c>
      <c r="J218" s="480" t="s">
        <v>706</v>
      </c>
      <c r="K218" s="410" t="s">
        <v>286</v>
      </c>
      <c r="L218" s="411" t="s">
        <v>1682</v>
      </c>
      <c r="M218" s="470">
        <v>203</v>
      </c>
      <c r="N218" s="310" t="s">
        <v>286</v>
      </c>
      <c r="O218" s="200">
        <v>90</v>
      </c>
      <c r="P218" s="273" t="s">
        <v>2583</v>
      </c>
      <c r="Q218" s="273" t="s">
        <v>2584</v>
      </c>
      <c r="R218" s="86"/>
    </row>
    <row r="219" spans="1:18" s="528" customFormat="1">
      <c r="A219" s="517" t="s">
        <v>4</v>
      </c>
      <c r="B219" s="517" t="s">
        <v>4</v>
      </c>
      <c r="C219" s="410">
        <v>2018</v>
      </c>
      <c r="D219" s="506" t="s">
        <v>795</v>
      </c>
      <c r="E219" s="515" t="s">
        <v>37</v>
      </c>
      <c r="F219" s="515" t="s">
        <v>21</v>
      </c>
      <c r="G219" s="410" t="s">
        <v>797</v>
      </c>
      <c r="H219" s="410" t="s">
        <v>104</v>
      </c>
      <c r="I219" s="409" t="s">
        <v>1679</v>
      </c>
      <c r="J219" s="480">
        <v>250</v>
      </c>
      <c r="K219" s="410" t="s">
        <v>286</v>
      </c>
      <c r="L219" s="411" t="s">
        <v>1690</v>
      </c>
      <c r="M219" s="470">
        <v>373</v>
      </c>
      <c r="N219" s="310">
        <f t="shared" ref="N219" si="67">100*M219/J219</f>
        <v>149.19999999999999</v>
      </c>
      <c r="O219" s="200">
        <v>4</v>
      </c>
      <c r="P219" s="273" t="s">
        <v>2585</v>
      </c>
      <c r="Q219" s="175"/>
      <c r="R219" s="86"/>
    </row>
    <row r="220" spans="1:18" s="528" customFormat="1">
      <c r="A220" s="517" t="s">
        <v>4</v>
      </c>
      <c r="B220" s="517" t="s">
        <v>4</v>
      </c>
      <c r="C220" s="410">
        <v>2018</v>
      </c>
      <c r="D220" s="506" t="s">
        <v>795</v>
      </c>
      <c r="E220" s="515" t="s">
        <v>37</v>
      </c>
      <c r="F220" s="515" t="s">
        <v>21</v>
      </c>
      <c r="G220" s="410" t="s">
        <v>797</v>
      </c>
      <c r="H220" s="410" t="s">
        <v>104</v>
      </c>
      <c r="I220" s="514" t="s">
        <v>1681</v>
      </c>
      <c r="J220" s="480" t="s">
        <v>706</v>
      </c>
      <c r="K220" s="410" t="s">
        <v>286</v>
      </c>
      <c r="L220" s="411" t="s">
        <v>1682</v>
      </c>
      <c r="M220" s="470">
        <v>203</v>
      </c>
      <c r="N220" s="310" t="s">
        <v>286</v>
      </c>
      <c r="O220" s="200">
        <v>90</v>
      </c>
      <c r="P220" s="273" t="s">
        <v>2583</v>
      </c>
      <c r="Q220" s="273" t="s">
        <v>2584</v>
      </c>
      <c r="R220" s="86"/>
    </row>
    <row r="221" spans="1:18">
      <c r="A221" s="517" t="s">
        <v>4</v>
      </c>
      <c r="B221" s="517" t="s">
        <v>4</v>
      </c>
      <c r="C221" s="517">
        <v>2018</v>
      </c>
      <c r="D221" s="497" t="s">
        <v>615</v>
      </c>
      <c r="E221" s="515" t="s">
        <v>37</v>
      </c>
      <c r="F221" s="515" t="s">
        <v>21</v>
      </c>
      <c r="G221" s="517" t="s">
        <v>798</v>
      </c>
      <c r="H221" s="517" t="s">
        <v>228</v>
      </c>
      <c r="I221" s="409" t="s">
        <v>1679</v>
      </c>
      <c r="J221" s="480">
        <v>0</v>
      </c>
      <c r="K221" s="517" t="s">
        <v>286</v>
      </c>
      <c r="L221" s="385" t="s">
        <v>1691</v>
      </c>
      <c r="M221" s="445">
        <v>0</v>
      </c>
      <c r="N221" s="504" t="s">
        <v>286</v>
      </c>
      <c r="O221" s="429">
        <v>0</v>
      </c>
      <c r="P221" s="505" t="s">
        <v>3002</v>
      </c>
      <c r="Q221" s="505" t="s">
        <v>3003</v>
      </c>
    </row>
    <row r="222" spans="1:18">
      <c r="A222" s="517" t="s">
        <v>4</v>
      </c>
      <c r="B222" s="517" t="s">
        <v>4</v>
      </c>
      <c r="C222" s="517">
        <v>2018</v>
      </c>
      <c r="D222" s="497" t="s">
        <v>799</v>
      </c>
      <c r="E222" s="515" t="s">
        <v>37</v>
      </c>
      <c r="F222" s="515" t="s">
        <v>21</v>
      </c>
      <c r="G222" s="517" t="s">
        <v>764</v>
      </c>
      <c r="H222" s="517" t="s">
        <v>108</v>
      </c>
      <c r="I222" s="409" t="s">
        <v>1679</v>
      </c>
      <c r="J222" s="480">
        <v>2759</v>
      </c>
      <c r="K222" s="517" t="s">
        <v>286</v>
      </c>
      <c r="L222" s="385" t="s">
        <v>1684</v>
      </c>
      <c r="M222" s="445">
        <v>2923</v>
      </c>
      <c r="N222" s="504">
        <f t="shared" ref="N222" si="68">100*M222/J222</f>
        <v>105.9441826748822</v>
      </c>
      <c r="O222" s="429">
        <v>184</v>
      </c>
      <c r="P222" s="505" t="s">
        <v>3002</v>
      </c>
      <c r="Q222" s="505" t="s">
        <v>3003</v>
      </c>
    </row>
    <row r="223" spans="1:18">
      <c r="A223" s="517" t="s">
        <v>4</v>
      </c>
      <c r="B223" s="517" t="s">
        <v>4</v>
      </c>
      <c r="C223" s="410">
        <v>2018</v>
      </c>
      <c r="D223" s="506" t="s">
        <v>799</v>
      </c>
      <c r="E223" s="515" t="s">
        <v>37</v>
      </c>
      <c r="F223" s="515" t="s">
        <v>21</v>
      </c>
      <c r="G223" s="410" t="s">
        <v>764</v>
      </c>
      <c r="H223" s="410" t="s">
        <v>108</v>
      </c>
      <c r="I223" s="514" t="s">
        <v>1681</v>
      </c>
      <c r="J223" s="510" t="s">
        <v>706</v>
      </c>
      <c r="K223" s="410" t="s">
        <v>286</v>
      </c>
      <c r="L223" s="411" t="s">
        <v>1682</v>
      </c>
      <c r="M223" s="470">
        <v>370</v>
      </c>
      <c r="N223" s="310" t="s">
        <v>286</v>
      </c>
      <c r="O223" s="200">
        <v>52</v>
      </c>
      <c r="P223" s="481" t="s">
        <v>2540</v>
      </c>
      <c r="Q223" s="481"/>
    </row>
    <row r="224" spans="1:18" s="528" customFormat="1">
      <c r="A224" s="517" t="s">
        <v>4</v>
      </c>
      <c r="B224" s="517" t="s">
        <v>4</v>
      </c>
      <c r="C224" s="410">
        <v>2018</v>
      </c>
      <c r="D224" s="506" t="s">
        <v>799</v>
      </c>
      <c r="E224" s="515" t="s">
        <v>37</v>
      </c>
      <c r="F224" s="515" t="s">
        <v>21</v>
      </c>
      <c r="G224" s="410" t="s">
        <v>764</v>
      </c>
      <c r="H224" s="410" t="s">
        <v>508</v>
      </c>
      <c r="I224" s="409" t="s">
        <v>1679</v>
      </c>
      <c r="J224" s="496">
        <v>150</v>
      </c>
      <c r="K224" s="410" t="s">
        <v>286</v>
      </c>
      <c r="L224" s="411"/>
      <c r="M224" s="470">
        <v>0</v>
      </c>
      <c r="N224" s="310">
        <f t="shared" ref="N224" si="69">100*M224/J224</f>
        <v>0</v>
      </c>
      <c r="O224" s="470">
        <v>0</v>
      </c>
      <c r="P224" s="481"/>
      <c r="Q224" s="511" t="s">
        <v>2586</v>
      </c>
      <c r="R224" s="86"/>
    </row>
    <row r="225" spans="1:18" s="528" customFormat="1">
      <c r="A225" s="517" t="s">
        <v>4</v>
      </c>
      <c r="B225" s="517" t="s">
        <v>4</v>
      </c>
      <c r="C225" s="410">
        <v>2018</v>
      </c>
      <c r="D225" s="506" t="s">
        <v>799</v>
      </c>
      <c r="E225" s="515" t="s">
        <v>37</v>
      </c>
      <c r="F225" s="515" t="s">
        <v>21</v>
      </c>
      <c r="G225" s="410" t="s">
        <v>764</v>
      </c>
      <c r="H225" s="410" t="s">
        <v>508</v>
      </c>
      <c r="I225" s="514" t="s">
        <v>1681</v>
      </c>
      <c r="J225" s="496" t="s">
        <v>706</v>
      </c>
      <c r="K225" s="410" t="s">
        <v>286</v>
      </c>
      <c r="L225" s="411" t="s">
        <v>1682</v>
      </c>
      <c r="M225" s="470">
        <v>0</v>
      </c>
      <c r="N225" s="310" t="s">
        <v>286</v>
      </c>
      <c r="O225" s="470">
        <v>90</v>
      </c>
      <c r="P225" s="481"/>
      <c r="Q225" s="511" t="s">
        <v>2582</v>
      </c>
      <c r="R225" s="86"/>
    </row>
    <row r="226" spans="1:18" s="528" customFormat="1">
      <c r="A226" s="517" t="s">
        <v>4</v>
      </c>
      <c r="B226" s="517" t="s">
        <v>4</v>
      </c>
      <c r="C226" s="410">
        <v>2018</v>
      </c>
      <c r="D226" s="506" t="s">
        <v>799</v>
      </c>
      <c r="E226" s="515" t="s">
        <v>37</v>
      </c>
      <c r="F226" s="515" t="s">
        <v>21</v>
      </c>
      <c r="G226" s="410" t="s">
        <v>764</v>
      </c>
      <c r="H226" s="503" t="s">
        <v>103</v>
      </c>
      <c r="I226" s="409" t="s">
        <v>1679</v>
      </c>
      <c r="J226" s="496">
        <v>150</v>
      </c>
      <c r="K226" s="410" t="s">
        <v>286</v>
      </c>
      <c r="L226" s="411"/>
      <c r="M226" s="470">
        <v>0</v>
      </c>
      <c r="N226" s="310">
        <f t="shared" ref="N226" si="70">100*M226/J226</f>
        <v>0</v>
      </c>
      <c r="O226" s="470">
        <v>0</v>
      </c>
      <c r="P226" s="481"/>
      <c r="Q226" s="511" t="s">
        <v>2586</v>
      </c>
      <c r="R226" s="86"/>
    </row>
    <row r="227" spans="1:18" s="528" customFormat="1">
      <c r="A227" s="517" t="s">
        <v>4</v>
      </c>
      <c r="B227" s="517" t="s">
        <v>4</v>
      </c>
      <c r="C227" s="410">
        <v>2018</v>
      </c>
      <c r="D227" s="506" t="s">
        <v>799</v>
      </c>
      <c r="E227" s="515" t="s">
        <v>37</v>
      </c>
      <c r="F227" s="515" t="s">
        <v>21</v>
      </c>
      <c r="G227" s="410" t="s">
        <v>764</v>
      </c>
      <c r="H227" s="503" t="s">
        <v>103</v>
      </c>
      <c r="I227" s="514" t="s">
        <v>1681</v>
      </c>
      <c r="J227" s="496" t="s">
        <v>706</v>
      </c>
      <c r="K227" s="410" t="s">
        <v>286</v>
      </c>
      <c r="L227" s="411" t="s">
        <v>1682</v>
      </c>
      <c r="M227" s="470">
        <v>336</v>
      </c>
      <c r="N227" s="310" t="s">
        <v>286</v>
      </c>
      <c r="O227" s="470">
        <v>90</v>
      </c>
      <c r="P227" s="481"/>
      <c r="Q227" s="511"/>
      <c r="R227" s="86"/>
    </row>
    <row r="228" spans="1:18" s="528" customFormat="1">
      <c r="A228" s="517" t="s">
        <v>4</v>
      </c>
      <c r="B228" s="517" t="s">
        <v>4</v>
      </c>
      <c r="C228" s="410">
        <v>2018</v>
      </c>
      <c r="D228" s="506" t="s">
        <v>799</v>
      </c>
      <c r="E228" s="515" t="s">
        <v>37</v>
      </c>
      <c r="F228" s="515" t="s">
        <v>21</v>
      </c>
      <c r="G228" s="410" t="s">
        <v>764</v>
      </c>
      <c r="H228" s="410" t="s">
        <v>104</v>
      </c>
      <c r="I228" s="409" t="s">
        <v>1679</v>
      </c>
      <c r="J228" s="496">
        <v>150</v>
      </c>
      <c r="K228" s="410" t="s">
        <v>286</v>
      </c>
      <c r="L228" s="411"/>
      <c r="M228" s="470">
        <v>0</v>
      </c>
      <c r="N228" s="310">
        <f t="shared" ref="N228" si="71">100*M228/J228</f>
        <v>0</v>
      </c>
      <c r="O228" s="470">
        <v>0</v>
      </c>
      <c r="P228" s="481"/>
      <c r="Q228" s="511" t="s">
        <v>2586</v>
      </c>
      <c r="R228" s="86"/>
    </row>
    <row r="229" spans="1:18" s="528" customFormat="1">
      <c r="A229" s="517" t="s">
        <v>4</v>
      </c>
      <c r="B229" s="517" t="s">
        <v>4</v>
      </c>
      <c r="C229" s="410">
        <v>2018</v>
      </c>
      <c r="D229" s="506" t="s">
        <v>799</v>
      </c>
      <c r="E229" s="515" t="s">
        <v>37</v>
      </c>
      <c r="F229" s="515" t="s">
        <v>21</v>
      </c>
      <c r="G229" s="410" t="s">
        <v>764</v>
      </c>
      <c r="H229" s="410" t="s">
        <v>104</v>
      </c>
      <c r="I229" s="514" t="s">
        <v>1681</v>
      </c>
      <c r="J229" s="496" t="s">
        <v>706</v>
      </c>
      <c r="K229" s="410" t="s">
        <v>286</v>
      </c>
      <c r="L229" s="411" t="s">
        <v>1682</v>
      </c>
      <c r="M229" s="470">
        <v>254</v>
      </c>
      <c r="N229" s="310" t="s">
        <v>286</v>
      </c>
      <c r="O229" s="470">
        <v>90</v>
      </c>
      <c r="P229" s="481"/>
      <c r="Q229" s="511"/>
      <c r="R229" s="86"/>
    </row>
    <row r="230" spans="1:18">
      <c r="A230" s="517" t="s">
        <v>4</v>
      </c>
      <c r="B230" s="517" t="s">
        <v>4</v>
      </c>
      <c r="C230" s="517">
        <v>2018</v>
      </c>
      <c r="D230" s="497" t="s">
        <v>620</v>
      </c>
      <c r="E230" s="515" t="s">
        <v>37</v>
      </c>
      <c r="F230" s="515" t="s">
        <v>21</v>
      </c>
      <c r="G230" s="517" t="s">
        <v>800</v>
      </c>
      <c r="H230" s="517" t="s">
        <v>108</v>
      </c>
      <c r="I230" s="409" t="s">
        <v>1679</v>
      </c>
      <c r="J230" s="480">
        <v>5645</v>
      </c>
      <c r="K230" s="517" t="s">
        <v>286</v>
      </c>
      <c r="L230" s="385" t="s">
        <v>1684</v>
      </c>
      <c r="M230" s="445">
        <v>3513</v>
      </c>
      <c r="N230" s="504">
        <f t="shared" ref="N230" si="72">100*M230/J230</f>
        <v>62.232063773250665</v>
      </c>
      <c r="O230" s="429">
        <v>22</v>
      </c>
      <c r="P230" s="505" t="s">
        <v>3002</v>
      </c>
      <c r="Q230" s="505" t="s">
        <v>3133</v>
      </c>
    </row>
    <row r="231" spans="1:18">
      <c r="A231" s="517" t="s">
        <v>4</v>
      </c>
      <c r="B231" s="517" t="s">
        <v>4</v>
      </c>
      <c r="C231" s="517">
        <v>2018</v>
      </c>
      <c r="D231" s="497" t="s">
        <v>620</v>
      </c>
      <c r="E231" s="515" t="s">
        <v>37</v>
      </c>
      <c r="F231" s="515" t="s">
        <v>21</v>
      </c>
      <c r="G231" s="517" t="s">
        <v>800</v>
      </c>
      <c r="H231" s="517" t="s">
        <v>108</v>
      </c>
      <c r="I231" s="514" t="s">
        <v>1681</v>
      </c>
      <c r="J231" s="514" t="s">
        <v>706</v>
      </c>
      <c r="K231" s="517" t="s">
        <v>286</v>
      </c>
      <c r="L231" s="385" t="s">
        <v>1682</v>
      </c>
      <c r="M231" s="470">
        <v>17</v>
      </c>
      <c r="N231" s="310" t="s">
        <v>286</v>
      </c>
      <c r="O231" s="200">
        <v>4</v>
      </c>
      <c r="P231" s="481" t="s">
        <v>2540</v>
      </c>
      <c r="Q231" s="481" t="s">
        <v>2721</v>
      </c>
    </row>
    <row r="232" spans="1:18" s="528" customFormat="1">
      <c r="A232" s="517" t="s">
        <v>4</v>
      </c>
      <c r="B232" s="517" t="s">
        <v>4</v>
      </c>
      <c r="C232" s="517">
        <v>2018</v>
      </c>
      <c r="D232" s="497" t="s">
        <v>620</v>
      </c>
      <c r="E232" s="515" t="s">
        <v>37</v>
      </c>
      <c r="F232" s="515" t="s">
        <v>21</v>
      </c>
      <c r="G232" s="517" t="s">
        <v>800</v>
      </c>
      <c r="H232" s="517" t="s">
        <v>107</v>
      </c>
      <c r="I232" s="409" t="s">
        <v>1679</v>
      </c>
      <c r="J232" s="514">
        <v>400</v>
      </c>
      <c r="K232" s="517" t="s">
        <v>286</v>
      </c>
      <c r="L232" s="385"/>
      <c r="M232" s="470">
        <v>0</v>
      </c>
      <c r="N232" s="310">
        <f t="shared" ref="N232" si="73">100*M232/J232</f>
        <v>0</v>
      </c>
      <c r="O232" s="470">
        <v>0</v>
      </c>
      <c r="P232" s="481"/>
      <c r="Q232" s="511" t="s">
        <v>2722</v>
      </c>
      <c r="R232" s="86"/>
    </row>
    <row r="233" spans="1:18" s="528" customFormat="1">
      <c r="A233" s="517" t="s">
        <v>4</v>
      </c>
      <c r="B233" s="517" t="s">
        <v>4</v>
      </c>
      <c r="C233" s="517">
        <v>2018</v>
      </c>
      <c r="D233" s="497" t="s">
        <v>620</v>
      </c>
      <c r="E233" s="515" t="s">
        <v>37</v>
      </c>
      <c r="F233" s="515" t="s">
        <v>21</v>
      </c>
      <c r="G233" s="517" t="s">
        <v>800</v>
      </c>
      <c r="H233" s="517" t="s">
        <v>107</v>
      </c>
      <c r="I233" s="514" t="s">
        <v>1681</v>
      </c>
      <c r="J233" s="514" t="s">
        <v>706</v>
      </c>
      <c r="K233" s="517" t="s">
        <v>286</v>
      </c>
      <c r="L233" s="385" t="s">
        <v>1682</v>
      </c>
      <c r="M233" s="470">
        <v>0</v>
      </c>
      <c r="N233" s="310" t="s">
        <v>286</v>
      </c>
      <c r="O233" s="470">
        <v>0</v>
      </c>
      <c r="P233" s="481"/>
      <c r="Q233" s="481" t="s">
        <v>2723</v>
      </c>
      <c r="R233" s="86"/>
    </row>
    <row r="234" spans="1:18" s="528" customFormat="1">
      <c r="A234" s="517" t="s">
        <v>4</v>
      </c>
      <c r="B234" s="517" t="s">
        <v>4</v>
      </c>
      <c r="C234" s="517">
        <v>2018</v>
      </c>
      <c r="D234" s="497" t="s">
        <v>620</v>
      </c>
      <c r="E234" s="515" t="s">
        <v>37</v>
      </c>
      <c r="F234" s="515" t="s">
        <v>21</v>
      </c>
      <c r="G234" s="517" t="s">
        <v>800</v>
      </c>
      <c r="H234" s="517" t="s">
        <v>508</v>
      </c>
      <c r="I234" s="409" t="s">
        <v>1679</v>
      </c>
      <c r="J234" s="514">
        <v>400</v>
      </c>
      <c r="K234" s="517" t="s">
        <v>286</v>
      </c>
      <c r="L234" s="385"/>
      <c r="M234" s="470">
        <v>0</v>
      </c>
      <c r="N234" s="310">
        <f t="shared" ref="N234" si="74">100*M234/J234</f>
        <v>0</v>
      </c>
      <c r="O234" s="470">
        <v>0</v>
      </c>
      <c r="P234" s="481"/>
      <c r="Q234" s="511" t="s">
        <v>2722</v>
      </c>
      <c r="R234" s="86"/>
    </row>
    <row r="235" spans="1:18" s="528" customFormat="1">
      <c r="A235" s="517" t="s">
        <v>4</v>
      </c>
      <c r="B235" s="517" t="s">
        <v>4</v>
      </c>
      <c r="C235" s="517">
        <v>2018</v>
      </c>
      <c r="D235" s="497" t="s">
        <v>620</v>
      </c>
      <c r="E235" s="515" t="s">
        <v>37</v>
      </c>
      <c r="F235" s="515" t="s">
        <v>21</v>
      </c>
      <c r="G235" s="517" t="s">
        <v>800</v>
      </c>
      <c r="H235" s="517" t="s">
        <v>508</v>
      </c>
      <c r="I235" s="514" t="s">
        <v>1681</v>
      </c>
      <c r="J235" s="514" t="s">
        <v>706</v>
      </c>
      <c r="K235" s="517" t="s">
        <v>286</v>
      </c>
      <c r="L235" s="385" t="s">
        <v>1682</v>
      </c>
      <c r="M235" s="470">
        <v>0</v>
      </c>
      <c r="N235" s="310" t="s">
        <v>286</v>
      </c>
      <c r="O235" s="470">
        <v>0</v>
      </c>
      <c r="P235" s="481"/>
      <c r="Q235" s="481" t="s">
        <v>2723</v>
      </c>
      <c r="R235" s="86"/>
    </row>
    <row r="236" spans="1:18" s="528" customFormat="1">
      <c r="A236" s="517" t="s">
        <v>4</v>
      </c>
      <c r="B236" s="517" t="s">
        <v>4</v>
      </c>
      <c r="C236" s="517">
        <v>2018</v>
      </c>
      <c r="D236" s="497" t="s">
        <v>620</v>
      </c>
      <c r="E236" s="515" t="s">
        <v>37</v>
      </c>
      <c r="F236" s="515" t="s">
        <v>21</v>
      </c>
      <c r="G236" s="517" t="s">
        <v>800</v>
      </c>
      <c r="H236" s="503" t="s">
        <v>103</v>
      </c>
      <c r="I236" s="409" t="s">
        <v>1679</v>
      </c>
      <c r="J236" s="514">
        <v>400</v>
      </c>
      <c r="K236" s="517" t="s">
        <v>286</v>
      </c>
      <c r="L236" s="385"/>
      <c r="M236" s="470">
        <v>0</v>
      </c>
      <c r="N236" s="310">
        <f t="shared" ref="N236" si="75">100*M236/J236</f>
        <v>0</v>
      </c>
      <c r="O236" s="470">
        <v>0</v>
      </c>
      <c r="P236" s="481"/>
      <c r="Q236" s="511" t="s">
        <v>2722</v>
      </c>
      <c r="R236" s="86"/>
    </row>
    <row r="237" spans="1:18" s="528" customFormat="1">
      <c r="A237" s="517" t="s">
        <v>4</v>
      </c>
      <c r="B237" s="517" t="s">
        <v>4</v>
      </c>
      <c r="C237" s="517">
        <v>2018</v>
      </c>
      <c r="D237" s="497" t="s">
        <v>620</v>
      </c>
      <c r="E237" s="515" t="s">
        <v>37</v>
      </c>
      <c r="F237" s="515" t="s">
        <v>21</v>
      </c>
      <c r="G237" s="517" t="s">
        <v>800</v>
      </c>
      <c r="H237" s="503" t="s">
        <v>103</v>
      </c>
      <c r="I237" s="514" t="s">
        <v>1681</v>
      </c>
      <c r="J237" s="514" t="s">
        <v>706</v>
      </c>
      <c r="K237" s="517" t="s">
        <v>286</v>
      </c>
      <c r="L237" s="385" t="s">
        <v>1682</v>
      </c>
      <c r="M237" s="470">
        <v>0</v>
      </c>
      <c r="N237" s="310" t="s">
        <v>286</v>
      </c>
      <c r="O237" s="470">
        <v>0</v>
      </c>
      <c r="P237" s="481"/>
      <c r="Q237" s="481" t="s">
        <v>2723</v>
      </c>
      <c r="R237" s="86"/>
    </row>
    <row r="238" spans="1:18" s="528" customFormat="1">
      <c r="A238" s="517" t="s">
        <v>4</v>
      </c>
      <c r="B238" s="517" t="s">
        <v>4</v>
      </c>
      <c r="C238" s="517">
        <v>2018</v>
      </c>
      <c r="D238" s="497" t="s">
        <v>620</v>
      </c>
      <c r="E238" s="515" t="s">
        <v>37</v>
      </c>
      <c r="F238" s="515" t="s">
        <v>21</v>
      </c>
      <c r="G238" s="517" t="s">
        <v>800</v>
      </c>
      <c r="H238" s="410" t="s">
        <v>104</v>
      </c>
      <c r="I238" s="409" t="s">
        <v>1679</v>
      </c>
      <c r="J238" s="514">
        <v>400</v>
      </c>
      <c r="K238" s="517" t="s">
        <v>286</v>
      </c>
      <c r="L238" s="385"/>
      <c r="M238" s="470">
        <v>0</v>
      </c>
      <c r="N238" s="310">
        <f t="shared" ref="N238" si="76">100*M238/J238</f>
        <v>0</v>
      </c>
      <c r="O238" s="470">
        <v>0</v>
      </c>
      <c r="P238" s="481"/>
      <c r="Q238" s="511" t="s">
        <v>2722</v>
      </c>
      <c r="R238" s="86"/>
    </row>
    <row r="239" spans="1:18" s="528" customFormat="1">
      <c r="A239" s="517" t="s">
        <v>4</v>
      </c>
      <c r="B239" s="517" t="s">
        <v>4</v>
      </c>
      <c r="C239" s="517">
        <v>2018</v>
      </c>
      <c r="D239" s="497" t="s">
        <v>620</v>
      </c>
      <c r="E239" s="515" t="s">
        <v>37</v>
      </c>
      <c r="F239" s="515" t="s">
        <v>21</v>
      </c>
      <c r="G239" s="517" t="s">
        <v>800</v>
      </c>
      <c r="H239" s="410" t="s">
        <v>104</v>
      </c>
      <c r="I239" s="514" t="s">
        <v>1681</v>
      </c>
      <c r="J239" s="514" t="s">
        <v>706</v>
      </c>
      <c r="K239" s="517" t="s">
        <v>286</v>
      </c>
      <c r="L239" s="385" t="s">
        <v>1682</v>
      </c>
      <c r="M239" s="470">
        <v>0</v>
      </c>
      <c r="N239" s="310" t="s">
        <v>286</v>
      </c>
      <c r="O239" s="470">
        <v>0</v>
      </c>
      <c r="P239" s="481"/>
      <c r="Q239" s="481" t="s">
        <v>2723</v>
      </c>
      <c r="R239" s="86"/>
    </row>
    <row r="240" spans="1:18">
      <c r="A240" s="517" t="s">
        <v>4</v>
      </c>
      <c r="B240" s="517" t="s">
        <v>4</v>
      </c>
      <c r="C240" s="517">
        <v>2018</v>
      </c>
      <c r="D240" s="497" t="s">
        <v>801</v>
      </c>
      <c r="E240" s="515" t="s">
        <v>37</v>
      </c>
      <c r="F240" s="515" t="s">
        <v>21</v>
      </c>
      <c r="G240" s="517" t="s">
        <v>754</v>
      </c>
      <c r="H240" s="517" t="s">
        <v>108</v>
      </c>
      <c r="I240" s="409" t="s">
        <v>1679</v>
      </c>
      <c r="J240" s="480">
        <v>10275.300000000001</v>
      </c>
      <c r="K240" s="517" t="s">
        <v>286</v>
      </c>
      <c r="L240" s="385" t="s">
        <v>1684</v>
      </c>
      <c r="M240" s="445">
        <v>23615</v>
      </c>
      <c r="N240" s="504">
        <f t="shared" ref="N240" si="77">100*M240/J240</f>
        <v>229.82297353848546</v>
      </c>
      <c r="O240" s="429">
        <v>159</v>
      </c>
      <c r="P240" s="505" t="s">
        <v>3002</v>
      </c>
      <c r="Q240" s="505" t="s">
        <v>3003</v>
      </c>
    </row>
    <row r="241" spans="1:18">
      <c r="A241" s="517" t="s">
        <v>4</v>
      </c>
      <c r="B241" s="517" t="s">
        <v>4</v>
      </c>
      <c r="C241" s="517">
        <v>2018</v>
      </c>
      <c r="D241" s="497" t="s">
        <v>801</v>
      </c>
      <c r="E241" s="515" t="s">
        <v>37</v>
      </c>
      <c r="F241" s="515" t="s">
        <v>21</v>
      </c>
      <c r="G241" s="517" t="s">
        <v>754</v>
      </c>
      <c r="H241" s="517" t="s">
        <v>108</v>
      </c>
      <c r="I241" s="514" t="s">
        <v>1681</v>
      </c>
      <c r="J241" s="514" t="s">
        <v>706</v>
      </c>
      <c r="K241" s="517" t="s">
        <v>286</v>
      </c>
      <c r="L241" s="385" t="s">
        <v>1682</v>
      </c>
      <c r="M241" s="470">
        <v>7483</v>
      </c>
      <c r="N241" s="310" t="s">
        <v>286</v>
      </c>
      <c r="O241" s="200">
        <v>66</v>
      </c>
      <c r="P241" s="481" t="s">
        <v>2540</v>
      </c>
      <c r="Q241" s="481"/>
    </row>
    <row r="242" spans="1:18" s="528" customFormat="1">
      <c r="A242" s="517" t="s">
        <v>4</v>
      </c>
      <c r="B242" s="517" t="s">
        <v>4</v>
      </c>
      <c r="C242" s="517">
        <v>2018</v>
      </c>
      <c r="D242" s="497" t="s">
        <v>801</v>
      </c>
      <c r="E242" s="515" t="s">
        <v>37</v>
      </c>
      <c r="F242" s="515" t="s">
        <v>21</v>
      </c>
      <c r="G242" s="517" t="s">
        <v>754</v>
      </c>
      <c r="H242" s="517" t="s">
        <v>508</v>
      </c>
      <c r="I242" s="409" t="s">
        <v>1679</v>
      </c>
      <c r="J242" s="496" t="s">
        <v>1683</v>
      </c>
      <c r="K242" s="410" t="s">
        <v>286</v>
      </c>
      <c r="L242" s="411"/>
      <c r="M242" s="470">
        <v>2349</v>
      </c>
      <c r="N242" s="310" t="s">
        <v>286</v>
      </c>
      <c r="O242" s="470">
        <v>11</v>
      </c>
      <c r="P242" s="481" t="s">
        <v>2587</v>
      </c>
      <c r="Q242" s="511" t="s">
        <v>2589</v>
      </c>
      <c r="R242" s="86"/>
    </row>
    <row r="243" spans="1:18" s="528" customFormat="1">
      <c r="A243" s="517" t="s">
        <v>4</v>
      </c>
      <c r="B243" s="517" t="s">
        <v>4</v>
      </c>
      <c r="C243" s="517">
        <v>2018</v>
      </c>
      <c r="D243" s="497" t="s">
        <v>801</v>
      </c>
      <c r="E243" s="515" t="s">
        <v>37</v>
      </c>
      <c r="F243" s="515" t="s">
        <v>21</v>
      </c>
      <c r="G243" s="517" t="s">
        <v>754</v>
      </c>
      <c r="H243" s="517" t="s">
        <v>508</v>
      </c>
      <c r="I243" s="514" t="s">
        <v>1681</v>
      </c>
      <c r="J243" s="496" t="s">
        <v>1683</v>
      </c>
      <c r="K243" s="410" t="s">
        <v>286</v>
      </c>
      <c r="L243" s="411"/>
      <c r="M243" s="470" t="s">
        <v>286</v>
      </c>
      <c r="N243" s="310" t="s">
        <v>286</v>
      </c>
      <c r="O243" s="470" t="s">
        <v>286</v>
      </c>
      <c r="P243" s="481"/>
      <c r="Q243" s="511"/>
      <c r="R243" s="86"/>
    </row>
    <row r="244" spans="1:18" s="528" customFormat="1">
      <c r="A244" s="517" t="s">
        <v>4</v>
      </c>
      <c r="B244" s="517" t="s">
        <v>4</v>
      </c>
      <c r="C244" s="517">
        <v>2018</v>
      </c>
      <c r="D244" s="497" t="s">
        <v>801</v>
      </c>
      <c r="E244" s="515" t="s">
        <v>37</v>
      </c>
      <c r="F244" s="515" t="s">
        <v>21</v>
      </c>
      <c r="G244" s="517" t="s">
        <v>754</v>
      </c>
      <c r="H244" s="503" t="s">
        <v>103</v>
      </c>
      <c r="I244" s="409" t="s">
        <v>1679</v>
      </c>
      <c r="J244" s="496" t="s">
        <v>1683</v>
      </c>
      <c r="K244" s="410" t="s">
        <v>286</v>
      </c>
      <c r="L244" s="411"/>
      <c r="M244" s="470">
        <v>2374</v>
      </c>
      <c r="N244" s="310" t="s">
        <v>286</v>
      </c>
      <c r="O244" s="470">
        <v>11</v>
      </c>
      <c r="P244" s="481" t="s">
        <v>2587</v>
      </c>
      <c r="Q244" s="511" t="s">
        <v>2589</v>
      </c>
      <c r="R244" s="86"/>
    </row>
    <row r="245" spans="1:18" s="528" customFormat="1">
      <c r="A245" s="517" t="s">
        <v>4</v>
      </c>
      <c r="B245" s="517" t="s">
        <v>4</v>
      </c>
      <c r="C245" s="517">
        <v>2018</v>
      </c>
      <c r="D245" s="497" t="s">
        <v>801</v>
      </c>
      <c r="E245" s="515" t="s">
        <v>37</v>
      </c>
      <c r="F245" s="515" t="s">
        <v>21</v>
      </c>
      <c r="G245" s="517" t="s">
        <v>754</v>
      </c>
      <c r="H245" s="503" t="s">
        <v>103</v>
      </c>
      <c r="I245" s="514" t="s">
        <v>1681</v>
      </c>
      <c r="J245" s="496" t="s">
        <v>1683</v>
      </c>
      <c r="K245" s="410" t="s">
        <v>286</v>
      </c>
      <c r="L245" s="411"/>
      <c r="M245" s="470" t="s">
        <v>286</v>
      </c>
      <c r="N245" s="310" t="s">
        <v>286</v>
      </c>
      <c r="O245" s="470" t="s">
        <v>286</v>
      </c>
      <c r="P245" s="481"/>
      <c r="Q245" s="511"/>
      <c r="R245" s="86"/>
    </row>
    <row r="246" spans="1:18" s="528" customFormat="1">
      <c r="A246" s="517" t="s">
        <v>4</v>
      </c>
      <c r="B246" s="517" t="s">
        <v>4</v>
      </c>
      <c r="C246" s="517">
        <v>2018</v>
      </c>
      <c r="D246" s="497" t="s">
        <v>801</v>
      </c>
      <c r="E246" s="515" t="s">
        <v>37</v>
      </c>
      <c r="F246" s="515" t="s">
        <v>21</v>
      </c>
      <c r="G246" s="517" t="s">
        <v>754</v>
      </c>
      <c r="H246" s="410" t="s">
        <v>104</v>
      </c>
      <c r="I246" s="409" t="s">
        <v>1679</v>
      </c>
      <c r="J246" s="496" t="s">
        <v>1683</v>
      </c>
      <c r="K246" s="410" t="s">
        <v>286</v>
      </c>
      <c r="L246" s="411"/>
      <c r="M246" s="470">
        <v>1773</v>
      </c>
      <c r="N246" s="310" t="s">
        <v>286</v>
      </c>
      <c r="O246" s="470">
        <v>11</v>
      </c>
      <c r="P246" s="481" t="s">
        <v>2588</v>
      </c>
      <c r="Q246" s="511" t="s">
        <v>2589</v>
      </c>
      <c r="R246" s="86"/>
    </row>
    <row r="247" spans="1:18" s="528" customFormat="1">
      <c r="A247" s="517" t="s">
        <v>4</v>
      </c>
      <c r="B247" s="517" t="s">
        <v>4</v>
      </c>
      <c r="C247" s="517">
        <v>2018</v>
      </c>
      <c r="D247" s="497" t="s">
        <v>801</v>
      </c>
      <c r="E247" s="515" t="s">
        <v>37</v>
      </c>
      <c r="F247" s="515" t="s">
        <v>21</v>
      </c>
      <c r="G247" s="517" t="s">
        <v>754</v>
      </c>
      <c r="H247" s="410" t="s">
        <v>104</v>
      </c>
      <c r="I247" s="514" t="s">
        <v>1681</v>
      </c>
      <c r="J247" s="496" t="s">
        <v>1683</v>
      </c>
      <c r="K247" s="410" t="s">
        <v>286</v>
      </c>
      <c r="L247" s="411"/>
      <c r="M247" s="470" t="s">
        <v>286</v>
      </c>
      <c r="N247" s="310" t="s">
        <v>286</v>
      </c>
      <c r="O247" s="470" t="s">
        <v>286</v>
      </c>
      <c r="P247" s="481"/>
      <c r="Q247" s="511"/>
      <c r="R247" s="86"/>
    </row>
    <row r="248" spans="1:18">
      <c r="A248" s="517" t="s">
        <v>4</v>
      </c>
      <c r="B248" s="517" t="s">
        <v>4</v>
      </c>
      <c r="C248" s="517">
        <v>2018</v>
      </c>
      <c r="D248" s="497" t="s">
        <v>802</v>
      </c>
      <c r="E248" s="515" t="s">
        <v>37</v>
      </c>
      <c r="F248" s="515" t="s">
        <v>21</v>
      </c>
      <c r="G248" s="517" t="s">
        <v>470</v>
      </c>
      <c r="H248" s="517" t="s">
        <v>108</v>
      </c>
      <c r="I248" s="409" t="s">
        <v>1679</v>
      </c>
      <c r="J248" s="480">
        <v>7117</v>
      </c>
      <c r="K248" s="517" t="s">
        <v>286</v>
      </c>
      <c r="L248" s="385" t="s">
        <v>1684</v>
      </c>
      <c r="M248" s="445">
        <v>12522</v>
      </c>
      <c r="N248" s="504">
        <f t="shared" ref="N248" si="78">100*M248/J248</f>
        <v>175.94492061261766</v>
      </c>
      <c r="O248" s="429">
        <v>467</v>
      </c>
      <c r="P248" s="505" t="s">
        <v>3002</v>
      </c>
      <c r="Q248" s="505" t="s">
        <v>3003</v>
      </c>
    </row>
    <row r="249" spans="1:18">
      <c r="A249" s="517" t="s">
        <v>4</v>
      </c>
      <c r="B249" s="517" t="s">
        <v>4</v>
      </c>
      <c r="C249" s="517">
        <v>2018</v>
      </c>
      <c r="D249" s="497" t="s">
        <v>802</v>
      </c>
      <c r="E249" s="515" t="s">
        <v>37</v>
      </c>
      <c r="F249" s="515" t="s">
        <v>21</v>
      </c>
      <c r="G249" s="517" t="s">
        <v>470</v>
      </c>
      <c r="H249" s="517" t="s">
        <v>108</v>
      </c>
      <c r="I249" s="514" t="s">
        <v>1681</v>
      </c>
      <c r="J249" s="514" t="s">
        <v>706</v>
      </c>
      <c r="K249" s="517" t="s">
        <v>286</v>
      </c>
      <c r="L249" s="385" t="s">
        <v>1682</v>
      </c>
      <c r="M249" s="470">
        <v>1745</v>
      </c>
      <c r="N249" s="310" t="s">
        <v>286</v>
      </c>
      <c r="O249" s="200">
        <v>154</v>
      </c>
      <c r="P249" s="273" t="s">
        <v>2540</v>
      </c>
      <c r="Q249" s="273"/>
    </row>
    <row r="250" spans="1:18" s="528" customFormat="1">
      <c r="A250" s="517" t="s">
        <v>4</v>
      </c>
      <c r="B250" s="517" t="s">
        <v>4</v>
      </c>
      <c r="C250" s="517">
        <v>2018</v>
      </c>
      <c r="D250" s="497" t="s">
        <v>802</v>
      </c>
      <c r="E250" s="515" t="s">
        <v>37</v>
      </c>
      <c r="F250" s="515" t="s">
        <v>21</v>
      </c>
      <c r="G250" s="517" t="s">
        <v>470</v>
      </c>
      <c r="H250" s="517" t="s">
        <v>107</v>
      </c>
      <c r="I250" s="409" t="s">
        <v>1679</v>
      </c>
      <c r="J250" s="514">
        <v>62</v>
      </c>
      <c r="K250" s="517" t="s">
        <v>286</v>
      </c>
      <c r="L250" s="385"/>
      <c r="M250" s="470">
        <v>73</v>
      </c>
      <c r="N250" s="310">
        <f t="shared" ref="N250" si="79">100*M250/J250</f>
        <v>117.74193548387096</v>
      </c>
      <c r="O250" s="200">
        <v>1</v>
      </c>
      <c r="P250" s="273" t="s">
        <v>2541</v>
      </c>
      <c r="Q250" s="273" t="s">
        <v>2590</v>
      </c>
      <c r="R250" s="86"/>
    </row>
    <row r="251" spans="1:18" s="528" customFormat="1">
      <c r="A251" s="517" t="s">
        <v>4</v>
      </c>
      <c r="B251" s="517" t="s">
        <v>4</v>
      </c>
      <c r="C251" s="517">
        <v>2018</v>
      </c>
      <c r="D251" s="497" t="s">
        <v>802</v>
      </c>
      <c r="E251" s="515" t="s">
        <v>37</v>
      </c>
      <c r="F251" s="515" t="s">
        <v>21</v>
      </c>
      <c r="G251" s="517" t="s">
        <v>470</v>
      </c>
      <c r="H251" s="517" t="s">
        <v>107</v>
      </c>
      <c r="I251" s="514" t="s">
        <v>1681</v>
      </c>
      <c r="J251" s="514" t="s">
        <v>706</v>
      </c>
      <c r="K251" s="517" t="s">
        <v>286</v>
      </c>
      <c r="L251" s="385" t="s">
        <v>1682</v>
      </c>
      <c r="M251" s="470">
        <v>410</v>
      </c>
      <c r="N251" s="310" t="s">
        <v>286</v>
      </c>
      <c r="O251" s="200">
        <v>86</v>
      </c>
      <c r="P251" s="273" t="s">
        <v>2542</v>
      </c>
      <c r="Q251" s="273" t="s">
        <v>2591</v>
      </c>
      <c r="R251" s="86"/>
    </row>
    <row r="252" spans="1:18" s="528" customFormat="1">
      <c r="A252" s="517" t="s">
        <v>4</v>
      </c>
      <c r="B252" s="517" t="s">
        <v>4</v>
      </c>
      <c r="C252" s="517">
        <v>2018</v>
      </c>
      <c r="D252" s="497" t="s">
        <v>802</v>
      </c>
      <c r="E252" s="515" t="s">
        <v>37</v>
      </c>
      <c r="F252" s="515" t="s">
        <v>21</v>
      </c>
      <c r="G252" s="517" t="s">
        <v>470</v>
      </c>
      <c r="H252" s="517" t="s">
        <v>508</v>
      </c>
      <c r="I252" s="409" t="s">
        <v>1679</v>
      </c>
      <c r="J252" s="514">
        <v>62</v>
      </c>
      <c r="K252" s="517" t="s">
        <v>286</v>
      </c>
      <c r="L252" s="385"/>
      <c r="M252" s="470">
        <v>0</v>
      </c>
      <c r="N252" s="310">
        <f t="shared" ref="N252" si="80">100*M252/J252</f>
        <v>0</v>
      </c>
      <c r="O252" s="200">
        <v>0</v>
      </c>
      <c r="P252" s="273" t="s">
        <v>2541</v>
      </c>
      <c r="Q252" s="273" t="s">
        <v>2592</v>
      </c>
      <c r="R252" s="86"/>
    </row>
    <row r="253" spans="1:18" s="528" customFormat="1">
      <c r="A253" s="517" t="s">
        <v>4</v>
      </c>
      <c r="B253" s="517" t="s">
        <v>4</v>
      </c>
      <c r="C253" s="517">
        <v>2018</v>
      </c>
      <c r="D253" s="497" t="s">
        <v>802</v>
      </c>
      <c r="E253" s="515" t="s">
        <v>37</v>
      </c>
      <c r="F253" s="515" t="s">
        <v>21</v>
      </c>
      <c r="G253" s="517" t="s">
        <v>470</v>
      </c>
      <c r="H253" s="517" t="s">
        <v>508</v>
      </c>
      <c r="I253" s="514" t="s">
        <v>1681</v>
      </c>
      <c r="J253" s="514" t="s">
        <v>706</v>
      </c>
      <c r="K253" s="517" t="s">
        <v>286</v>
      </c>
      <c r="L253" s="385" t="s">
        <v>1682</v>
      </c>
      <c r="M253" s="470">
        <v>410</v>
      </c>
      <c r="N253" s="310" t="s">
        <v>286</v>
      </c>
      <c r="O253" s="200">
        <v>86</v>
      </c>
      <c r="P253" s="273" t="s">
        <v>2542</v>
      </c>
      <c r="Q253" s="273"/>
      <c r="R253" s="86"/>
    </row>
    <row r="254" spans="1:18" s="528" customFormat="1">
      <c r="A254" s="517" t="s">
        <v>4</v>
      </c>
      <c r="B254" s="517" t="s">
        <v>4</v>
      </c>
      <c r="C254" s="517">
        <v>2018</v>
      </c>
      <c r="D254" s="497" t="s">
        <v>802</v>
      </c>
      <c r="E254" s="515" t="s">
        <v>37</v>
      </c>
      <c r="F254" s="515" t="s">
        <v>21</v>
      </c>
      <c r="G254" s="517" t="s">
        <v>470</v>
      </c>
      <c r="H254" s="503" t="s">
        <v>103</v>
      </c>
      <c r="I254" s="409" t="s">
        <v>1679</v>
      </c>
      <c r="J254" s="514">
        <v>62</v>
      </c>
      <c r="K254" s="517" t="s">
        <v>286</v>
      </c>
      <c r="L254" s="385"/>
      <c r="M254" s="470">
        <v>73</v>
      </c>
      <c r="N254" s="310">
        <f t="shared" ref="N254:N256" si="81">100*M254/J254</f>
        <v>117.74193548387096</v>
      </c>
      <c r="O254" s="200">
        <v>1</v>
      </c>
      <c r="P254" s="273" t="s">
        <v>2541</v>
      </c>
      <c r="Q254" s="273"/>
      <c r="R254" s="86"/>
    </row>
    <row r="255" spans="1:18" s="528" customFormat="1">
      <c r="A255" s="517" t="s">
        <v>4</v>
      </c>
      <c r="B255" s="517" t="s">
        <v>4</v>
      </c>
      <c r="C255" s="517">
        <v>2018</v>
      </c>
      <c r="D255" s="497" t="s">
        <v>802</v>
      </c>
      <c r="E255" s="515" t="s">
        <v>37</v>
      </c>
      <c r="F255" s="515" t="s">
        <v>21</v>
      </c>
      <c r="G255" s="517" t="s">
        <v>470</v>
      </c>
      <c r="H255" s="503" t="s">
        <v>103</v>
      </c>
      <c r="I255" s="514" t="s">
        <v>1681</v>
      </c>
      <c r="J255" s="514" t="s">
        <v>706</v>
      </c>
      <c r="K255" s="517" t="s">
        <v>286</v>
      </c>
      <c r="L255" s="385" t="s">
        <v>1682</v>
      </c>
      <c r="M255" s="470">
        <v>410</v>
      </c>
      <c r="N255" s="310" t="s">
        <v>286</v>
      </c>
      <c r="O255" s="200">
        <v>86</v>
      </c>
      <c r="P255" s="273" t="s">
        <v>2542</v>
      </c>
      <c r="Q255" s="273"/>
      <c r="R255" s="86"/>
    </row>
    <row r="256" spans="1:18" s="528" customFormat="1">
      <c r="A256" s="517" t="s">
        <v>4</v>
      </c>
      <c r="B256" s="517" t="s">
        <v>4</v>
      </c>
      <c r="C256" s="517">
        <v>2018</v>
      </c>
      <c r="D256" s="497" t="s">
        <v>802</v>
      </c>
      <c r="E256" s="515" t="s">
        <v>37</v>
      </c>
      <c r="F256" s="515" t="s">
        <v>21</v>
      </c>
      <c r="G256" s="517" t="s">
        <v>470</v>
      </c>
      <c r="H256" s="410" t="s">
        <v>104</v>
      </c>
      <c r="I256" s="409" t="s">
        <v>1679</v>
      </c>
      <c r="J256" s="514">
        <v>62</v>
      </c>
      <c r="K256" s="517" t="s">
        <v>286</v>
      </c>
      <c r="L256" s="385"/>
      <c r="M256" s="470">
        <v>56</v>
      </c>
      <c r="N256" s="310">
        <f t="shared" si="81"/>
        <v>90.322580645161295</v>
      </c>
      <c r="O256" s="200">
        <v>1</v>
      </c>
      <c r="P256" s="273" t="s">
        <v>2541</v>
      </c>
      <c r="Q256" s="273"/>
      <c r="R256" s="86"/>
    </row>
    <row r="257" spans="1:18" s="528" customFormat="1">
      <c r="A257" s="517" t="s">
        <v>4</v>
      </c>
      <c r="B257" s="517" t="s">
        <v>4</v>
      </c>
      <c r="C257" s="517">
        <v>2018</v>
      </c>
      <c r="D257" s="497" t="s">
        <v>802</v>
      </c>
      <c r="E257" s="515" t="s">
        <v>37</v>
      </c>
      <c r="F257" s="515" t="s">
        <v>21</v>
      </c>
      <c r="G257" s="517" t="s">
        <v>470</v>
      </c>
      <c r="H257" s="410" t="s">
        <v>104</v>
      </c>
      <c r="I257" s="514" t="s">
        <v>1681</v>
      </c>
      <c r="J257" s="514" t="s">
        <v>706</v>
      </c>
      <c r="K257" s="517" t="s">
        <v>286</v>
      </c>
      <c r="L257" s="385" t="s">
        <v>1682</v>
      </c>
      <c r="M257" s="470">
        <v>355</v>
      </c>
      <c r="N257" s="310" t="s">
        <v>286</v>
      </c>
      <c r="O257" s="200">
        <v>75</v>
      </c>
      <c r="P257" s="273" t="s">
        <v>2542</v>
      </c>
      <c r="Q257" s="273"/>
      <c r="R257" s="86"/>
    </row>
    <row r="258" spans="1:18">
      <c r="A258" s="517" t="s">
        <v>4</v>
      </c>
      <c r="B258" s="517" t="s">
        <v>4</v>
      </c>
      <c r="C258" s="517">
        <v>2018</v>
      </c>
      <c r="D258" s="497" t="s">
        <v>807</v>
      </c>
      <c r="E258" s="515" t="s">
        <v>37</v>
      </c>
      <c r="F258" s="515" t="s">
        <v>21</v>
      </c>
      <c r="G258" s="517" t="s">
        <v>808</v>
      </c>
      <c r="H258" s="517" t="s">
        <v>228</v>
      </c>
      <c r="I258" s="409" t="s">
        <v>1679</v>
      </c>
      <c r="J258" s="480">
        <v>367</v>
      </c>
      <c r="K258" s="517" t="s">
        <v>286</v>
      </c>
      <c r="L258" s="385" t="s">
        <v>1684</v>
      </c>
      <c r="M258" s="445">
        <v>692</v>
      </c>
      <c r="N258" s="504">
        <f t="shared" ref="N258:N260" si="82">100*M258/J258</f>
        <v>188.55585831062669</v>
      </c>
      <c r="O258" s="429">
        <v>102</v>
      </c>
      <c r="P258" s="505" t="s">
        <v>3002</v>
      </c>
      <c r="Q258" s="505" t="s">
        <v>3003</v>
      </c>
    </row>
    <row r="259" spans="1:18">
      <c r="A259" s="517" t="s">
        <v>4</v>
      </c>
      <c r="B259" s="517" t="s">
        <v>4</v>
      </c>
      <c r="C259" s="517">
        <v>2018</v>
      </c>
      <c r="D259" s="497" t="s">
        <v>807</v>
      </c>
      <c r="E259" s="515" t="s">
        <v>37</v>
      </c>
      <c r="F259" s="515" t="s">
        <v>21</v>
      </c>
      <c r="G259" s="517" t="s">
        <v>809</v>
      </c>
      <c r="H259" s="517" t="s">
        <v>228</v>
      </c>
      <c r="I259" s="409" t="s">
        <v>1679</v>
      </c>
      <c r="J259" s="480">
        <v>123.3</v>
      </c>
      <c r="K259" s="517" t="s">
        <v>286</v>
      </c>
      <c r="L259" s="385" t="s">
        <v>1684</v>
      </c>
      <c r="M259" s="445">
        <v>348</v>
      </c>
      <c r="N259" s="504">
        <f t="shared" si="82"/>
        <v>282.23844282238446</v>
      </c>
      <c r="O259" s="429">
        <v>22</v>
      </c>
      <c r="P259" s="505" t="s">
        <v>3002</v>
      </c>
      <c r="Q259" s="505" t="s">
        <v>3003</v>
      </c>
    </row>
    <row r="260" spans="1:18">
      <c r="A260" s="517" t="s">
        <v>4</v>
      </c>
      <c r="B260" s="517" t="s">
        <v>4</v>
      </c>
      <c r="C260" s="517">
        <v>2018</v>
      </c>
      <c r="D260" s="497" t="s">
        <v>815</v>
      </c>
      <c r="E260" s="515" t="s">
        <v>37</v>
      </c>
      <c r="F260" s="515" t="s">
        <v>21</v>
      </c>
      <c r="G260" s="517" t="s">
        <v>816</v>
      </c>
      <c r="H260" s="517" t="s">
        <v>108</v>
      </c>
      <c r="I260" s="409" t="s">
        <v>1679</v>
      </c>
      <c r="J260" s="480">
        <v>20743</v>
      </c>
      <c r="K260" s="517" t="s">
        <v>286</v>
      </c>
      <c r="L260" s="385" t="s">
        <v>1684</v>
      </c>
      <c r="M260" s="445">
        <v>15796</v>
      </c>
      <c r="N260" s="504">
        <f t="shared" si="82"/>
        <v>76.150990695656361</v>
      </c>
      <c r="O260" s="429">
        <v>215</v>
      </c>
      <c r="P260" s="505" t="s">
        <v>3002</v>
      </c>
      <c r="Q260" s="505" t="s">
        <v>3003</v>
      </c>
    </row>
    <row r="261" spans="1:18">
      <c r="A261" s="517" t="s">
        <v>4</v>
      </c>
      <c r="B261" s="517" t="s">
        <v>4</v>
      </c>
      <c r="C261" s="517">
        <v>2018</v>
      </c>
      <c r="D261" s="507" t="s">
        <v>815</v>
      </c>
      <c r="E261" s="515" t="s">
        <v>37</v>
      </c>
      <c r="F261" s="515" t="s">
        <v>21</v>
      </c>
      <c r="G261" s="515" t="s">
        <v>816</v>
      </c>
      <c r="H261" s="517" t="s">
        <v>108</v>
      </c>
      <c r="I261" s="514" t="s">
        <v>1681</v>
      </c>
      <c r="J261" s="514" t="s">
        <v>706</v>
      </c>
      <c r="K261" s="517" t="s">
        <v>286</v>
      </c>
      <c r="L261" s="385" t="s">
        <v>1682</v>
      </c>
      <c r="M261" s="470">
        <v>1260</v>
      </c>
      <c r="N261" s="310" t="s">
        <v>286</v>
      </c>
      <c r="O261" s="200">
        <v>22</v>
      </c>
      <c r="P261" s="481" t="s">
        <v>2596</v>
      </c>
      <c r="Q261" s="481"/>
    </row>
    <row r="262" spans="1:18" s="528" customFormat="1">
      <c r="A262" s="517" t="s">
        <v>4</v>
      </c>
      <c r="B262" s="517" t="s">
        <v>4</v>
      </c>
      <c r="C262" s="517">
        <v>2018</v>
      </c>
      <c r="D262" s="507" t="s">
        <v>815</v>
      </c>
      <c r="E262" s="515" t="s">
        <v>37</v>
      </c>
      <c r="F262" s="515" t="s">
        <v>21</v>
      </c>
      <c r="G262" s="515" t="s">
        <v>816</v>
      </c>
      <c r="H262" s="517" t="s">
        <v>107</v>
      </c>
      <c r="I262" s="409" t="s">
        <v>1679</v>
      </c>
      <c r="J262" s="514">
        <v>400</v>
      </c>
      <c r="K262" s="517" t="s">
        <v>286</v>
      </c>
      <c r="L262" s="385"/>
      <c r="M262" s="470">
        <v>345</v>
      </c>
      <c r="N262" s="310">
        <f t="shared" ref="N262" si="83">100*M262/J262</f>
        <v>86.25</v>
      </c>
      <c r="O262" s="200">
        <v>7</v>
      </c>
      <c r="P262" s="481" t="s">
        <v>2593</v>
      </c>
      <c r="Q262" s="481" t="s">
        <v>2594</v>
      </c>
      <c r="R262" s="86"/>
    </row>
    <row r="263" spans="1:18" s="528" customFormat="1">
      <c r="A263" s="517" t="s">
        <v>4</v>
      </c>
      <c r="B263" s="517" t="s">
        <v>4</v>
      </c>
      <c r="C263" s="517">
        <v>2018</v>
      </c>
      <c r="D263" s="507" t="s">
        <v>815</v>
      </c>
      <c r="E263" s="515" t="s">
        <v>37</v>
      </c>
      <c r="F263" s="515" t="s">
        <v>21</v>
      </c>
      <c r="G263" s="515" t="s">
        <v>816</v>
      </c>
      <c r="H263" s="517" t="s">
        <v>107</v>
      </c>
      <c r="I263" s="514" t="s">
        <v>1681</v>
      </c>
      <c r="J263" s="514" t="s">
        <v>706</v>
      </c>
      <c r="K263" s="517" t="s">
        <v>286</v>
      </c>
      <c r="L263" s="385" t="s">
        <v>1682</v>
      </c>
      <c r="M263" s="470">
        <v>0</v>
      </c>
      <c r="N263" s="310" t="s">
        <v>286</v>
      </c>
      <c r="O263" s="200">
        <v>0</v>
      </c>
      <c r="P263" s="481" t="s">
        <v>2595</v>
      </c>
      <c r="Q263" s="481"/>
      <c r="R263" s="86"/>
    </row>
    <row r="264" spans="1:18" s="528" customFormat="1">
      <c r="A264" s="517" t="s">
        <v>4</v>
      </c>
      <c r="B264" s="517" t="s">
        <v>4</v>
      </c>
      <c r="C264" s="517">
        <v>2018</v>
      </c>
      <c r="D264" s="507" t="s">
        <v>815</v>
      </c>
      <c r="E264" s="515" t="s">
        <v>37</v>
      </c>
      <c r="F264" s="515" t="s">
        <v>21</v>
      </c>
      <c r="G264" s="515" t="s">
        <v>816</v>
      </c>
      <c r="H264" s="517" t="s">
        <v>508</v>
      </c>
      <c r="I264" s="409" t="s">
        <v>1679</v>
      </c>
      <c r="J264" s="514">
        <v>400</v>
      </c>
      <c r="K264" s="517" t="s">
        <v>286</v>
      </c>
      <c r="L264" s="385"/>
      <c r="M264" s="470">
        <v>350</v>
      </c>
      <c r="N264" s="310">
        <f t="shared" ref="N264" si="84">100*M264/J264</f>
        <v>87.5</v>
      </c>
      <c r="O264" s="200">
        <v>7</v>
      </c>
      <c r="P264" s="481" t="s">
        <v>2593</v>
      </c>
      <c r="Q264" s="481" t="s">
        <v>2594</v>
      </c>
      <c r="R264" s="86"/>
    </row>
    <row r="265" spans="1:18" s="528" customFormat="1">
      <c r="A265" s="517" t="s">
        <v>4</v>
      </c>
      <c r="B265" s="517" t="s">
        <v>4</v>
      </c>
      <c r="C265" s="517">
        <v>2018</v>
      </c>
      <c r="D265" s="507" t="s">
        <v>815</v>
      </c>
      <c r="E265" s="515" t="s">
        <v>37</v>
      </c>
      <c r="F265" s="515" t="s">
        <v>21</v>
      </c>
      <c r="G265" s="515" t="s">
        <v>816</v>
      </c>
      <c r="H265" s="517" t="s">
        <v>508</v>
      </c>
      <c r="I265" s="514" t="s">
        <v>1681</v>
      </c>
      <c r="J265" s="514" t="s">
        <v>706</v>
      </c>
      <c r="K265" s="517" t="s">
        <v>286</v>
      </c>
      <c r="L265" s="385" t="s">
        <v>1682</v>
      </c>
      <c r="M265" s="470">
        <v>1260</v>
      </c>
      <c r="N265" s="310" t="s">
        <v>286</v>
      </c>
      <c r="O265" s="200">
        <v>22</v>
      </c>
      <c r="P265" s="481" t="s">
        <v>2597</v>
      </c>
      <c r="Q265" s="481"/>
      <c r="R265" s="86"/>
    </row>
    <row r="266" spans="1:18" s="528" customFormat="1">
      <c r="A266" s="517" t="s">
        <v>4</v>
      </c>
      <c r="B266" s="517" t="s">
        <v>4</v>
      </c>
      <c r="C266" s="517">
        <v>2018</v>
      </c>
      <c r="D266" s="507" t="s">
        <v>815</v>
      </c>
      <c r="E266" s="515" t="s">
        <v>37</v>
      </c>
      <c r="F266" s="515" t="s">
        <v>21</v>
      </c>
      <c r="G266" s="515" t="s">
        <v>816</v>
      </c>
      <c r="H266" s="503" t="s">
        <v>103</v>
      </c>
      <c r="I266" s="409" t="s">
        <v>1679</v>
      </c>
      <c r="J266" s="514">
        <v>400</v>
      </c>
      <c r="K266" s="517" t="s">
        <v>286</v>
      </c>
      <c r="L266" s="385"/>
      <c r="M266" s="470">
        <v>350</v>
      </c>
      <c r="N266" s="310">
        <f t="shared" ref="N266:N268" si="85">100*M266/J266</f>
        <v>87.5</v>
      </c>
      <c r="O266" s="200">
        <v>7</v>
      </c>
      <c r="P266" s="481" t="s">
        <v>2593</v>
      </c>
      <c r="Q266" s="481" t="s">
        <v>2594</v>
      </c>
      <c r="R266" s="86"/>
    </row>
    <row r="267" spans="1:18" s="528" customFormat="1">
      <c r="A267" s="517" t="s">
        <v>4</v>
      </c>
      <c r="B267" s="517" t="s">
        <v>4</v>
      </c>
      <c r="C267" s="517">
        <v>2018</v>
      </c>
      <c r="D267" s="507" t="s">
        <v>815</v>
      </c>
      <c r="E267" s="515" t="s">
        <v>37</v>
      </c>
      <c r="F267" s="515" t="s">
        <v>21</v>
      </c>
      <c r="G267" s="515" t="s">
        <v>816</v>
      </c>
      <c r="H267" s="503" t="s">
        <v>103</v>
      </c>
      <c r="I267" s="514" t="s">
        <v>1681</v>
      </c>
      <c r="J267" s="514" t="s">
        <v>706</v>
      </c>
      <c r="K267" s="517" t="s">
        <v>286</v>
      </c>
      <c r="L267" s="385" t="s">
        <v>1682</v>
      </c>
      <c r="M267" s="470">
        <v>0</v>
      </c>
      <c r="N267" s="310" t="s">
        <v>286</v>
      </c>
      <c r="O267" s="200">
        <v>0</v>
      </c>
      <c r="P267" s="481" t="s">
        <v>2595</v>
      </c>
      <c r="Q267" s="481"/>
      <c r="R267" s="86"/>
    </row>
    <row r="268" spans="1:18" s="528" customFormat="1">
      <c r="A268" s="517" t="s">
        <v>4</v>
      </c>
      <c r="B268" s="517" t="s">
        <v>4</v>
      </c>
      <c r="C268" s="517">
        <v>2018</v>
      </c>
      <c r="D268" s="507" t="s">
        <v>815</v>
      </c>
      <c r="E268" s="515" t="s">
        <v>37</v>
      </c>
      <c r="F268" s="515" t="s">
        <v>21</v>
      </c>
      <c r="G268" s="515" t="s">
        <v>816</v>
      </c>
      <c r="H268" s="410" t="s">
        <v>104</v>
      </c>
      <c r="I268" s="409" t="s">
        <v>1679</v>
      </c>
      <c r="J268" s="514">
        <v>400</v>
      </c>
      <c r="K268" s="517" t="s">
        <v>286</v>
      </c>
      <c r="L268" s="385"/>
      <c r="M268" s="470">
        <v>350</v>
      </c>
      <c r="N268" s="310">
        <f t="shared" si="85"/>
        <v>87.5</v>
      </c>
      <c r="O268" s="200">
        <v>7</v>
      </c>
      <c r="P268" s="481" t="s">
        <v>2593</v>
      </c>
      <c r="Q268" s="481" t="s">
        <v>2594</v>
      </c>
      <c r="R268" s="86"/>
    </row>
    <row r="269" spans="1:18" s="528" customFormat="1">
      <c r="A269" s="517" t="s">
        <v>4</v>
      </c>
      <c r="B269" s="517" t="s">
        <v>4</v>
      </c>
      <c r="C269" s="517">
        <v>2018</v>
      </c>
      <c r="D269" s="507" t="s">
        <v>815</v>
      </c>
      <c r="E269" s="515" t="s">
        <v>37</v>
      </c>
      <c r="F269" s="515" t="s">
        <v>21</v>
      </c>
      <c r="G269" s="515" t="s">
        <v>816</v>
      </c>
      <c r="H269" s="410" t="s">
        <v>104</v>
      </c>
      <c r="I269" s="514" t="s">
        <v>1681</v>
      </c>
      <c r="J269" s="514" t="s">
        <v>706</v>
      </c>
      <c r="K269" s="517" t="s">
        <v>286</v>
      </c>
      <c r="L269" s="385" t="s">
        <v>1682</v>
      </c>
      <c r="M269" s="470">
        <v>0</v>
      </c>
      <c r="N269" s="310" t="s">
        <v>286</v>
      </c>
      <c r="O269" s="200">
        <v>0</v>
      </c>
      <c r="P269" s="481" t="s">
        <v>2595</v>
      </c>
      <c r="Q269" s="481"/>
      <c r="R269" s="86"/>
    </row>
    <row r="270" spans="1:18" s="528" customFormat="1">
      <c r="A270" s="517" t="s">
        <v>4</v>
      </c>
      <c r="B270" s="517" t="s">
        <v>4</v>
      </c>
      <c r="C270" s="517">
        <v>2018</v>
      </c>
      <c r="D270" s="507" t="s">
        <v>815</v>
      </c>
      <c r="E270" s="515" t="s">
        <v>37</v>
      </c>
      <c r="F270" s="515" t="s">
        <v>21</v>
      </c>
      <c r="G270" s="515" t="s">
        <v>816</v>
      </c>
      <c r="H270" s="517" t="s">
        <v>1281</v>
      </c>
      <c r="I270" s="409" t="s">
        <v>1679</v>
      </c>
      <c r="J270" s="514">
        <v>0</v>
      </c>
      <c r="K270" s="517" t="s">
        <v>286</v>
      </c>
      <c r="L270" s="385"/>
      <c r="M270" s="470">
        <v>0</v>
      </c>
      <c r="N270" s="310" t="s">
        <v>286</v>
      </c>
      <c r="O270" s="200">
        <v>0</v>
      </c>
      <c r="P270" s="481"/>
      <c r="Q270" s="481"/>
      <c r="R270" s="86"/>
    </row>
    <row r="271" spans="1:18" s="528" customFormat="1">
      <c r="A271" s="517" t="s">
        <v>4</v>
      </c>
      <c r="B271" s="517" t="s">
        <v>4</v>
      </c>
      <c r="C271" s="517">
        <v>2018</v>
      </c>
      <c r="D271" s="507" t="s">
        <v>815</v>
      </c>
      <c r="E271" s="515" t="s">
        <v>37</v>
      </c>
      <c r="F271" s="515" t="s">
        <v>21</v>
      </c>
      <c r="G271" s="515" t="s">
        <v>816</v>
      </c>
      <c r="H271" s="517" t="s">
        <v>1281</v>
      </c>
      <c r="I271" s="514" t="s">
        <v>1681</v>
      </c>
      <c r="J271" s="410" t="s">
        <v>1683</v>
      </c>
      <c r="K271" s="517" t="s">
        <v>286</v>
      </c>
      <c r="L271" s="385"/>
      <c r="M271" s="470" t="s">
        <v>286</v>
      </c>
      <c r="N271" s="310" t="s">
        <v>286</v>
      </c>
      <c r="O271" s="200" t="s">
        <v>286</v>
      </c>
      <c r="P271" s="481"/>
      <c r="Q271" s="481"/>
      <c r="R271" s="86"/>
    </row>
    <row r="272" spans="1:18">
      <c r="A272" s="517" t="s">
        <v>4</v>
      </c>
      <c r="B272" s="517" t="s">
        <v>4</v>
      </c>
      <c r="C272" s="517">
        <v>2018</v>
      </c>
      <c r="D272" s="497" t="s">
        <v>815</v>
      </c>
      <c r="E272" s="515" t="s">
        <v>37</v>
      </c>
      <c r="F272" s="515" t="s">
        <v>21</v>
      </c>
      <c r="G272" s="517" t="s">
        <v>764</v>
      </c>
      <c r="H272" s="517" t="s">
        <v>108</v>
      </c>
      <c r="I272" s="409" t="s">
        <v>1679</v>
      </c>
      <c r="J272" s="480">
        <v>10437</v>
      </c>
      <c r="K272" s="517" t="s">
        <v>286</v>
      </c>
      <c r="L272" s="385" t="s">
        <v>1684</v>
      </c>
      <c r="M272" s="445">
        <v>16203</v>
      </c>
      <c r="N272" s="504">
        <f t="shared" ref="N272" si="86">100*M272/J272</f>
        <v>155.24576027594136</v>
      </c>
      <c r="O272" s="429">
        <v>165</v>
      </c>
      <c r="P272" s="505" t="s">
        <v>3002</v>
      </c>
      <c r="Q272" s="505" t="s">
        <v>3003</v>
      </c>
    </row>
    <row r="273" spans="1:18">
      <c r="A273" s="517" t="s">
        <v>4</v>
      </c>
      <c r="B273" s="517" t="s">
        <v>4</v>
      </c>
      <c r="C273" s="517">
        <v>2018</v>
      </c>
      <c r="D273" s="507" t="s">
        <v>815</v>
      </c>
      <c r="E273" s="515" t="s">
        <v>37</v>
      </c>
      <c r="F273" s="515" t="s">
        <v>21</v>
      </c>
      <c r="G273" s="515" t="s">
        <v>764</v>
      </c>
      <c r="H273" s="517" t="s">
        <v>108</v>
      </c>
      <c r="I273" s="514" t="s">
        <v>1681</v>
      </c>
      <c r="J273" s="514" t="s">
        <v>706</v>
      </c>
      <c r="K273" s="517" t="s">
        <v>286</v>
      </c>
      <c r="L273" s="385" t="s">
        <v>1682</v>
      </c>
      <c r="M273" s="470">
        <v>9302</v>
      </c>
      <c r="N273" s="310" t="s">
        <v>286</v>
      </c>
      <c r="O273" s="200">
        <v>100</v>
      </c>
      <c r="P273" s="481" t="s">
        <v>2540</v>
      </c>
      <c r="Q273" s="481"/>
    </row>
    <row r="274" spans="1:18" s="528" customFormat="1">
      <c r="A274" s="517" t="s">
        <v>4</v>
      </c>
      <c r="B274" s="517" t="s">
        <v>4</v>
      </c>
      <c r="C274" s="517">
        <v>2018</v>
      </c>
      <c r="D274" s="507" t="s">
        <v>815</v>
      </c>
      <c r="E274" s="515" t="s">
        <v>37</v>
      </c>
      <c r="F274" s="515" t="s">
        <v>21</v>
      </c>
      <c r="G274" s="515" t="s">
        <v>764</v>
      </c>
      <c r="H274" s="517" t="s">
        <v>107</v>
      </c>
      <c r="I274" s="409" t="s">
        <v>1679</v>
      </c>
      <c r="J274" s="514">
        <v>1700</v>
      </c>
      <c r="K274" s="410" t="s">
        <v>286</v>
      </c>
      <c r="L274" s="411"/>
      <c r="M274" s="470">
        <v>2343</v>
      </c>
      <c r="N274" s="310">
        <f t="shared" ref="N274" si="87">100*M274/J274</f>
        <v>137.8235294117647</v>
      </c>
      <c r="O274" s="200">
        <v>29</v>
      </c>
      <c r="P274" s="481" t="s">
        <v>2598</v>
      </c>
      <c r="Q274" s="481"/>
      <c r="R274" s="86"/>
    </row>
    <row r="275" spans="1:18" s="528" customFormat="1">
      <c r="A275" s="517" t="s">
        <v>4</v>
      </c>
      <c r="B275" s="517" t="s">
        <v>4</v>
      </c>
      <c r="C275" s="517">
        <v>2018</v>
      </c>
      <c r="D275" s="507" t="s">
        <v>815</v>
      </c>
      <c r="E275" s="515" t="s">
        <v>37</v>
      </c>
      <c r="F275" s="515" t="s">
        <v>21</v>
      </c>
      <c r="G275" s="515" t="s">
        <v>764</v>
      </c>
      <c r="H275" s="517" t="s">
        <v>107</v>
      </c>
      <c r="I275" s="514" t="s">
        <v>1681</v>
      </c>
      <c r="J275" s="514" t="s">
        <v>706</v>
      </c>
      <c r="K275" s="410" t="s">
        <v>286</v>
      </c>
      <c r="L275" s="411" t="s">
        <v>1682</v>
      </c>
      <c r="M275" s="470">
        <v>2309</v>
      </c>
      <c r="N275" s="310" t="s">
        <v>286</v>
      </c>
      <c r="O275" s="200">
        <v>60</v>
      </c>
      <c r="P275" s="481" t="s">
        <v>2595</v>
      </c>
      <c r="Q275" s="481"/>
      <c r="R275" s="86"/>
    </row>
    <row r="276" spans="1:18" s="528" customFormat="1">
      <c r="A276" s="517" t="s">
        <v>4</v>
      </c>
      <c r="B276" s="517" t="s">
        <v>4</v>
      </c>
      <c r="C276" s="517">
        <v>2018</v>
      </c>
      <c r="D276" s="507" t="s">
        <v>815</v>
      </c>
      <c r="E276" s="515" t="s">
        <v>37</v>
      </c>
      <c r="F276" s="515" t="s">
        <v>21</v>
      </c>
      <c r="G276" s="515" t="s">
        <v>764</v>
      </c>
      <c r="H276" s="517" t="s">
        <v>508</v>
      </c>
      <c r="I276" s="409" t="s">
        <v>1679</v>
      </c>
      <c r="J276" s="514">
        <v>1700</v>
      </c>
      <c r="K276" s="410" t="s">
        <v>286</v>
      </c>
      <c r="L276" s="411"/>
      <c r="M276" s="470">
        <v>2367</v>
      </c>
      <c r="N276" s="310">
        <f t="shared" ref="N276" si="88">100*M276/J276</f>
        <v>139.23529411764707</v>
      </c>
      <c r="O276" s="200">
        <v>29</v>
      </c>
      <c r="P276" s="481" t="s">
        <v>2598</v>
      </c>
      <c r="Q276" s="481"/>
      <c r="R276" s="86"/>
    </row>
    <row r="277" spans="1:18" s="528" customFormat="1">
      <c r="A277" s="517" t="s">
        <v>4</v>
      </c>
      <c r="B277" s="517" t="s">
        <v>4</v>
      </c>
      <c r="C277" s="517">
        <v>2018</v>
      </c>
      <c r="D277" s="507" t="s">
        <v>815</v>
      </c>
      <c r="E277" s="515" t="s">
        <v>37</v>
      </c>
      <c r="F277" s="515" t="s">
        <v>21</v>
      </c>
      <c r="G277" s="515" t="s">
        <v>764</v>
      </c>
      <c r="H277" s="517" t="s">
        <v>508</v>
      </c>
      <c r="I277" s="514" t="s">
        <v>1681</v>
      </c>
      <c r="J277" s="514" t="s">
        <v>706</v>
      </c>
      <c r="K277" s="410" t="s">
        <v>286</v>
      </c>
      <c r="L277" s="411" t="s">
        <v>1682</v>
      </c>
      <c r="M277" s="470">
        <v>2709</v>
      </c>
      <c r="N277" s="310" t="s">
        <v>286</v>
      </c>
      <c r="O277" s="200">
        <v>60</v>
      </c>
      <c r="P277" s="481" t="s">
        <v>2595</v>
      </c>
      <c r="Q277" s="481"/>
      <c r="R277" s="86"/>
    </row>
    <row r="278" spans="1:18" s="528" customFormat="1">
      <c r="A278" s="517" t="s">
        <v>4</v>
      </c>
      <c r="B278" s="517" t="s">
        <v>4</v>
      </c>
      <c r="C278" s="517">
        <v>2018</v>
      </c>
      <c r="D278" s="507" t="s">
        <v>815</v>
      </c>
      <c r="E278" s="515" t="s">
        <v>37</v>
      </c>
      <c r="F278" s="515" t="s">
        <v>21</v>
      </c>
      <c r="G278" s="515" t="s">
        <v>764</v>
      </c>
      <c r="H278" s="503" t="s">
        <v>103</v>
      </c>
      <c r="I278" s="409" t="s">
        <v>1679</v>
      </c>
      <c r="J278" s="514">
        <v>1700</v>
      </c>
      <c r="K278" s="410" t="s">
        <v>286</v>
      </c>
      <c r="L278" s="411"/>
      <c r="M278" s="470">
        <v>2339</v>
      </c>
      <c r="N278" s="310">
        <f t="shared" ref="N278:N280" si="89">100*M278/J278</f>
        <v>137.58823529411765</v>
      </c>
      <c r="O278" s="200">
        <v>29</v>
      </c>
      <c r="P278" s="481" t="s">
        <v>2598</v>
      </c>
      <c r="Q278" s="481"/>
      <c r="R278" s="86"/>
    </row>
    <row r="279" spans="1:18" s="528" customFormat="1">
      <c r="A279" s="517" t="s">
        <v>4</v>
      </c>
      <c r="B279" s="517" t="s">
        <v>4</v>
      </c>
      <c r="C279" s="517">
        <v>2018</v>
      </c>
      <c r="D279" s="507" t="s">
        <v>815</v>
      </c>
      <c r="E279" s="515" t="s">
        <v>37</v>
      </c>
      <c r="F279" s="515" t="s">
        <v>21</v>
      </c>
      <c r="G279" s="515" t="s">
        <v>764</v>
      </c>
      <c r="H279" s="503" t="s">
        <v>103</v>
      </c>
      <c r="I279" s="514" t="s">
        <v>1681</v>
      </c>
      <c r="J279" s="514" t="s">
        <v>706</v>
      </c>
      <c r="K279" s="410" t="s">
        <v>286</v>
      </c>
      <c r="L279" s="411" t="s">
        <v>1682</v>
      </c>
      <c r="M279" s="470">
        <v>2708</v>
      </c>
      <c r="N279" s="310" t="s">
        <v>286</v>
      </c>
      <c r="O279" s="200">
        <v>60</v>
      </c>
      <c r="P279" s="481" t="s">
        <v>2595</v>
      </c>
      <c r="Q279" s="481"/>
      <c r="R279" s="86"/>
    </row>
    <row r="280" spans="1:18" s="528" customFormat="1">
      <c r="A280" s="517" t="s">
        <v>4</v>
      </c>
      <c r="B280" s="517" t="s">
        <v>4</v>
      </c>
      <c r="C280" s="517">
        <v>2018</v>
      </c>
      <c r="D280" s="507" t="s">
        <v>815</v>
      </c>
      <c r="E280" s="515" t="s">
        <v>37</v>
      </c>
      <c r="F280" s="515" t="s">
        <v>21</v>
      </c>
      <c r="G280" s="515" t="s">
        <v>764</v>
      </c>
      <c r="H280" s="410" t="s">
        <v>104</v>
      </c>
      <c r="I280" s="409" t="s">
        <v>1679</v>
      </c>
      <c r="J280" s="514">
        <v>1700</v>
      </c>
      <c r="K280" s="410" t="s">
        <v>286</v>
      </c>
      <c r="L280" s="411"/>
      <c r="M280" s="470">
        <v>2125</v>
      </c>
      <c r="N280" s="310">
        <f t="shared" si="89"/>
        <v>125</v>
      </c>
      <c r="O280" s="200">
        <v>29</v>
      </c>
      <c r="P280" s="481" t="s">
        <v>2598</v>
      </c>
      <c r="Q280" s="481"/>
      <c r="R280" s="86"/>
    </row>
    <row r="281" spans="1:18" s="528" customFormat="1">
      <c r="A281" s="517" t="s">
        <v>4</v>
      </c>
      <c r="B281" s="517" t="s">
        <v>4</v>
      </c>
      <c r="C281" s="517">
        <v>2018</v>
      </c>
      <c r="D281" s="507" t="s">
        <v>815</v>
      </c>
      <c r="E281" s="515" t="s">
        <v>37</v>
      </c>
      <c r="F281" s="515" t="s">
        <v>21</v>
      </c>
      <c r="G281" s="515" t="s">
        <v>764</v>
      </c>
      <c r="H281" s="410" t="s">
        <v>104</v>
      </c>
      <c r="I281" s="514" t="s">
        <v>1681</v>
      </c>
      <c r="J281" s="514" t="s">
        <v>706</v>
      </c>
      <c r="K281" s="410" t="s">
        <v>286</v>
      </c>
      <c r="L281" s="411" t="s">
        <v>1682</v>
      </c>
      <c r="M281" s="470">
        <v>2707</v>
      </c>
      <c r="N281" s="310" t="s">
        <v>286</v>
      </c>
      <c r="O281" s="200">
        <v>60</v>
      </c>
      <c r="P281" s="481" t="s">
        <v>2595</v>
      </c>
      <c r="Q281" s="481"/>
      <c r="R281" s="86"/>
    </row>
    <row r="282" spans="1:18" s="528" customFormat="1">
      <c r="A282" s="517" t="s">
        <v>4</v>
      </c>
      <c r="B282" s="517" t="s">
        <v>4</v>
      </c>
      <c r="C282" s="517">
        <v>2018</v>
      </c>
      <c r="D282" s="507" t="s">
        <v>815</v>
      </c>
      <c r="E282" s="515" t="s">
        <v>37</v>
      </c>
      <c r="F282" s="515" t="s">
        <v>21</v>
      </c>
      <c r="G282" s="515" t="s">
        <v>764</v>
      </c>
      <c r="H282" s="517" t="s">
        <v>1281</v>
      </c>
      <c r="I282" s="409" t="s">
        <v>1679</v>
      </c>
      <c r="J282" s="410">
        <v>0</v>
      </c>
      <c r="K282" s="410" t="s">
        <v>286</v>
      </c>
      <c r="L282" s="437"/>
      <c r="M282" s="470">
        <v>0</v>
      </c>
      <c r="N282" s="310" t="s">
        <v>286</v>
      </c>
      <c r="O282" s="470">
        <v>0</v>
      </c>
      <c r="P282" s="273"/>
      <c r="Q282" s="273"/>
      <c r="R282" s="86"/>
    </row>
    <row r="283" spans="1:18" s="528" customFormat="1">
      <c r="A283" s="517" t="s">
        <v>4</v>
      </c>
      <c r="B283" s="517" t="s">
        <v>4</v>
      </c>
      <c r="C283" s="517">
        <v>2018</v>
      </c>
      <c r="D283" s="507" t="s">
        <v>815</v>
      </c>
      <c r="E283" s="515" t="s">
        <v>37</v>
      </c>
      <c r="F283" s="515" t="s">
        <v>21</v>
      </c>
      <c r="G283" s="515" t="s">
        <v>764</v>
      </c>
      <c r="H283" s="517" t="s">
        <v>1281</v>
      </c>
      <c r="I283" s="514" t="s">
        <v>1681</v>
      </c>
      <c r="J283" s="410" t="s">
        <v>1683</v>
      </c>
      <c r="K283" s="410" t="s">
        <v>286</v>
      </c>
      <c r="L283" s="437"/>
      <c r="M283" s="470" t="s">
        <v>286</v>
      </c>
      <c r="N283" s="310" t="s">
        <v>286</v>
      </c>
      <c r="O283" s="470" t="s">
        <v>286</v>
      </c>
      <c r="P283" s="273"/>
      <c r="Q283" s="273"/>
      <c r="R283" s="86"/>
    </row>
    <row r="284" spans="1:18">
      <c r="A284" s="517" t="s">
        <v>4</v>
      </c>
      <c r="B284" s="517" t="s">
        <v>4</v>
      </c>
      <c r="C284" s="517">
        <v>2018</v>
      </c>
      <c r="D284" s="497" t="s">
        <v>581</v>
      </c>
      <c r="E284" s="515" t="s">
        <v>37</v>
      </c>
      <c r="F284" s="515" t="s">
        <v>21</v>
      </c>
      <c r="G284" s="517" t="s">
        <v>817</v>
      </c>
      <c r="H284" s="517" t="s">
        <v>108</v>
      </c>
      <c r="I284" s="409" t="s">
        <v>1679</v>
      </c>
      <c r="J284" s="480">
        <v>8143</v>
      </c>
      <c r="K284" s="517" t="s">
        <v>286</v>
      </c>
      <c r="L284" s="385" t="s">
        <v>1684</v>
      </c>
      <c r="M284" s="445">
        <v>11658</v>
      </c>
      <c r="N284" s="504">
        <f t="shared" ref="N284" si="90">100*M284/J284</f>
        <v>143.16590937001106</v>
      </c>
      <c r="O284" s="429">
        <v>259</v>
      </c>
      <c r="P284" s="505" t="s">
        <v>3002</v>
      </c>
      <c r="Q284" s="505" t="s">
        <v>3003</v>
      </c>
    </row>
    <row r="285" spans="1:18">
      <c r="A285" s="517" t="s">
        <v>4</v>
      </c>
      <c r="B285" s="517" t="s">
        <v>4</v>
      </c>
      <c r="C285" s="517">
        <v>2018</v>
      </c>
      <c r="D285" s="507" t="s">
        <v>581</v>
      </c>
      <c r="E285" s="515" t="s">
        <v>37</v>
      </c>
      <c r="F285" s="515" t="s">
        <v>21</v>
      </c>
      <c r="G285" s="515" t="s">
        <v>817</v>
      </c>
      <c r="H285" s="517" t="s">
        <v>108</v>
      </c>
      <c r="I285" s="514" t="s">
        <v>1681</v>
      </c>
      <c r="J285" s="514" t="s">
        <v>706</v>
      </c>
      <c r="K285" s="517" t="s">
        <v>286</v>
      </c>
      <c r="L285" s="385" t="s">
        <v>1682</v>
      </c>
      <c r="M285" s="470">
        <v>8877</v>
      </c>
      <c r="N285" s="310" t="s">
        <v>286</v>
      </c>
      <c r="O285" s="200">
        <v>129</v>
      </c>
      <c r="P285" s="481" t="s">
        <v>2540</v>
      </c>
      <c r="Q285" s="481"/>
    </row>
    <row r="286" spans="1:18" s="528" customFormat="1">
      <c r="A286" s="517" t="s">
        <v>4</v>
      </c>
      <c r="B286" s="517" t="s">
        <v>4</v>
      </c>
      <c r="C286" s="517">
        <v>2018</v>
      </c>
      <c r="D286" s="507" t="s">
        <v>581</v>
      </c>
      <c r="E286" s="515" t="s">
        <v>37</v>
      </c>
      <c r="F286" s="515" t="s">
        <v>21</v>
      </c>
      <c r="G286" s="515" t="s">
        <v>817</v>
      </c>
      <c r="H286" s="517" t="s">
        <v>107</v>
      </c>
      <c r="I286" s="409" t="s">
        <v>1679</v>
      </c>
      <c r="J286" s="514">
        <v>700</v>
      </c>
      <c r="K286" s="517" t="s">
        <v>286</v>
      </c>
      <c r="L286" s="385"/>
      <c r="M286" s="470">
        <v>972</v>
      </c>
      <c r="N286" s="310">
        <f t="shared" ref="N286" si="91">100*M286/J286</f>
        <v>138.85714285714286</v>
      </c>
      <c r="O286" s="200">
        <v>11</v>
      </c>
      <c r="P286" s="481" t="s">
        <v>2599</v>
      </c>
      <c r="Q286" s="481"/>
      <c r="R286" s="86"/>
    </row>
    <row r="287" spans="1:18" s="528" customFormat="1">
      <c r="A287" s="517" t="s">
        <v>4</v>
      </c>
      <c r="B287" s="517" t="s">
        <v>4</v>
      </c>
      <c r="C287" s="517">
        <v>2018</v>
      </c>
      <c r="D287" s="507" t="s">
        <v>581</v>
      </c>
      <c r="E287" s="515" t="s">
        <v>37</v>
      </c>
      <c r="F287" s="515" t="s">
        <v>21</v>
      </c>
      <c r="G287" s="515" t="s">
        <v>817</v>
      </c>
      <c r="H287" s="517" t="s">
        <v>107</v>
      </c>
      <c r="I287" s="514" t="s">
        <v>1681</v>
      </c>
      <c r="J287" s="514" t="s">
        <v>706</v>
      </c>
      <c r="K287" s="517" t="s">
        <v>286</v>
      </c>
      <c r="L287" s="385" t="s">
        <v>1682</v>
      </c>
      <c r="M287" s="470">
        <v>2438</v>
      </c>
      <c r="N287" s="310" t="s">
        <v>286</v>
      </c>
      <c r="O287" s="200">
        <v>80</v>
      </c>
      <c r="P287" s="481" t="s">
        <v>2595</v>
      </c>
      <c r="Q287" s="481"/>
      <c r="R287" s="86"/>
    </row>
    <row r="288" spans="1:18" s="528" customFormat="1">
      <c r="A288" s="517" t="s">
        <v>4</v>
      </c>
      <c r="B288" s="517" t="s">
        <v>4</v>
      </c>
      <c r="C288" s="517">
        <v>2018</v>
      </c>
      <c r="D288" s="507" t="s">
        <v>581</v>
      </c>
      <c r="E288" s="515" t="s">
        <v>37</v>
      </c>
      <c r="F288" s="515" t="s">
        <v>21</v>
      </c>
      <c r="G288" s="515" t="s">
        <v>817</v>
      </c>
      <c r="H288" s="517" t="s">
        <v>508</v>
      </c>
      <c r="I288" s="409" t="s">
        <v>1679</v>
      </c>
      <c r="J288" s="514">
        <v>700</v>
      </c>
      <c r="K288" s="517" t="s">
        <v>286</v>
      </c>
      <c r="L288" s="385"/>
      <c r="M288" s="470">
        <v>972</v>
      </c>
      <c r="N288" s="310">
        <f t="shared" ref="N288" si="92">100*M288/J288</f>
        <v>138.85714285714286</v>
      </c>
      <c r="O288" s="200">
        <v>11</v>
      </c>
      <c r="P288" s="481" t="s">
        <v>2599</v>
      </c>
      <c r="Q288" s="481"/>
      <c r="R288" s="86"/>
    </row>
    <row r="289" spans="1:18" s="528" customFormat="1">
      <c r="A289" s="517" t="s">
        <v>4</v>
      </c>
      <c r="B289" s="517" t="s">
        <v>4</v>
      </c>
      <c r="C289" s="517">
        <v>2018</v>
      </c>
      <c r="D289" s="507" t="s">
        <v>581</v>
      </c>
      <c r="E289" s="515" t="s">
        <v>37</v>
      </c>
      <c r="F289" s="515" t="s">
        <v>21</v>
      </c>
      <c r="G289" s="515" t="s">
        <v>817</v>
      </c>
      <c r="H289" s="517" t="s">
        <v>508</v>
      </c>
      <c r="I289" s="514" t="s">
        <v>1681</v>
      </c>
      <c r="J289" s="514" t="s">
        <v>706</v>
      </c>
      <c r="K289" s="517" t="s">
        <v>286</v>
      </c>
      <c r="L289" s="385" t="s">
        <v>1682</v>
      </c>
      <c r="M289" s="470">
        <v>2442</v>
      </c>
      <c r="N289" s="310" t="s">
        <v>286</v>
      </c>
      <c r="O289" s="200">
        <v>80</v>
      </c>
      <c r="P289" s="481" t="s">
        <v>2595</v>
      </c>
      <c r="Q289" s="481"/>
      <c r="R289" s="86"/>
    </row>
    <row r="290" spans="1:18" s="528" customFormat="1">
      <c r="A290" s="517" t="s">
        <v>4</v>
      </c>
      <c r="B290" s="517" t="s">
        <v>4</v>
      </c>
      <c r="C290" s="517">
        <v>2018</v>
      </c>
      <c r="D290" s="507" t="s">
        <v>581</v>
      </c>
      <c r="E290" s="515" t="s">
        <v>37</v>
      </c>
      <c r="F290" s="515" t="s">
        <v>21</v>
      </c>
      <c r="G290" s="515" t="s">
        <v>817</v>
      </c>
      <c r="H290" s="503" t="s">
        <v>103</v>
      </c>
      <c r="I290" s="409" t="s">
        <v>1679</v>
      </c>
      <c r="J290" s="514">
        <v>700</v>
      </c>
      <c r="K290" s="517" t="s">
        <v>286</v>
      </c>
      <c r="L290" s="385"/>
      <c r="M290" s="470">
        <v>971</v>
      </c>
      <c r="N290" s="310">
        <f t="shared" ref="N290:N292" si="93">100*M290/J290</f>
        <v>138.71428571428572</v>
      </c>
      <c r="O290" s="200">
        <v>11</v>
      </c>
      <c r="P290" s="481" t="s">
        <v>2599</v>
      </c>
      <c r="Q290" s="481"/>
      <c r="R290" s="86"/>
    </row>
    <row r="291" spans="1:18" s="528" customFormat="1">
      <c r="A291" s="517" t="s">
        <v>4</v>
      </c>
      <c r="B291" s="517" t="s">
        <v>4</v>
      </c>
      <c r="C291" s="517">
        <v>2018</v>
      </c>
      <c r="D291" s="507" t="s">
        <v>581</v>
      </c>
      <c r="E291" s="515" t="s">
        <v>37</v>
      </c>
      <c r="F291" s="515" t="s">
        <v>21</v>
      </c>
      <c r="G291" s="515" t="s">
        <v>817</v>
      </c>
      <c r="H291" s="503" t="s">
        <v>103</v>
      </c>
      <c r="I291" s="514" t="s">
        <v>1681</v>
      </c>
      <c r="J291" s="514" t="s">
        <v>706</v>
      </c>
      <c r="K291" s="517" t="s">
        <v>286</v>
      </c>
      <c r="L291" s="385" t="s">
        <v>1682</v>
      </c>
      <c r="M291" s="470">
        <v>2440</v>
      </c>
      <c r="N291" s="310" t="s">
        <v>286</v>
      </c>
      <c r="O291" s="200">
        <v>80</v>
      </c>
      <c r="P291" s="481" t="s">
        <v>2595</v>
      </c>
      <c r="Q291" s="481"/>
      <c r="R291" s="86"/>
    </row>
    <row r="292" spans="1:18" s="528" customFormat="1">
      <c r="A292" s="517" t="s">
        <v>4</v>
      </c>
      <c r="B292" s="517" t="s">
        <v>4</v>
      </c>
      <c r="C292" s="517">
        <v>2018</v>
      </c>
      <c r="D292" s="507" t="s">
        <v>581</v>
      </c>
      <c r="E292" s="515" t="s">
        <v>37</v>
      </c>
      <c r="F292" s="515" t="s">
        <v>21</v>
      </c>
      <c r="G292" s="515" t="s">
        <v>817</v>
      </c>
      <c r="H292" s="410" t="s">
        <v>104</v>
      </c>
      <c r="I292" s="409" t="s">
        <v>1679</v>
      </c>
      <c r="J292" s="514">
        <v>700</v>
      </c>
      <c r="K292" s="517" t="s">
        <v>286</v>
      </c>
      <c r="L292" s="385"/>
      <c r="M292" s="470">
        <v>970</v>
      </c>
      <c r="N292" s="310">
        <f t="shared" si="93"/>
        <v>138.57142857142858</v>
      </c>
      <c r="O292" s="200">
        <v>11</v>
      </c>
      <c r="P292" s="481" t="s">
        <v>2599</v>
      </c>
      <c r="Q292" s="481"/>
      <c r="R292" s="86"/>
    </row>
    <row r="293" spans="1:18" s="528" customFormat="1">
      <c r="A293" s="517" t="s">
        <v>4</v>
      </c>
      <c r="B293" s="517" t="s">
        <v>4</v>
      </c>
      <c r="C293" s="517">
        <v>2018</v>
      </c>
      <c r="D293" s="507" t="s">
        <v>581</v>
      </c>
      <c r="E293" s="515" t="s">
        <v>37</v>
      </c>
      <c r="F293" s="515" t="s">
        <v>21</v>
      </c>
      <c r="G293" s="515" t="s">
        <v>817</v>
      </c>
      <c r="H293" s="410" t="s">
        <v>104</v>
      </c>
      <c r="I293" s="514" t="s">
        <v>1681</v>
      </c>
      <c r="J293" s="514" t="s">
        <v>706</v>
      </c>
      <c r="K293" s="517" t="s">
        <v>286</v>
      </c>
      <c r="L293" s="385" t="s">
        <v>1682</v>
      </c>
      <c r="M293" s="470">
        <v>2417</v>
      </c>
      <c r="N293" s="310" t="s">
        <v>286</v>
      </c>
      <c r="O293" s="200">
        <v>80</v>
      </c>
      <c r="P293" s="481" t="s">
        <v>2595</v>
      </c>
      <c r="Q293" s="481"/>
      <c r="R293" s="86"/>
    </row>
    <row r="294" spans="1:18">
      <c r="A294" s="517" t="s">
        <v>4</v>
      </c>
      <c r="B294" s="517" t="s">
        <v>4</v>
      </c>
      <c r="C294" s="517">
        <v>2018</v>
      </c>
      <c r="D294" s="497" t="s">
        <v>818</v>
      </c>
      <c r="E294" s="515" t="s">
        <v>37</v>
      </c>
      <c r="F294" s="515" t="s">
        <v>21</v>
      </c>
      <c r="G294" s="517" t="s">
        <v>819</v>
      </c>
      <c r="H294" s="517" t="s">
        <v>108</v>
      </c>
      <c r="I294" s="409" t="s">
        <v>1679</v>
      </c>
      <c r="J294" s="480">
        <v>23969</v>
      </c>
      <c r="K294" s="517" t="s">
        <v>286</v>
      </c>
      <c r="L294" s="385" t="s">
        <v>1684</v>
      </c>
      <c r="M294" s="445">
        <v>37515</v>
      </c>
      <c r="N294" s="504">
        <f t="shared" ref="N294" si="94">100*M294/J294</f>
        <v>156.51466477533481</v>
      </c>
      <c r="O294" s="429">
        <v>982</v>
      </c>
      <c r="P294" s="505" t="s">
        <v>3002</v>
      </c>
      <c r="Q294" s="505" t="s">
        <v>3003</v>
      </c>
    </row>
    <row r="295" spans="1:18">
      <c r="A295" s="517" t="s">
        <v>4</v>
      </c>
      <c r="B295" s="517" t="s">
        <v>4</v>
      </c>
      <c r="C295" s="517">
        <v>2018</v>
      </c>
      <c r="D295" s="507" t="s">
        <v>818</v>
      </c>
      <c r="E295" s="515" t="s">
        <v>37</v>
      </c>
      <c r="F295" s="515" t="s">
        <v>21</v>
      </c>
      <c r="G295" s="515" t="s">
        <v>819</v>
      </c>
      <c r="H295" s="517" t="s">
        <v>108</v>
      </c>
      <c r="I295" s="514" t="s">
        <v>1681</v>
      </c>
      <c r="J295" s="514" t="s">
        <v>706</v>
      </c>
      <c r="K295" s="517" t="s">
        <v>286</v>
      </c>
      <c r="L295" s="385" t="s">
        <v>1682</v>
      </c>
      <c r="M295" s="470">
        <v>4756</v>
      </c>
      <c r="N295" s="310" t="s">
        <v>286</v>
      </c>
      <c r="O295" s="200">
        <v>146</v>
      </c>
      <c r="P295" s="273" t="s">
        <v>2540</v>
      </c>
      <c r="Q295" s="273"/>
    </row>
    <row r="296" spans="1:18" s="528" customFormat="1">
      <c r="A296" s="517" t="s">
        <v>4</v>
      </c>
      <c r="B296" s="517" t="s">
        <v>4</v>
      </c>
      <c r="C296" s="517">
        <v>2018</v>
      </c>
      <c r="D296" s="507" t="s">
        <v>818</v>
      </c>
      <c r="E296" s="515" t="s">
        <v>37</v>
      </c>
      <c r="F296" s="515" t="s">
        <v>21</v>
      </c>
      <c r="G296" s="515" t="s">
        <v>819</v>
      </c>
      <c r="H296" s="517" t="s">
        <v>107</v>
      </c>
      <c r="I296" s="409" t="s">
        <v>1679</v>
      </c>
      <c r="J296" s="514">
        <v>1350</v>
      </c>
      <c r="K296" s="517" t="s">
        <v>286</v>
      </c>
      <c r="L296" s="385"/>
      <c r="M296" s="470">
        <v>2345</v>
      </c>
      <c r="N296" s="310">
        <f t="shared" ref="N296" si="95">100*M296/J296</f>
        <v>173.7037037037037</v>
      </c>
      <c r="O296" s="200">
        <v>41</v>
      </c>
      <c r="P296" s="273" t="s">
        <v>2600</v>
      </c>
      <c r="Q296" s="175" t="s">
        <v>2550</v>
      </c>
      <c r="R296" s="86"/>
    </row>
    <row r="297" spans="1:18" s="528" customFormat="1">
      <c r="A297" s="517" t="s">
        <v>4</v>
      </c>
      <c r="B297" s="517" t="s">
        <v>4</v>
      </c>
      <c r="C297" s="517">
        <v>2018</v>
      </c>
      <c r="D297" s="507" t="s">
        <v>818</v>
      </c>
      <c r="E297" s="515" t="s">
        <v>37</v>
      </c>
      <c r="F297" s="515" t="s">
        <v>21</v>
      </c>
      <c r="G297" s="515" t="s">
        <v>819</v>
      </c>
      <c r="H297" s="517" t="s">
        <v>107</v>
      </c>
      <c r="I297" s="514" t="s">
        <v>1681</v>
      </c>
      <c r="J297" s="514" t="s">
        <v>706</v>
      </c>
      <c r="K297" s="517" t="s">
        <v>286</v>
      </c>
      <c r="L297" s="385" t="s">
        <v>1682</v>
      </c>
      <c r="M297" s="470">
        <v>2020</v>
      </c>
      <c r="N297" s="310" t="s">
        <v>286</v>
      </c>
      <c r="O297" s="200">
        <v>111</v>
      </c>
      <c r="P297" s="273" t="s">
        <v>2595</v>
      </c>
      <c r="Q297" s="273"/>
      <c r="R297" s="86"/>
    </row>
    <row r="298" spans="1:18" s="528" customFormat="1">
      <c r="A298" s="517" t="s">
        <v>4</v>
      </c>
      <c r="B298" s="517" t="s">
        <v>4</v>
      </c>
      <c r="C298" s="517">
        <v>2018</v>
      </c>
      <c r="D298" s="507" t="s">
        <v>818</v>
      </c>
      <c r="E298" s="515" t="s">
        <v>37</v>
      </c>
      <c r="F298" s="515" t="s">
        <v>21</v>
      </c>
      <c r="G298" s="515" t="s">
        <v>819</v>
      </c>
      <c r="H298" s="517" t="s">
        <v>508</v>
      </c>
      <c r="I298" s="409" t="s">
        <v>1679</v>
      </c>
      <c r="J298" s="514">
        <v>1350</v>
      </c>
      <c r="K298" s="517" t="s">
        <v>286</v>
      </c>
      <c r="L298" s="385"/>
      <c r="M298" s="470">
        <v>2366</v>
      </c>
      <c r="N298" s="310">
        <f t="shared" ref="N298" si="96">100*M298/J298</f>
        <v>175.25925925925927</v>
      </c>
      <c r="O298" s="200">
        <v>41</v>
      </c>
      <c r="P298" s="273" t="s">
        <v>2600</v>
      </c>
      <c r="Q298" s="175" t="s">
        <v>2550</v>
      </c>
      <c r="R298" s="86"/>
    </row>
    <row r="299" spans="1:18" s="528" customFormat="1">
      <c r="A299" s="517" t="s">
        <v>4</v>
      </c>
      <c r="B299" s="517" t="s">
        <v>4</v>
      </c>
      <c r="C299" s="517">
        <v>2018</v>
      </c>
      <c r="D299" s="507" t="s">
        <v>818</v>
      </c>
      <c r="E299" s="515" t="s">
        <v>37</v>
      </c>
      <c r="F299" s="515" t="s">
        <v>21</v>
      </c>
      <c r="G299" s="515" t="s">
        <v>819</v>
      </c>
      <c r="H299" s="517" t="s">
        <v>508</v>
      </c>
      <c r="I299" s="514" t="s">
        <v>1681</v>
      </c>
      <c r="J299" s="514" t="s">
        <v>706</v>
      </c>
      <c r="K299" s="517" t="s">
        <v>286</v>
      </c>
      <c r="L299" s="385" t="s">
        <v>1682</v>
      </c>
      <c r="M299" s="470">
        <v>2031</v>
      </c>
      <c r="N299" s="310" t="s">
        <v>286</v>
      </c>
      <c r="O299" s="200">
        <v>111</v>
      </c>
      <c r="P299" s="273" t="s">
        <v>2595</v>
      </c>
      <c r="Q299" s="273"/>
      <c r="R299" s="86"/>
    </row>
    <row r="300" spans="1:18" s="528" customFormat="1">
      <c r="A300" s="517" t="s">
        <v>4</v>
      </c>
      <c r="B300" s="517" t="s">
        <v>4</v>
      </c>
      <c r="C300" s="517">
        <v>2018</v>
      </c>
      <c r="D300" s="507" t="s">
        <v>818</v>
      </c>
      <c r="E300" s="515" t="s">
        <v>37</v>
      </c>
      <c r="F300" s="515" t="s">
        <v>21</v>
      </c>
      <c r="G300" s="515" t="s">
        <v>819</v>
      </c>
      <c r="H300" s="503" t="s">
        <v>103</v>
      </c>
      <c r="I300" s="409" t="s">
        <v>1679</v>
      </c>
      <c r="J300" s="514">
        <v>1350</v>
      </c>
      <c r="K300" s="517" t="s">
        <v>286</v>
      </c>
      <c r="L300" s="385"/>
      <c r="M300" s="470">
        <v>2366</v>
      </c>
      <c r="N300" s="310">
        <f t="shared" ref="N300:N302" si="97">100*M300/J300</f>
        <v>175.25925925925927</v>
      </c>
      <c r="O300" s="200">
        <v>41</v>
      </c>
      <c r="P300" s="273" t="s">
        <v>2600</v>
      </c>
      <c r="Q300" s="175" t="s">
        <v>2550</v>
      </c>
      <c r="R300" s="86"/>
    </row>
    <row r="301" spans="1:18" s="528" customFormat="1">
      <c r="A301" s="517" t="s">
        <v>4</v>
      </c>
      <c r="B301" s="517" t="s">
        <v>4</v>
      </c>
      <c r="C301" s="517">
        <v>2018</v>
      </c>
      <c r="D301" s="507" t="s">
        <v>818</v>
      </c>
      <c r="E301" s="515" t="s">
        <v>37</v>
      </c>
      <c r="F301" s="515" t="s">
        <v>21</v>
      </c>
      <c r="G301" s="515" t="s">
        <v>819</v>
      </c>
      <c r="H301" s="503" t="s">
        <v>103</v>
      </c>
      <c r="I301" s="514" t="s">
        <v>1681</v>
      </c>
      <c r="J301" s="514" t="s">
        <v>706</v>
      </c>
      <c r="K301" s="517" t="s">
        <v>286</v>
      </c>
      <c r="L301" s="385" t="s">
        <v>1682</v>
      </c>
      <c r="M301" s="470">
        <v>2031</v>
      </c>
      <c r="N301" s="310" t="s">
        <v>286</v>
      </c>
      <c r="O301" s="200">
        <v>111</v>
      </c>
      <c r="P301" s="273" t="s">
        <v>2595</v>
      </c>
      <c r="Q301" s="273"/>
      <c r="R301" s="86"/>
    </row>
    <row r="302" spans="1:18" s="528" customFormat="1">
      <c r="A302" s="517" t="s">
        <v>4</v>
      </c>
      <c r="B302" s="517" t="s">
        <v>4</v>
      </c>
      <c r="C302" s="517">
        <v>2018</v>
      </c>
      <c r="D302" s="507" t="s">
        <v>818</v>
      </c>
      <c r="E302" s="515" t="s">
        <v>37</v>
      </c>
      <c r="F302" s="515" t="s">
        <v>21</v>
      </c>
      <c r="G302" s="515" t="s">
        <v>819</v>
      </c>
      <c r="H302" s="410" t="s">
        <v>104</v>
      </c>
      <c r="I302" s="409" t="s">
        <v>1679</v>
      </c>
      <c r="J302" s="514">
        <v>1350</v>
      </c>
      <c r="K302" s="517" t="s">
        <v>286</v>
      </c>
      <c r="L302" s="385"/>
      <c r="M302" s="470">
        <v>2328</v>
      </c>
      <c r="N302" s="310">
        <f t="shared" si="97"/>
        <v>172.44444444444446</v>
      </c>
      <c r="O302" s="200">
        <v>41</v>
      </c>
      <c r="P302" s="273" t="s">
        <v>2600</v>
      </c>
      <c r="Q302" s="273" t="s">
        <v>2550</v>
      </c>
      <c r="R302" s="86"/>
    </row>
    <row r="303" spans="1:18" s="528" customFormat="1">
      <c r="A303" s="517" t="s">
        <v>4</v>
      </c>
      <c r="B303" s="517" t="s">
        <v>4</v>
      </c>
      <c r="C303" s="517">
        <v>2018</v>
      </c>
      <c r="D303" s="507" t="s">
        <v>818</v>
      </c>
      <c r="E303" s="515" t="s">
        <v>37</v>
      </c>
      <c r="F303" s="515" t="s">
        <v>21</v>
      </c>
      <c r="G303" s="515" t="s">
        <v>819</v>
      </c>
      <c r="H303" s="410" t="s">
        <v>104</v>
      </c>
      <c r="I303" s="514" t="s">
        <v>1681</v>
      </c>
      <c r="J303" s="514" t="s">
        <v>706</v>
      </c>
      <c r="K303" s="517" t="s">
        <v>286</v>
      </c>
      <c r="L303" s="385" t="s">
        <v>1682</v>
      </c>
      <c r="M303" s="470">
        <v>2029</v>
      </c>
      <c r="N303" s="310" t="s">
        <v>286</v>
      </c>
      <c r="O303" s="200">
        <v>111</v>
      </c>
      <c r="P303" s="273" t="s">
        <v>2595</v>
      </c>
      <c r="Q303" s="273"/>
      <c r="R303" s="86"/>
    </row>
    <row r="304" spans="1:18" s="528" customFormat="1">
      <c r="A304" s="517" t="s">
        <v>4</v>
      </c>
      <c r="B304" s="517" t="s">
        <v>4</v>
      </c>
      <c r="C304" s="517">
        <v>2018</v>
      </c>
      <c r="D304" s="507" t="s">
        <v>818</v>
      </c>
      <c r="E304" s="515" t="s">
        <v>37</v>
      </c>
      <c r="F304" s="515" t="s">
        <v>21</v>
      </c>
      <c r="G304" s="515" t="s">
        <v>819</v>
      </c>
      <c r="H304" s="517" t="s">
        <v>1281</v>
      </c>
      <c r="I304" s="409" t="s">
        <v>1679</v>
      </c>
      <c r="J304" s="514" t="s">
        <v>1683</v>
      </c>
      <c r="K304" s="517" t="s">
        <v>286</v>
      </c>
      <c r="L304" s="437"/>
      <c r="M304" s="470" t="s">
        <v>286</v>
      </c>
      <c r="N304" s="310" t="s">
        <v>286</v>
      </c>
      <c r="O304" s="470" t="s">
        <v>286</v>
      </c>
      <c r="P304" s="273"/>
      <c r="Q304" s="273"/>
      <c r="R304" s="86"/>
    </row>
    <row r="305" spans="1:18" s="528" customFormat="1">
      <c r="A305" s="517" t="s">
        <v>4</v>
      </c>
      <c r="B305" s="517" t="s">
        <v>4</v>
      </c>
      <c r="C305" s="517">
        <v>2018</v>
      </c>
      <c r="D305" s="507" t="s">
        <v>818</v>
      </c>
      <c r="E305" s="515" t="s">
        <v>37</v>
      </c>
      <c r="F305" s="515" t="s">
        <v>21</v>
      </c>
      <c r="G305" s="515" t="s">
        <v>819</v>
      </c>
      <c r="H305" s="517" t="s">
        <v>1281</v>
      </c>
      <c r="I305" s="514" t="s">
        <v>1681</v>
      </c>
      <c r="J305" s="514" t="s">
        <v>1683</v>
      </c>
      <c r="K305" s="517" t="s">
        <v>286</v>
      </c>
      <c r="L305" s="437"/>
      <c r="M305" s="470" t="s">
        <v>286</v>
      </c>
      <c r="N305" s="310" t="s">
        <v>286</v>
      </c>
      <c r="O305" s="470" t="s">
        <v>286</v>
      </c>
      <c r="P305" s="273"/>
      <c r="Q305" s="273"/>
      <c r="R305" s="86"/>
    </row>
    <row r="306" spans="1:18">
      <c r="A306" s="520" t="s">
        <v>4</v>
      </c>
      <c r="B306" s="496" t="s">
        <v>4</v>
      </c>
      <c r="C306" s="473">
        <v>2018</v>
      </c>
      <c r="D306" s="440" t="s">
        <v>466</v>
      </c>
      <c r="E306" s="515" t="s">
        <v>37</v>
      </c>
      <c r="F306" s="515" t="s">
        <v>21</v>
      </c>
      <c r="G306" s="496" t="s">
        <v>504</v>
      </c>
      <c r="H306" s="514" t="s">
        <v>108</v>
      </c>
      <c r="I306" s="512" t="s">
        <v>1679</v>
      </c>
      <c r="J306" s="496">
        <v>6000</v>
      </c>
      <c r="K306" s="514" t="s">
        <v>286</v>
      </c>
      <c r="L306" s="512" t="s">
        <v>507</v>
      </c>
      <c r="M306" s="470">
        <v>943</v>
      </c>
      <c r="N306" s="310">
        <f t="shared" ref="N306:N310" si="98">100*M306/J306</f>
        <v>15.716666666666667</v>
      </c>
      <c r="O306" s="200">
        <v>8</v>
      </c>
      <c r="P306" s="273" t="s">
        <v>2671</v>
      </c>
      <c r="Q306" s="273" t="s">
        <v>2718</v>
      </c>
    </row>
    <row r="307" spans="1:18" s="528" customFormat="1">
      <c r="A307" s="520" t="s">
        <v>4</v>
      </c>
      <c r="B307" s="496" t="s">
        <v>4</v>
      </c>
      <c r="C307" s="473">
        <v>2018</v>
      </c>
      <c r="D307" s="440" t="s">
        <v>466</v>
      </c>
      <c r="E307" s="515" t="s">
        <v>37</v>
      </c>
      <c r="F307" s="515" t="s">
        <v>21</v>
      </c>
      <c r="G307" s="496" t="s">
        <v>504</v>
      </c>
      <c r="H307" s="514" t="s">
        <v>107</v>
      </c>
      <c r="I307" s="512" t="s">
        <v>1679</v>
      </c>
      <c r="J307" s="496">
        <v>450</v>
      </c>
      <c r="K307" s="514" t="s">
        <v>286</v>
      </c>
      <c r="L307" s="512" t="s">
        <v>507</v>
      </c>
      <c r="M307" s="470">
        <v>145</v>
      </c>
      <c r="N307" s="310">
        <f t="shared" si="98"/>
        <v>32.222222222222221</v>
      </c>
      <c r="O307" s="200">
        <v>8</v>
      </c>
      <c r="P307" s="273" t="s">
        <v>2675</v>
      </c>
      <c r="Q307" s="273" t="s">
        <v>2718</v>
      </c>
      <c r="R307" s="86"/>
    </row>
    <row r="308" spans="1:18" s="528" customFormat="1">
      <c r="A308" s="520" t="s">
        <v>4</v>
      </c>
      <c r="B308" s="496" t="s">
        <v>4</v>
      </c>
      <c r="C308" s="473">
        <v>2018</v>
      </c>
      <c r="D308" s="440" t="s">
        <v>466</v>
      </c>
      <c r="E308" s="515" t="s">
        <v>37</v>
      </c>
      <c r="F308" s="515" t="s">
        <v>21</v>
      </c>
      <c r="G308" s="496" t="s">
        <v>504</v>
      </c>
      <c r="H308" s="514" t="s">
        <v>508</v>
      </c>
      <c r="I308" s="512" t="s">
        <v>1679</v>
      </c>
      <c r="J308" s="496">
        <v>4300</v>
      </c>
      <c r="K308" s="514" t="s">
        <v>286</v>
      </c>
      <c r="L308" s="512" t="s">
        <v>507</v>
      </c>
      <c r="M308" s="470">
        <v>589</v>
      </c>
      <c r="N308" s="310">
        <f t="shared" si="98"/>
        <v>13.697674418604651</v>
      </c>
      <c r="O308" s="200">
        <v>9</v>
      </c>
      <c r="P308" s="273" t="s">
        <v>2674</v>
      </c>
      <c r="Q308" s="273" t="s">
        <v>2718</v>
      </c>
      <c r="R308" s="86"/>
    </row>
    <row r="309" spans="1:18" s="528" customFormat="1">
      <c r="A309" s="520" t="s">
        <v>4</v>
      </c>
      <c r="B309" s="496" t="s">
        <v>4</v>
      </c>
      <c r="C309" s="473">
        <v>2018</v>
      </c>
      <c r="D309" s="440" t="s">
        <v>466</v>
      </c>
      <c r="E309" s="515" t="s">
        <v>37</v>
      </c>
      <c r="F309" s="515" t="s">
        <v>21</v>
      </c>
      <c r="G309" s="496" t="s">
        <v>504</v>
      </c>
      <c r="H309" s="503" t="s">
        <v>103</v>
      </c>
      <c r="I309" s="512" t="s">
        <v>1679</v>
      </c>
      <c r="J309" s="496">
        <v>6000</v>
      </c>
      <c r="K309" s="514" t="s">
        <v>286</v>
      </c>
      <c r="L309" s="512" t="s">
        <v>507</v>
      </c>
      <c r="M309" s="470">
        <v>943</v>
      </c>
      <c r="N309" s="310">
        <f t="shared" si="98"/>
        <v>15.716666666666667</v>
      </c>
      <c r="O309" s="200">
        <v>8</v>
      </c>
      <c r="P309" s="273" t="s">
        <v>2671</v>
      </c>
      <c r="Q309" s="273" t="s">
        <v>2718</v>
      </c>
      <c r="R309" s="86"/>
    </row>
    <row r="310" spans="1:18" s="528" customFormat="1">
      <c r="A310" s="520" t="s">
        <v>4</v>
      </c>
      <c r="B310" s="496" t="s">
        <v>4</v>
      </c>
      <c r="C310" s="473">
        <v>2018</v>
      </c>
      <c r="D310" s="440" t="s">
        <v>466</v>
      </c>
      <c r="E310" s="515" t="s">
        <v>37</v>
      </c>
      <c r="F310" s="515" t="s">
        <v>21</v>
      </c>
      <c r="G310" s="496" t="s">
        <v>504</v>
      </c>
      <c r="H310" s="410" t="s">
        <v>104</v>
      </c>
      <c r="I310" s="512" t="s">
        <v>1679</v>
      </c>
      <c r="J310" s="496">
        <v>4300</v>
      </c>
      <c r="K310" s="514" t="s">
        <v>286</v>
      </c>
      <c r="L310" s="512" t="s">
        <v>507</v>
      </c>
      <c r="M310" s="470">
        <v>589</v>
      </c>
      <c r="N310" s="310">
        <f t="shared" si="98"/>
        <v>13.697674418604651</v>
      </c>
      <c r="O310" s="200">
        <v>9</v>
      </c>
      <c r="P310" s="273" t="s">
        <v>2674</v>
      </c>
      <c r="Q310" s="273" t="s">
        <v>2718</v>
      </c>
      <c r="R310" s="86"/>
    </row>
    <row r="311" spans="1:18">
      <c r="A311" s="517" t="s">
        <v>4</v>
      </c>
      <c r="B311" s="517" t="s">
        <v>4</v>
      </c>
      <c r="C311" s="517">
        <v>2018</v>
      </c>
      <c r="D311" s="497" t="s">
        <v>822</v>
      </c>
      <c r="E311" s="515" t="s">
        <v>37</v>
      </c>
      <c r="F311" s="515" t="s">
        <v>21</v>
      </c>
      <c r="G311" s="517" t="s">
        <v>470</v>
      </c>
      <c r="H311" s="517" t="s">
        <v>108</v>
      </c>
      <c r="I311" s="409" t="s">
        <v>1679</v>
      </c>
      <c r="J311" s="480">
        <v>1913.4</v>
      </c>
      <c r="K311" s="517" t="s">
        <v>286</v>
      </c>
      <c r="L311" s="385" t="s">
        <v>1684</v>
      </c>
      <c r="M311" s="445">
        <v>5703</v>
      </c>
      <c r="N311" s="504">
        <f>100*M311/J311</f>
        <v>298.05581687049232</v>
      </c>
      <c r="O311" s="429">
        <v>183</v>
      </c>
      <c r="P311" s="505" t="s">
        <v>3002</v>
      </c>
      <c r="Q311" s="505" t="s">
        <v>3003</v>
      </c>
    </row>
    <row r="312" spans="1:18">
      <c r="A312" s="517" t="s">
        <v>4</v>
      </c>
      <c r="B312" s="517" t="s">
        <v>4</v>
      </c>
      <c r="C312" s="473">
        <v>2018</v>
      </c>
      <c r="D312" s="133" t="s">
        <v>822</v>
      </c>
      <c r="E312" s="11" t="s">
        <v>37</v>
      </c>
      <c r="F312" s="11" t="s">
        <v>21</v>
      </c>
      <c r="G312" s="11" t="s">
        <v>470</v>
      </c>
      <c r="H312" s="47" t="s">
        <v>108</v>
      </c>
      <c r="I312" s="581" t="s">
        <v>1681</v>
      </c>
      <c r="J312" s="581" t="s">
        <v>706</v>
      </c>
      <c r="K312" s="47" t="s">
        <v>286</v>
      </c>
      <c r="L312" s="93" t="s">
        <v>1682</v>
      </c>
      <c r="M312" s="470">
        <v>388</v>
      </c>
      <c r="N312" s="310" t="s">
        <v>286</v>
      </c>
      <c r="O312" s="200">
        <v>34</v>
      </c>
      <c r="P312" s="273"/>
      <c r="Q312" s="273"/>
    </row>
    <row r="313" spans="1:18">
      <c r="A313" s="517" t="s">
        <v>4</v>
      </c>
      <c r="B313" s="517" t="s">
        <v>4</v>
      </c>
      <c r="C313" s="517">
        <v>2018</v>
      </c>
      <c r="D313" s="497" t="s">
        <v>2047</v>
      </c>
      <c r="E313" s="515" t="s">
        <v>37</v>
      </c>
      <c r="F313" s="515" t="s">
        <v>21</v>
      </c>
      <c r="G313" s="517" t="s">
        <v>825</v>
      </c>
      <c r="H313" s="517" t="s">
        <v>108</v>
      </c>
      <c r="I313" s="409" t="s">
        <v>1679</v>
      </c>
      <c r="J313" s="480">
        <v>1751</v>
      </c>
      <c r="K313" s="517" t="s">
        <v>286</v>
      </c>
      <c r="L313" s="385" t="s">
        <v>1684</v>
      </c>
      <c r="M313" s="445">
        <v>3407</v>
      </c>
      <c r="N313" s="504">
        <f>100*M313/J313</f>
        <v>194.57452884066248</v>
      </c>
      <c r="O313" s="429">
        <v>308</v>
      </c>
      <c r="P313" s="505" t="s">
        <v>3002</v>
      </c>
      <c r="Q313" s="505" t="s">
        <v>3003</v>
      </c>
    </row>
    <row r="314" spans="1:18">
      <c r="A314" s="517" t="s">
        <v>4</v>
      </c>
      <c r="B314" s="517" t="s">
        <v>4</v>
      </c>
      <c r="C314" s="410">
        <v>2018</v>
      </c>
      <c r="D314" s="507" t="s">
        <v>2047</v>
      </c>
      <c r="E314" s="515" t="s">
        <v>37</v>
      </c>
      <c r="F314" s="515" t="s">
        <v>21</v>
      </c>
      <c r="G314" s="515" t="s">
        <v>825</v>
      </c>
      <c r="H314" s="410" t="s">
        <v>108</v>
      </c>
      <c r="I314" s="409" t="s">
        <v>1681</v>
      </c>
      <c r="J314" s="410" t="s">
        <v>706</v>
      </c>
      <c r="K314" s="410" t="s">
        <v>286</v>
      </c>
      <c r="L314" s="411" t="s">
        <v>1682</v>
      </c>
      <c r="M314" s="470">
        <v>93</v>
      </c>
      <c r="N314" s="310" t="s">
        <v>286</v>
      </c>
      <c r="O314" s="200">
        <v>27</v>
      </c>
      <c r="P314" s="273" t="s">
        <v>2540</v>
      </c>
      <c r="Q314" s="273"/>
    </row>
    <row r="315" spans="1:18">
      <c r="A315" s="517" t="s">
        <v>4</v>
      </c>
      <c r="B315" s="517" t="s">
        <v>4</v>
      </c>
      <c r="C315" s="517">
        <v>2018</v>
      </c>
      <c r="D315" s="497" t="s">
        <v>2047</v>
      </c>
      <c r="E315" s="515" t="s">
        <v>37</v>
      </c>
      <c r="F315" s="515" t="s">
        <v>21</v>
      </c>
      <c r="G315" s="517" t="s">
        <v>827</v>
      </c>
      <c r="H315" s="517" t="s">
        <v>108</v>
      </c>
      <c r="I315" s="409" t="s">
        <v>1679</v>
      </c>
      <c r="J315" s="480">
        <v>359</v>
      </c>
      <c r="K315" s="517" t="s">
        <v>286</v>
      </c>
      <c r="L315" s="385" t="s">
        <v>1684</v>
      </c>
      <c r="M315" s="445">
        <v>1049</v>
      </c>
      <c r="N315" s="504">
        <f>100*M315/J315</f>
        <v>292.20055710306406</v>
      </c>
      <c r="O315" s="429">
        <v>84</v>
      </c>
      <c r="P315" s="505" t="s">
        <v>3002</v>
      </c>
      <c r="Q315" s="505" t="s">
        <v>3003</v>
      </c>
    </row>
    <row r="316" spans="1:18">
      <c r="A316" s="517" t="s">
        <v>4</v>
      </c>
      <c r="B316" s="517" t="s">
        <v>4</v>
      </c>
      <c r="C316" s="410">
        <v>2018</v>
      </c>
      <c r="D316" s="507" t="s">
        <v>2047</v>
      </c>
      <c r="E316" s="515" t="s">
        <v>37</v>
      </c>
      <c r="F316" s="515" t="s">
        <v>21</v>
      </c>
      <c r="G316" s="515" t="s">
        <v>827</v>
      </c>
      <c r="H316" s="410" t="s">
        <v>108</v>
      </c>
      <c r="I316" s="409" t="s">
        <v>1681</v>
      </c>
      <c r="J316" s="410" t="s">
        <v>706</v>
      </c>
      <c r="K316" s="410" t="s">
        <v>286</v>
      </c>
      <c r="L316" s="411" t="s">
        <v>1682</v>
      </c>
      <c r="M316" s="470">
        <v>0</v>
      </c>
      <c r="N316" s="310" t="s">
        <v>286</v>
      </c>
      <c r="O316" s="200">
        <v>0</v>
      </c>
      <c r="P316" s="273" t="s">
        <v>2540</v>
      </c>
      <c r="Q316" s="273" t="s">
        <v>3135</v>
      </c>
    </row>
    <row r="317" spans="1:18">
      <c r="A317" s="517" t="s">
        <v>4</v>
      </c>
      <c r="B317" s="517" t="s">
        <v>4</v>
      </c>
      <c r="C317" s="517">
        <v>2018</v>
      </c>
      <c r="D317" s="437" t="s">
        <v>634</v>
      </c>
      <c r="E317" s="515" t="s">
        <v>37</v>
      </c>
      <c r="F317" s="515" t="s">
        <v>21</v>
      </c>
      <c r="G317" s="515" t="s">
        <v>470</v>
      </c>
      <c r="H317" s="517" t="s">
        <v>108</v>
      </c>
      <c r="I317" s="409" t="s">
        <v>1679</v>
      </c>
      <c r="J317" s="514" t="s">
        <v>286</v>
      </c>
      <c r="K317" s="410" t="s">
        <v>286</v>
      </c>
      <c r="L317" s="411" t="s">
        <v>1308</v>
      </c>
      <c r="M317" s="445">
        <v>15350</v>
      </c>
      <c r="N317" s="504" t="s">
        <v>286</v>
      </c>
      <c r="O317" s="429">
        <v>468</v>
      </c>
      <c r="P317" s="505" t="s">
        <v>3002</v>
      </c>
      <c r="Q317" s="505" t="s">
        <v>3134</v>
      </c>
    </row>
    <row r="318" spans="1:18">
      <c r="A318" s="517" t="s">
        <v>4</v>
      </c>
      <c r="B318" s="517" t="s">
        <v>4</v>
      </c>
      <c r="C318" s="517">
        <v>2018</v>
      </c>
      <c r="D318" s="437" t="s">
        <v>634</v>
      </c>
      <c r="E318" s="515" t="s">
        <v>37</v>
      </c>
      <c r="F318" s="515" t="s">
        <v>21</v>
      </c>
      <c r="G318" s="515" t="s">
        <v>470</v>
      </c>
      <c r="H318" s="517" t="s">
        <v>108</v>
      </c>
      <c r="I318" s="514" t="s">
        <v>1681</v>
      </c>
      <c r="J318" s="517" t="s">
        <v>286</v>
      </c>
      <c r="K318" s="517" t="s">
        <v>286</v>
      </c>
      <c r="L318" s="411" t="s">
        <v>1308</v>
      </c>
      <c r="M318" s="445" t="s">
        <v>286</v>
      </c>
      <c r="N318" s="504" t="s">
        <v>286</v>
      </c>
      <c r="O318" s="429" t="s">
        <v>286</v>
      </c>
      <c r="P318" s="273" t="s">
        <v>286</v>
      </c>
      <c r="Q318" s="481" t="s">
        <v>286</v>
      </c>
    </row>
    <row r="319" spans="1:18" s="528" customFormat="1">
      <c r="A319" s="517" t="s">
        <v>4</v>
      </c>
      <c r="B319" s="517" t="s">
        <v>4</v>
      </c>
      <c r="C319" s="517">
        <v>2018</v>
      </c>
      <c r="D319" s="497" t="s">
        <v>634</v>
      </c>
      <c r="E319" s="515" t="s">
        <v>37</v>
      </c>
      <c r="F319" s="515" t="s">
        <v>21</v>
      </c>
      <c r="G319" s="515" t="s">
        <v>470</v>
      </c>
      <c r="H319" s="517" t="s">
        <v>107</v>
      </c>
      <c r="I319" s="409" t="s">
        <v>1679</v>
      </c>
      <c r="J319" s="514"/>
      <c r="K319" s="410" t="s">
        <v>286</v>
      </c>
      <c r="L319" s="411" t="s">
        <v>1308</v>
      </c>
      <c r="M319" s="470"/>
      <c r="N319" s="310" t="s">
        <v>286</v>
      </c>
      <c r="O319" s="470"/>
      <c r="P319" s="273"/>
      <c r="Q319" s="481"/>
      <c r="R319" s="86"/>
    </row>
    <row r="320" spans="1:18" s="528" customFormat="1">
      <c r="A320" s="517" t="s">
        <v>4</v>
      </c>
      <c r="B320" s="517" t="s">
        <v>4</v>
      </c>
      <c r="C320" s="517">
        <v>2018</v>
      </c>
      <c r="D320" s="497" t="s">
        <v>634</v>
      </c>
      <c r="E320" s="515" t="s">
        <v>37</v>
      </c>
      <c r="F320" s="515" t="s">
        <v>21</v>
      </c>
      <c r="G320" s="515" t="s">
        <v>470</v>
      </c>
      <c r="H320" s="517" t="s">
        <v>107</v>
      </c>
      <c r="I320" s="514" t="s">
        <v>1681</v>
      </c>
      <c r="J320" s="517" t="s">
        <v>286</v>
      </c>
      <c r="K320" s="410" t="s">
        <v>286</v>
      </c>
      <c r="L320" s="411" t="s">
        <v>1308</v>
      </c>
      <c r="M320" s="470"/>
      <c r="N320" s="310" t="s">
        <v>286</v>
      </c>
      <c r="O320" s="470"/>
      <c r="P320" s="273"/>
      <c r="Q320" s="481"/>
      <c r="R320" s="86"/>
    </row>
    <row r="321" spans="1:18" s="528" customFormat="1">
      <c r="A321" s="517" t="s">
        <v>4</v>
      </c>
      <c r="B321" s="517" t="s">
        <v>4</v>
      </c>
      <c r="C321" s="517">
        <v>2018</v>
      </c>
      <c r="D321" s="497" t="s">
        <v>634</v>
      </c>
      <c r="E321" s="515" t="s">
        <v>37</v>
      </c>
      <c r="F321" s="515" t="s">
        <v>21</v>
      </c>
      <c r="G321" s="515" t="s">
        <v>470</v>
      </c>
      <c r="H321" s="517" t="s">
        <v>508</v>
      </c>
      <c r="I321" s="409" t="s">
        <v>1679</v>
      </c>
      <c r="J321" s="514"/>
      <c r="K321" s="410" t="s">
        <v>286</v>
      </c>
      <c r="L321" s="411" t="s">
        <v>1308</v>
      </c>
      <c r="M321" s="470"/>
      <c r="N321" s="310" t="s">
        <v>286</v>
      </c>
      <c r="O321" s="470"/>
      <c r="P321" s="273"/>
      <c r="Q321" s="481"/>
      <c r="R321" s="86"/>
    </row>
    <row r="322" spans="1:18" s="528" customFormat="1">
      <c r="A322" s="517" t="s">
        <v>4</v>
      </c>
      <c r="B322" s="517" t="s">
        <v>4</v>
      </c>
      <c r="C322" s="517">
        <v>2018</v>
      </c>
      <c r="D322" s="497" t="s">
        <v>634</v>
      </c>
      <c r="E322" s="515" t="s">
        <v>37</v>
      </c>
      <c r="F322" s="515" t="s">
        <v>21</v>
      </c>
      <c r="G322" s="515" t="s">
        <v>470</v>
      </c>
      <c r="H322" s="517" t="s">
        <v>508</v>
      </c>
      <c r="I322" s="514" t="s">
        <v>1681</v>
      </c>
      <c r="J322" s="517" t="s">
        <v>286</v>
      </c>
      <c r="K322" s="410" t="s">
        <v>286</v>
      </c>
      <c r="L322" s="411" t="s">
        <v>1308</v>
      </c>
      <c r="M322" s="470"/>
      <c r="N322" s="310" t="s">
        <v>286</v>
      </c>
      <c r="O322" s="470"/>
      <c r="P322" s="273"/>
      <c r="Q322" s="481"/>
      <c r="R322" s="86"/>
    </row>
    <row r="323" spans="1:18" s="528" customFormat="1">
      <c r="A323" s="517" t="s">
        <v>4</v>
      </c>
      <c r="B323" s="517" t="s">
        <v>4</v>
      </c>
      <c r="C323" s="517">
        <v>2018</v>
      </c>
      <c r="D323" s="497" t="s">
        <v>634</v>
      </c>
      <c r="E323" s="515" t="s">
        <v>37</v>
      </c>
      <c r="F323" s="515" t="s">
        <v>21</v>
      </c>
      <c r="G323" s="515" t="s">
        <v>470</v>
      </c>
      <c r="H323" s="503" t="s">
        <v>103</v>
      </c>
      <c r="I323" s="409" t="s">
        <v>1679</v>
      </c>
      <c r="J323" s="514"/>
      <c r="K323" s="410" t="s">
        <v>286</v>
      </c>
      <c r="L323" s="411" t="s">
        <v>1308</v>
      </c>
      <c r="M323" s="470"/>
      <c r="N323" s="310" t="s">
        <v>286</v>
      </c>
      <c r="O323" s="470"/>
      <c r="P323" s="273"/>
      <c r="Q323" s="481"/>
      <c r="R323" s="86"/>
    </row>
    <row r="324" spans="1:18" s="528" customFormat="1">
      <c r="A324" s="517" t="s">
        <v>4</v>
      </c>
      <c r="B324" s="517" t="s">
        <v>4</v>
      </c>
      <c r="C324" s="517">
        <v>2018</v>
      </c>
      <c r="D324" s="497" t="s">
        <v>634</v>
      </c>
      <c r="E324" s="515" t="s">
        <v>37</v>
      </c>
      <c r="F324" s="515" t="s">
        <v>21</v>
      </c>
      <c r="G324" s="515" t="s">
        <v>470</v>
      </c>
      <c r="H324" s="503" t="s">
        <v>103</v>
      </c>
      <c r="I324" s="514" t="s">
        <v>1681</v>
      </c>
      <c r="J324" s="517" t="s">
        <v>286</v>
      </c>
      <c r="K324" s="410" t="s">
        <v>286</v>
      </c>
      <c r="L324" s="411" t="s">
        <v>1308</v>
      </c>
      <c r="M324" s="470"/>
      <c r="N324" s="310" t="s">
        <v>286</v>
      </c>
      <c r="O324" s="470"/>
      <c r="P324" s="273"/>
      <c r="Q324" s="481"/>
      <c r="R324" s="86"/>
    </row>
    <row r="325" spans="1:18" s="528" customFormat="1">
      <c r="A325" s="517" t="s">
        <v>4</v>
      </c>
      <c r="B325" s="517" t="s">
        <v>4</v>
      </c>
      <c r="C325" s="517">
        <v>2018</v>
      </c>
      <c r="D325" s="497" t="s">
        <v>634</v>
      </c>
      <c r="E325" s="515" t="s">
        <v>37</v>
      </c>
      <c r="F325" s="515" t="s">
        <v>21</v>
      </c>
      <c r="G325" s="515" t="s">
        <v>470</v>
      </c>
      <c r="H325" s="410" t="s">
        <v>104</v>
      </c>
      <c r="I325" s="409" t="s">
        <v>1679</v>
      </c>
      <c r="J325" s="514"/>
      <c r="K325" s="410" t="s">
        <v>286</v>
      </c>
      <c r="L325" s="411" t="s">
        <v>1308</v>
      </c>
      <c r="M325" s="470"/>
      <c r="N325" s="310" t="s">
        <v>286</v>
      </c>
      <c r="O325" s="470"/>
      <c r="P325" s="273"/>
      <c r="Q325" s="481"/>
      <c r="R325" s="86"/>
    </row>
    <row r="326" spans="1:18" s="528" customFormat="1">
      <c r="A326" s="517" t="s">
        <v>4</v>
      </c>
      <c r="B326" s="517" t="s">
        <v>4</v>
      </c>
      <c r="C326" s="517">
        <v>2018</v>
      </c>
      <c r="D326" s="497" t="s">
        <v>634</v>
      </c>
      <c r="E326" s="515" t="s">
        <v>37</v>
      </c>
      <c r="F326" s="515" t="s">
        <v>21</v>
      </c>
      <c r="G326" s="515" t="s">
        <v>470</v>
      </c>
      <c r="H326" s="410" t="s">
        <v>104</v>
      </c>
      <c r="I326" s="514" t="s">
        <v>1681</v>
      </c>
      <c r="J326" s="517" t="s">
        <v>286</v>
      </c>
      <c r="K326" s="410" t="s">
        <v>286</v>
      </c>
      <c r="L326" s="411" t="s">
        <v>1308</v>
      </c>
      <c r="M326" s="470"/>
      <c r="N326" s="310" t="s">
        <v>286</v>
      </c>
      <c r="O326" s="470"/>
      <c r="P326" s="273"/>
      <c r="Q326" s="481"/>
      <c r="R326" s="86"/>
    </row>
    <row r="327" spans="1:18">
      <c r="A327" s="517" t="s">
        <v>4</v>
      </c>
      <c r="B327" s="517" t="s">
        <v>4</v>
      </c>
      <c r="C327" s="517">
        <v>2018</v>
      </c>
      <c r="D327" s="497" t="s">
        <v>829</v>
      </c>
      <c r="E327" s="515" t="s">
        <v>37</v>
      </c>
      <c r="F327" s="515" t="s">
        <v>21</v>
      </c>
      <c r="G327" s="517" t="s">
        <v>817</v>
      </c>
      <c r="H327" s="517" t="s">
        <v>228</v>
      </c>
      <c r="I327" s="409" t="s">
        <v>1679</v>
      </c>
      <c r="J327" s="480">
        <v>9093</v>
      </c>
      <c r="K327" s="517" t="s">
        <v>286</v>
      </c>
      <c r="L327" s="385" t="s">
        <v>1684</v>
      </c>
      <c r="M327" s="445">
        <v>15110</v>
      </c>
      <c r="N327" s="504">
        <f t="shared" ref="N327:N329" si="99">100*M327/J327</f>
        <v>166.17178049048718</v>
      </c>
      <c r="O327" s="429">
        <v>224</v>
      </c>
      <c r="P327" s="505" t="s">
        <v>3002</v>
      </c>
      <c r="Q327" s="505" t="s">
        <v>3003</v>
      </c>
    </row>
    <row r="328" spans="1:18">
      <c r="A328" s="517" t="s">
        <v>4</v>
      </c>
      <c r="B328" s="517" t="s">
        <v>4</v>
      </c>
      <c r="C328" s="517">
        <v>2018</v>
      </c>
      <c r="D328" s="497" t="s">
        <v>830</v>
      </c>
      <c r="E328" s="515" t="s">
        <v>37</v>
      </c>
      <c r="F328" s="515" t="s">
        <v>21</v>
      </c>
      <c r="G328" s="517" t="s">
        <v>831</v>
      </c>
      <c r="H328" s="517" t="s">
        <v>228</v>
      </c>
      <c r="I328" s="409" t="s">
        <v>1679</v>
      </c>
      <c r="J328" s="480">
        <v>123.3</v>
      </c>
      <c r="K328" s="517" t="s">
        <v>286</v>
      </c>
      <c r="L328" s="385" t="s">
        <v>1684</v>
      </c>
      <c r="M328" s="445">
        <v>168</v>
      </c>
      <c r="N328" s="504">
        <f t="shared" si="99"/>
        <v>136.25304136253041</v>
      </c>
      <c r="O328" s="429">
        <v>9</v>
      </c>
      <c r="P328" s="505" t="s">
        <v>3002</v>
      </c>
      <c r="Q328" s="505" t="s">
        <v>3003</v>
      </c>
    </row>
    <row r="329" spans="1:18">
      <c r="A329" s="517" t="s">
        <v>4</v>
      </c>
      <c r="B329" s="517" t="s">
        <v>4</v>
      </c>
      <c r="C329" s="517">
        <v>2018</v>
      </c>
      <c r="D329" s="497" t="s">
        <v>832</v>
      </c>
      <c r="E329" s="515" t="s">
        <v>37</v>
      </c>
      <c r="F329" s="515" t="s">
        <v>21</v>
      </c>
      <c r="G329" s="517" t="s">
        <v>754</v>
      </c>
      <c r="H329" s="517" t="s">
        <v>108</v>
      </c>
      <c r="I329" s="409" t="s">
        <v>1679</v>
      </c>
      <c r="J329" s="480">
        <v>11438</v>
      </c>
      <c r="K329" s="517" t="s">
        <v>286</v>
      </c>
      <c r="L329" s="385" t="s">
        <v>1806</v>
      </c>
      <c r="M329" s="445">
        <v>14226</v>
      </c>
      <c r="N329" s="504">
        <f t="shared" si="99"/>
        <v>124.37489071515999</v>
      </c>
      <c r="O329" s="429">
        <v>341</v>
      </c>
      <c r="P329" s="505" t="s">
        <v>3002</v>
      </c>
      <c r="Q329" s="505" t="s">
        <v>3003</v>
      </c>
    </row>
    <row r="330" spans="1:18">
      <c r="A330" s="517" t="s">
        <v>4</v>
      </c>
      <c r="B330" s="517" t="s">
        <v>4</v>
      </c>
      <c r="C330" s="517">
        <v>2018</v>
      </c>
      <c r="D330" s="507" t="s">
        <v>832</v>
      </c>
      <c r="E330" s="515" t="s">
        <v>37</v>
      </c>
      <c r="F330" s="515" t="s">
        <v>21</v>
      </c>
      <c r="G330" s="517" t="s">
        <v>754</v>
      </c>
      <c r="H330" s="517" t="s">
        <v>108</v>
      </c>
      <c r="I330" s="514" t="s">
        <v>1681</v>
      </c>
      <c r="J330" s="514" t="s">
        <v>706</v>
      </c>
      <c r="K330" s="517" t="s">
        <v>286</v>
      </c>
      <c r="L330" s="582" t="s">
        <v>1692</v>
      </c>
      <c r="M330" s="470">
        <v>4248</v>
      </c>
      <c r="N330" s="310" t="s">
        <v>286</v>
      </c>
      <c r="O330" s="200">
        <v>109</v>
      </c>
      <c r="P330" s="273" t="s">
        <v>2540</v>
      </c>
      <c r="Q330" s="273"/>
    </row>
    <row r="331" spans="1:18" s="528" customFormat="1">
      <c r="A331" s="517" t="s">
        <v>4</v>
      </c>
      <c r="B331" s="517" t="s">
        <v>4</v>
      </c>
      <c r="C331" s="410">
        <v>2018</v>
      </c>
      <c r="D331" s="507" t="s">
        <v>832</v>
      </c>
      <c r="E331" s="515" t="s">
        <v>37</v>
      </c>
      <c r="F331" s="515" t="s">
        <v>21</v>
      </c>
      <c r="G331" s="410" t="s">
        <v>754</v>
      </c>
      <c r="H331" s="410" t="s">
        <v>107</v>
      </c>
      <c r="I331" s="409" t="s">
        <v>1679</v>
      </c>
      <c r="J331" s="496">
        <v>500</v>
      </c>
      <c r="K331" s="410" t="s">
        <v>286</v>
      </c>
      <c r="L331" s="582" t="s">
        <v>1693</v>
      </c>
      <c r="M331" s="470">
        <v>571</v>
      </c>
      <c r="N331" s="310">
        <f t="shared" ref="N331" si="100">100*M331/J331</f>
        <v>114.2</v>
      </c>
      <c r="O331" s="200">
        <v>11</v>
      </c>
      <c r="P331" s="273" t="s">
        <v>2601</v>
      </c>
      <c r="Q331" s="273"/>
      <c r="R331" s="86"/>
    </row>
    <row r="332" spans="1:18" s="528" customFormat="1">
      <c r="A332" s="517" t="s">
        <v>4</v>
      </c>
      <c r="B332" s="517" t="s">
        <v>4</v>
      </c>
      <c r="C332" s="410">
        <v>2018</v>
      </c>
      <c r="D332" s="507" t="s">
        <v>832</v>
      </c>
      <c r="E332" s="515" t="s">
        <v>37</v>
      </c>
      <c r="F332" s="515" t="s">
        <v>21</v>
      </c>
      <c r="G332" s="410" t="s">
        <v>754</v>
      </c>
      <c r="H332" s="410" t="s">
        <v>107</v>
      </c>
      <c r="I332" s="514" t="s">
        <v>1681</v>
      </c>
      <c r="J332" s="514" t="s">
        <v>706</v>
      </c>
      <c r="K332" s="410" t="s">
        <v>286</v>
      </c>
      <c r="L332" s="582" t="s">
        <v>1692</v>
      </c>
      <c r="M332" s="470">
        <v>270</v>
      </c>
      <c r="N332" s="310" t="s">
        <v>286</v>
      </c>
      <c r="O332" s="200">
        <v>7</v>
      </c>
      <c r="P332" s="273" t="s">
        <v>2569</v>
      </c>
      <c r="Q332" s="273"/>
      <c r="R332" s="86"/>
    </row>
    <row r="333" spans="1:18" s="528" customFormat="1">
      <c r="A333" s="517" t="s">
        <v>4</v>
      </c>
      <c r="B333" s="517" t="s">
        <v>4</v>
      </c>
      <c r="C333" s="410">
        <v>2018</v>
      </c>
      <c r="D333" s="507" t="s">
        <v>832</v>
      </c>
      <c r="E333" s="515" t="s">
        <v>37</v>
      </c>
      <c r="F333" s="515" t="s">
        <v>21</v>
      </c>
      <c r="G333" s="410" t="s">
        <v>754</v>
      </c>
      <c r="H333" s="410" t="s">
        <v>508</v>
      </c>
      <c r="I333" s="409" t="s">
        <v>1679</v>
      </c>
      <c r="J333" s="496">
        <v>500</v>
      </c>
      <c r="K333" s="410" t="s">
        <v>286</v>
      </c>
      <c r="L333" s="582" t="s">
        <v>1693</v>
      </c>
      <c r="M333" s="470">
        <v>571</v>
      </c>
      <c r="N333" s="310">
        <f t="shared" ref="N333" si="101">100*M333/J333</f>
        <v>114.2</v>
      </c>
      <c r="O333" s="200">
        <v>11</v>
      </c>
      <c r="P333" s="273" t="s">
        <v>2601</v>
      </c>
      <c r="Q333" s="273"/>
      <c r="R333" s="86"/>
    </row>
    <row r="334" spans="1:18" s="528" customFormat="1">
      <c r="A334" s="517" t="s">
        <v>4</v>
      </c>
      <c r="B334" s="517" t="s">
        <v>4</v>
      </c>
      <c r="C334" s="410">
        <v>2018</v>
      </c>
      <c r="D334" s="507" t="s">
        <v>832</v>
      </c>
      <c r="E334" s="515" t="s">
        <v>37</v>
      </c>
      <c r="F334" s="515" t="s">
        <v>21</v>
      </c>
      <c r="G334" s="410" t="s">
        <v>754</v>
      </c>
      <c r="H334" s="410" t="s">
        <v>508</v>
      </c>
      <c r="I334" s="514" t="s">
        <v>1681</v>
      </c>
      <c r="J334" s="514" t="s">
        <v>706</v>
      </c>
      <c r="K334" s="410" t="s">
        <v>286</v>
      </c>
      <c r="L334" s="582" t="s">
        <v>1692</v>
      </c>
      <c r="M334" s="470">
        <v>889</v>
      </c>
      <c r="N334" s="310" t="s">
        <v>286</v>
      </c>
      <c r="O334" s="200">
        <v>38</v>
      </c>
      <c r="P334" s="273" t="s">
        <v>2569</v>
      </c>
      <c r="Q334" s="273"/>
      <c r="R334" s="86"/>
    </row>
    <row r="335" spans="1:18" s="528" customFormat="1">
      <c r="A335" s="517" t="s">
        <v>4</v>
      </c>
      <c r="B335" s="517" t="s">
        <v>4</v>
      </c>
      <c r="C335" s="410">
        <v>2018</v>
      </c>
      <c r="D335" s="507" t="s">
        <v>832</v>
      </c>
      <c r="E335" s="515" t="s">
        <v>37</v>
      </c>
      <c r="F335" s="515" t="s">
        <v>21</v>
      </c>
      <c r="G335" s="410" t="s">
        <v>754</v>
      </c>
      <c r="H335" s="503" t="s">
        <v>103</v>
      </c>
      <c r="I335" s="409" t="s">
        <v>1679</v>
      </c>
      <c r="J335" s="496">
        <v>500</v>
      </c>
      <c r="K335" s="410" t="s">
        <v>286</v>
      </c>
      <c r="L335" s="582" t="s">
        <v>1693</v>
      </c>
      <c r="M335" s="470">
        <v>571</v>
      </c>
      <c r="N335" s="310">
        <f t="shared" ref="N335:N337" si="102">100*M335/J335</f>
        <v>114.2</v>
      </c>
      <c r="O335" s="200">
        <v>11</v>
      </c>
      <c r="P335" s="273" t="s">
        <v>2601</v>
      </c>
      <c r="Q335" s="273"/>
      <c r="R335" s="86"/>
    </row>
    <row r="336" spans="1:18" s="528" customFormat="1">
      <c r="A336" s="517" t="s">
        <v>4</v>
      </c>
      <c r="B336" s="517" t="s">
        <v>4</v>
      </c>
      <c r="C336" s="410">
        <v>2018</v>
      </c>
      <c r="D336" s="507" t="s">
        <v>832</v>
      </c>
      <c r="E336" s="515" t="s">
        <v>37</v>
      </c>
      <c r="F336" s="515" t="s">
        <v>21</v>
      </c>
      <c r="G336" s="410" t="s">
        <v>754</v>
      </c>
      <c r="H336" s="503" t="s">
        <v>103</v>
      </c>
      <c r="I336" s="514" t="s">
        <v>1681</v>
      </c>
      <c r="J336" s="514" t="s">
        <v>706</v>
      </c>
      <c r="K336" s="410" t="s">
        <v>286</v>
      </c>
      <c r="L336" s="582" t="s">
        <v>1692</v>
      </c>
      <c r="M336" s="470">
        <v>939</v>
      </c>
      <c r="N336" s="310" t="s">
        <v>286</v>
      </c>
      <c r="O336" s="200">
        <v>38</v>
      </c>
      <c r="P336" s="273" t="s">
        <v>2569</v>
      </c>
      <c r="Q336" s="273"/>
      <c r="R336" s="86"/>
    </row>
    <row r="337" spans="1:18" s="528" customFormat="1">
      <c r="A337" s="517" t="s">
        <v>4</v>
      </c>
      <c r="B337" s="517" t="s">
        <v>4</v>
      </c>
      <c r="C337" s="410">
        <v>2018</v>
      </c>
      <c r="D337" s="507" t="s">
        <v>832</v>
      </c>
      <c r="E337" s="515" t="s">
        <v>37</v>
      </c>
      <c r="F337" s="515" t="s">
        <v>21</v>
      </c>
      <c r="G337" s="410" t="s">
        <v>754</v>
      </c>
      <c r="H337" s="410" t="s">
        <v>104</v>
      </c>
      <c r="I337" s="409" t="s">
        <v>1679</v>
      </c>
      <c r="J337" s="496">
        <v>500</v>
      </c>
      <c r="K337" s="410" t="s">
        <v>286</v>
      </c>
      <c r="L337" s="582" t="s">
        <v>1693</v>
      </c>
      <c r="M337" s="470">
        <v>542</v>
      </c>
      <c r="N337" s="310">
        <f t="shared" si="102"/>
        <v>108.4</v>
      </c>
      <c r="O337" s="200">
        <v>11</v>
      </c>
      <c r="P337" s="273" t="s">
        <v>2601</v>
      </c>
      <c r="Q337" s="273"/>
      <c r="R337" s="86"/>
    </row>
    <row r="338" spans="1:18" s="528" customFormat="1">
      <c r="A338" s="517" t="s">
        <v>4</v>
      </c>
      <c r="B338" s="517" t="s">
        <v>4</v>
      </c>
      <c r="C338" s="410">
        <v>2018</v>
      </c>
      <c r="D338" s="507" t="s">
        <v>832</v>
      </c>
      <c r="E338" s="515" t="s">
        <v>37</v>
      </c>
      <c r="F338" s="515" t="s">
        <v>21</v>
      </c>
      <c r="G338" s="410" t="s">
        <v>754</v>
      </c>
      <c r="H338" s="410" t="s">
        <v>104</v>
      </c>
      <c r="I338" s="514" t="s">
        <v>1681</v>
      </c>
      <c r="J338" s="514" t="s">
        <v>706</v>
      </c>
      <c r="K338" s="410" t="s">
        <v>286</v>
      </c>
      <c r="L338" s="582" t="s">
        <v>1692</v>
      </c>
      <c r="M338" s="470">
        <v>921</v>
      </c>
      <c r="N338" s="310" t="s">
        <v>286</v>
      </c>
      <c r="O338" s="200">
        <v>38</v>
      </c>
      <c r="P338" s="273" t="s">
        <v>2569</v>
      </c>
      <c r="Q338" s="273"/>
      <c r="R338" s="86"/>
    </row>
    <row r="339" spans="1:18" s="528" customFormat="1">
      <c r="A339" s="517" t="s">
        <v>4</v>
      </c>
      <c r="B339" s="517" t="s">
        <v>4</v>
      </c>
      <c r="C339" s="410">
        <v>2018</v>
      </c>
      <c r="D339" s="507" t="s">
        <v>832</v>
      </c>
      <c r="E339" s="515" t="s">
        <v>37</v>
      </c>
      <c r="F339" s="515" t="s">
        <v>21</v>
      </c>
      <c r="G339" s="410" t="s">
        <v>754</v>
      </c>
      <c r="H339" s="410" t="s">
        <v>1281</v>
      </c>
      <c r="I339" s="409" t="s">
        <v>1679</v>
      </c>
      <c r="J339" s="410" t="s">
        <v>1683</v>
      </c>
      <c r="K339" s="410" t="s">
        <v>286</v>
      </c>
      <c r="L339" s="582" t="s">
        <v>1693</v>
      </c>
      <c r="M339" s="470" t="s">
        <v>286</v>
      </c>
      <c r="N339" s="310" t="s">
        <v>286</v>
      </c>
      <c r="O339" s="200" t="s">
        <v>286</v>
      </c>
      <c r="P339" s="273"/>
      <c r="Q339" s="273"/>
      <c r="R339" s="86"/>
    </row>
    <row r="340" spans="1:18" s="528" customFormat="1">
      <c r="A340" s="517" t="s">
        <v>4</v>
      </c>
      <c r="B340" s="517" t="s">
        <v>4</v>
      </c>
      <c r="C340" s="410">
        <v>2018</v>
      </c>
      <c r="D340" s="507" t="s">
        <v>832</v>
      </c>
      <c r="E340" s="515" t="s">
        <v>37</v>
      </c>
      <c r="F340" s="515" t="s">
        <v>21</v>
      </c>
      <c r="G340" s="410" t="s">
        <v>754</v>
      </c>
      <c r="H340" s="410" t="s">
        <v>1281</v>
      </c>
      <c r="I340" s="514" t="s">
        <v>1681</v>
      </c>
      <c r="J340" s="410" t="s">
        <v>1683</v>
      </c>
      <c r="K340" s="410" t="s">
        <v>286</v>
      </c>
      <c r="L340" s="582" t="s">
        <v>1693</v>
      </c>
      <c r="M340" s="470" t="s">
        <v>286</v>
      </c>
      <c r="N340" s="310" t="s">
        <v>286</v>
      </c>
      <c r="O340" s="200" t="s">
        <v>286</v>
      </c>
      <c r="P340" s="273"/>
      <c r="Q340" s="273"/>
      <c r="R340" s="86"/>
    </row>
    <row r="341" spans="1:18">
      <c r="A341" s="517" t="s">
        <v>4</v>
      </c>
      <c r="B341" s="517" t="s">
        <v>4</v>
      </c>
      <c r="C341" s="517">
        <v>2018</v>
      </c>
      <c r="D341" s="497" t="s">
        <v>832</v>
      </c>
      <c r="E341" s="515" t="s">
        <v>37</v>
      </c>
      <c r="F341" s="515" t="s">
        <v>21</v>
      </c>
      <c r="G341" s="517" t="s">
        <v>833</v>
      </c>
      <c r="H341" s="517" t="s">
        <v>108</v>
      </c>
      <c r="I341" s="409" t="s">
        <v>1679</v>
      </c>
      <c r="J341" s="480">
        <v>13922</v>
      </c>
      <c r="K341" s="517" t="s">
        <v>286</v>
      </c>
      <c r="L341" s="385" t="s">
        <v>1694</v>
      </c>
      <c r="M341" s="445">
        <v>87642</v>
      </c>
      <c r="N341" s="504">
        <f t="shared" ref="N341" si="103">100*M341/J341</f>
        <v>629.52162045683087</v>
      </c>
      <c r="O341" s="429">
        <v>1044</v>
      </c>
      <c r="P341" s="505" t="s">
        <v>3002</v>
      </c>
      <c r="Q341" s="505" t="s">
        <v>3003</v>
      </c>
    </row>
    <row r="342" spans="1:18">
      <c r="A342" s="517" t="s">
        <v>4</v>
      </c>
      <c r="B342" s="517" t="s">
        <v>4</v>
      </c>
      <c r="C342" s="517">
        <v>2018</v>
      </c>
      <c r="D342" s="507" t="s">
        <v>832</v>
      </c>
      <c r="E342" s="515" t="s">
        <v>37</v>
      </c>
      <c r="F342" s="515" t="s">
        <v>21</v>
      </c>
      <c r="G342" s="517" t="s">
        <v>833</v>
      </c>
      <c r="H342" s="517" t="s">
        <v>108</v>
      </c>
      <c r="I342" s="514" t="s">
        <v>1681</v>
      </c>
      <c r="J342" s="514" t="s">
        <v>706</v>
      </c>
      <c r="K342" s="517" t="s">
        <v>286</v>
      </c>
      <c r="L342" s="385" t="s">
        <v>1695</v>
      </c>
      <c r="M342" s="470">
        <v>7380</v>
      </c>
      <c r="N342" s="310" t="s">
        <v>286</v>
      </c>
      <c r="O342" s="200">
        <v>118</v>
      </c>
      <c r="P342" s="273"/>
      <c r="Q342" s="273"/>
    </row>
    <row r="343" spans="1:18" s="528" customFormat="1">
      <c r="A343" s="517" t="s">
        <v>4</v>
      </c>
      <c r="B343" s="517" t="s">
        <v>4</v>
      </c>
      <c r="C343" s="410">
        <v>2018</v>
      </c>
      <c r="D343" s="507" t="s">
        <v>832</v>
      </c>
      <c r="E343" s="515" t="s">
        <v>37</v>
      </c>
      <c r="F343" s="515" t="s">
        <v>21</v>
      </c>
      <c r="G343" s="410" t="s">
        <v>833</v>
      </c>
      <c r="H343" s="410" t="s">
        <v>107</v>
      </c>
      <c r="I343" s="409" t="s">
        <v>1679</v>
      </c>
      <c r="J343" s="496">
        <v>1400</v>
      </c>
      <c r="K343" s="410" t="s">
        <v>286</v>
      </c>
      <c r="L343" s="582" t="s">
        <v>1696</v>
      </c>
      <c r="M343" s="470">
        <v>1700</v>
      </c>
      <c r="N343" s="310">
        <f t="shared" ref="N343" si="104">100*M343/J343</f>
        <v>121.42857142857143</v>
      </c>
      <c r="O343" s="200">
        <v>6</v>
      </c>
      <c r="P343" s="273"/>
      <c r="Q343" s="273"/>
      <c r="R343" s="86"/>
    </row>
    <row r="344" spans="1:18" s="528" customFormat="1">
      <c r="A344" s="517" t="s">
        <v>4</v>
      </c>
      <c r="B344" s="517" t="s">
        <v>4</v>
      </c>
      <c r="C344" s="410">
        <v>2018</v>
      </c>
      <c r="D344" s="507" t="s">
        <v>832</v>
      </c>
      <c r="E344" s="515" t="s">
        <v>37</v>
      </c>
      <c r="F344" s="515" t="s">
        <v>21</v>
      </c>
      <c r="G344" s="410" t="s">
        <v>833</v>
      </c>
      <c r="H344" s="410" t="s">
        <v>107</v>
      </c>
      <c r="I344" s="514" t="s">
        <v>1681</v>
      </c>
      <c r="J344" s="514" t="s">
        <v>706</v>
      </c>
      <c r="K344" s="410" t="s">
        <v>286</v>
      </c>
      <c r="L344" s="582" t="s">
        <v>1697</v>
      </c>
      <c r="M344" s="470">
        <v>761</v>
      </c>
      <c r="N344" s="310" t="s">
        <v>286</v>
      </c>
      <c r="O344" s="200">
        <v>36</v>
      </c>
      <c r="P344" s="273"/>
      <c r="Q344" s="273"/>
      <c r="R344" s="86"/>
    </row>
    <row r="345" spans="1:18" s="528" customFormat="1">
      <c r="A345" s="517" t="s">
        <v>4</v>
      </c>
      <c r="B345" s="517" t="s">
        <v>4</v>
      </c>
      <c r="C345" s="410">
        <v>2018</v>
      </c>
      <c r="D345" s="507" t="s">
        <v>832</v>
      </c>
      <c r="E345" s="515" t="s">
        <v>37</v>
      </c>
      <c r="F345" s="515" t="s">
        <v>21</v>
      </c>
      <c r="G345" s="410" t="s">
        <v>833</v>
      </c>
      <c r="H345" s="410" t="s">
        <v>508</v>
      </c>
      <c r="I345" s="409" t="s">
        <v>1679</v>
      </c>
      <c r="J345" s="496">
        <v>1400</v>
      </c>
      <c r="K345" s="410" t="s">
        <v>286</v>
      </c>
      <c r="L345" s="582" t="s">
        <v>1696</v>
      </c>
      <c r="M345" s="470">
        <v>1663</v>
      </c>
      <c r="N345" s="310">
        <f t="shared" ref="N345" si="105">100*M345/J345</f>
        <v>118.78571428571429</v>
      </c>
      <c r="O345" s="200">
        <v>6</v>
      </c>
      <c r="P345" s="273"/>
      <c r="Q345" s="273"/>
      <c r="R345" s="86"/>
    </row>
    <row r="346" spans="1:18" s="528" customFormat="1">
      <c r="A346" s="517" t="s">
        <v>4</v>
      </c>
      <c r="B346" s="517" t="s">
        <v>4</v>
      </c>
      <c r="C346" s="410">
        <v>2018</v>
      </c>
      <c r="D346" s="507" t="s">
        <v>832</v>
      </c>
      <c r="E346" s="515" t="s">
        <v>37</v>
      </c>
      <c r="F346" s="515" t="s">
        <v>21</v>
      </c>
      <c r="G346" s="410" t="s">
        <v>833</v>
      </c>
      <c r="H346" s="410" t="s">
        <v>508</v>
      </c>
      <c r="I346" s="514" t="s">
        <v>1681</v>
      </c>
      <c r="J346" s="514" t="s">
        <v>706</v>
      </c>
      <c r="K346" s="410" t="s">
        <v>286</v>
      </c>
      <c r="L346" s="582" t="s">
        <v>1697</v>
      </c>
      <c r="M346" s="470">
        <v>764</v>
      </c>
      <c r="N346" s="310" t="s">
        <v>286</v>
      </c>
      <c r="O346" s="200">
        <v>36</v>
      </c>
      <c r="P346" s="273"/>
      <c r="Q346" s="273"/>
      <c r="R346" s="86"/>
    </row>
    <row r="347" spans="1:18" s="528" customFormat="1">
      <c r="A347" s="517" t="s">
        <v>4</v>
      </c>
      <c r="B347" s="517" t="s">
        <v>4</v>
      </c>
      <c r="C347" s="410">
        <v>2018</v>
      </c>
      <c r="D347" s="507" t="s">
        <v>832</v>
      </c>
      <c r="E347" s="515" t="s">
        <v>37</v>
      </c>
      <c r="F347" s="515" t="s">
        <v>21</v>
      </c>
      <c r="G347" s="410" t="s">
        <v>833</v>
      </c>
      <c r="H347" s="503" t="s">
        <v>103</v>
      </c>
      <c r="I347" s="409" t="s">
        <v>1679</v>
      </c>
      <c r="J347" s="496">
        <v>1400</v>
      </c>
      <c r="K347" s="410" t="s">
        <v>286</v>
      </c>
      <c r="L347" s="582" t="s">
        <v>1696</v>
      </c>
      <c r="M347" s="470">
        <v>1700</v>
      </c>
      <c r="N347" s="310">
        <f t="shared" ref="N347:N349" si="106">100*M347/J347</f>
        <v>121.42857142857143</v>
      </c>
      <c r="O347" s="200">
        <v>6</v>
      </c>
      <c r="P347" s="273"/>
      <c r="Q347" s="273"/>
      <c r="R347" s="86"/>
    </row>
    <row r="348" spans="1:18" s="528" customFormat="1">
      <c r="A348" s="517" t="s">
        <v>4</v>
      </c>
      <c r="B348" s="517" t="s">
        <v>4</v>
      </c>
      <c r="C348" s="410">
        <v>2018</v>
      </c>
      <c r="D348" s="507" t="s">
        <v>832</v>
      </c>
      <c r="E348" s="515" t="s">
        <v>37</v>
      </c>
      <c r="F348" s="515" t="s">
        <v>21</v>
      </c>
      <c r="G348" s="410" t="s">
        <v>833</v>
      </c>
      <c r="H348" s="503" t="s">
        <v>103</v>
      </c>
      <c r="I348" s="514" t="s">
        <v>1681</v>
      </c>
      <c r="J348" s="514" t="s">
        <v>706</v>
      </c>
      <c r="K348" s="410" t="s">
        <v>286</v>
      </c>
      <c r="L348" s="582" t="s">
        <v>1697</v>
      </c>
      <c r="M348" s="470">
        <v>763</v>
      </c>
      <c r="N348" s="310" t="s">
        <v>286</v>
      </c>
      <c r="O348" s="200">
        <v>36</v>
      </c>
      <c r="P348" s="273"/>
      <c r="Q348" s="273"/>
      <c r="R348" s="86"/>
    </row>
    <row r="349" spans="1:18" s="528" customFormat="1">
      <c r="A349" s="517" t="s">
        <v>4</v>
      </c>
      <c r="B349" s="517" t="s">
        <v>4</v>
      </c>
      <c r="C349" s="410">
        <v>2018</v>
      </c>
      <c r="D349" s="507" t="s">
        <v>832</v>
      </c>
      <c r="E349" s="515" t="s">
        <v>37</v>
      </c>
      <c r="F349" s="515" t="s">
        <v>21</v>
      </c>
      <c r="G349" s="410" t="s">
        <v>833</v>
      </c>
      <c r="H349" s="410" t="s">
        <v>104</v>
      </c>
      <c r="I349" s="409" t="s">
        <v>1679</v>
      </c>
      <c r="J349" s="496">
        <v>1400</v>
      </c>
      <c r="K349" s="410" t="s">
        <v>286</v>
      </c>
      <c r="L349" s="582" t="s">
        <v>1696</v>
      </c>
      <c r="M349" s="470">
        <v>1581</v>
      </c>
      <c r="N349" s="310">
        <f t="shared" si="106"/>
        <v>112.92857142857143</v>
      </c>
      <c r="O349" s="200">
        <v>6</v>
      </c>
      <c r="P349" s="273"/>
      <c r="Q349" s="273"/>
      <c r="R349" s="86"/>
    </row>
    <row r="350" spans="1:18" s="528" customFormat="1">
      <c r="A350" s="517" t="s">
        <v>4</v>
      </c>
      <c r="B350" s="517" t="s">
        <v>4</v>
      </c>
      <c r="C350" s="410">
        <v>2018</v>
      </c>
      <c r="D350" s="507" t="s">
        <v>832</v>
      </c>
      <c r="E350" s="515" t="s">
        <v>37</v>
      </c>
      <c r="F350" s="515" t="s">
        <v>21</v>
      </c>
      <c r="G350" s="410" t="s">
        <v>833</v>
      </c>
      <c r="H350" s="410" t="s">
        <v>104</v>
      </c>
      <c r="I350" s="514" t="s">
        <v>1681</v>
      </c>
      <c r="J350" s="514" t="s">
        <v>706</v>
      </c>
      <c r="K350" s="410" t="s">
        <v>286</v>
      </c>
      <c r="L350" s="582" t="s">
        <v>1697</v>
      </c>
      <c r="M350" s="470">
        <v>617</v>
      </c>
      <c r="N350" s="310" t="s">
        <v>286</v>
      </c>
      <c r="O350" s="200">
        <v>36</v>
      </c>
      <c r="P350" s="273"/>
      <c r="Q350" s="273"/>
      <c r="R350" s="86"/>
    </row>
    <row r="351" spans="1:18" s="528" customFormat="1">
      <c r="A351" s="517" t="s">
        <v>4</v>
      </c>
      <c r="B351" s="517" t="s">
        <v>4</v>
      </c>
      <c r="C351" s="410">
        <v>2018</v>
      </c>
      <c r="D351" s="507" t="s">
        <v>832</v>
      </c>
      <c r="E351" s="515" t="s">
        <v>37</v>
      </c>
      <c r="F351" s="515" t="s">
        <v>21</v>
      </c>
      <c r="G351" s="410" t="s">
        <v>833</v>
      </c>
      <c r="H351" s="410" t="s">
        <v>1281</v>
      </c>
      <c r="I351" s="409" t="s">
        <v>1679</v>
      </c>
      <c r="J351" s="410" t="s">
        <v>1683</v>
      </c>
      <c r="K351" s="410" t="s">
        <v>286</v>
      </c>
      <c r="L351" s="582" t="s">
        <v>1696</v>
      </c>
      <c r="M351" s="470" t="s">
        <v>286</v>
      </c>
      <c r="N351" s="310" t="s">
        <v>286</v>
      </c>
      <c r="O351" s="200" t="s">
        <v>286</v>
      </c>
      <c r="P351" s="273"/>
      <c r="Q351" s="273"/>
      <c r="R351" s="86"/>
    </row>
    <row r="352" spans="1:18" s="528" customFormat="1">
      <c r="A352" s="517" t="s">
        <v>4</v>
      </c>
      <c r="B352" s="517" t="s">
        <v>4</v>
      </c>
      <c r="C352" s="410">
        <v>2018</v>
      </c>
      <c r="D352" s="507" t="s">
        <v>832</v>
      </c>
      <c r="E352" s="515" t="s">
        <v>37</v>
      </c>
      <c r="F352" s="515" t="s">
        <v>21</v>
      </c>
      <c r="G352" s="410" t="s">
        <v>833</v>
      </c>
      <c r="H352" s="410" t="s">
        <v>1281</v>
      </c>
      <c r="I352" s="514" t="s">
        <v>1681</v>
      </c>
      <c r="J352" s="410" t="s">
        <v>1683</v>
      </c>
      <c r="K352" s="410" t="s">
        <v>286</v>
      </c>
      <c r="L352" s="582" t="s">
        <v>1696</v>
      </c>
      <c r="M352" s="470" t="s">
        <v>286</v>
      </c>
      <c r="N352" s="310" t="s">
        <v>286</v>
      </c>
      <c r="O352" s="200" t="s">
        <v>286</v>
      </c>
      <c r="P352" s="273"/>
      <c r="Q352" s="273"/>
      <c r="R352" s="86"/>
    </row>
    <row r="353" spans="1:18">
      <c r="A353" s="517" t="s">
        <v>4</v>
      </c>
      <c r="B353" s="517" t="s">
        <v>4</v>
      </c>
      <c r="C353" s="517">
        <v>2018</v>
      </c>
      <c r="D353" s="497" t="s">
        <v>3222</v>
      </c>
      <c r="E353" s="515" t="s">
        <v>37</v>
      </c>
      <c r="F353" s="515" t="s">
        <v>21</v>
      </c>
      <c r="G353" s="517" t="s">
        <v>470</v>
      </c>
      <c r="H353" s="517" t="s">
        <v>108</v>
      </c>
      <c r="I353" s="409" t="s">
        <v>1679</v>
      </c>
      <c r="J353" s="480">
        <v>15280</v>
      </c>
      <c r="K353" s="517" t="s">
        <v>286</v>
      </c>
      <c r="L353" s="385" t="s">
        <v>1680</v>
      </c>
      <c r="M353" s="445">
        <v>22709</v>
      </c>
      <c r="N353" s="504">
        <f t="shared" ref="N353" si="107">100*M353/J353</f>
        <v>148.61910994764398</v>
      </c>
      <c r="O353" s="429">
        <v>590</v>
      </c>
      <c r="P353" s="505" t="s">
        <v>3002</v>
      </c>
      <c r="Q353" s="505" t="s">
        <v>3003</v>
      </c>
    </row>
    <row r="354" spans="1:18">
      <c r="A354" s="517" t="s">
        <v>4</v>
      </c>
      <c r="B354" s="517" t="s">
        <v>4</v>
      </c>
      <c r="C354" s="517">
        <v>2018</v>
      </c>
      <c r="D354" s="497" t="s">
        <v>3222</v>
      </c>
      <c r="E354" s="515" t="s">
        <v>37</v>
      </c>
      <c r="F354" s="515" t="s">
        <v>21</v>
      </c>
      <c r="G354" s="517" t="s">
        <v>470</v>
      </c>
      <c r="H354" s="517" t="s">
        <v>108</v>
      </c>
      <c r="I354" s="514" t="s">
        <v>1681</v>
      </c>
      <c r="J354" s="514" t="s">
        <v>706</v>
      </c>
      <c r="K354" s="517" t="s">
        <v>286</v>
      </c>
      <c r="L354" s="385" t="s">
        <v>1682</v>
      </c>
      <c r="M354" s="470">
        <v>4282</v>
      </c>
      <c r="N354" s="310" t="s">
        <v>286</v>
      </c>
      <c r="O354" s="200">
        <v>70</v>
      </c>
      <c r="P354" s="481" t="s">
        <v>2540</v>
      </c>
      <c r="Q354" s="481"/>
    </row>
    <row r="355" spans="1:18" s="528" customFormat="1">
      <c r="A355" s="517" t="s">
        <v>4</v>
      </c>
      <c r="B355" s="517" t="s">
        <v>4</v>
      </c>
      <c r="C355" s="517">
        <v>2018</v>
      </c>
      <c r="D355" s="497" t="s">
        <v>834</v>
      </c>
      <c r="E355" s="515" t="s">
        <v>37</v>
      </c>
      <c r="F355" s="515" t="s">
        <v>21</v>
      </c>
      <c r="G355" s="517" t="s">
        <v>470</v>
      </c>
      <c r="H355" s="517" t="s">
        <v>107</v>
      </c>
      <c r="I355" s="409" t="s">
        <v>1679</v>
      </c>
      <c r="J355" s="514">
        <v>100</v>
      </c>
      <c r="K355" s="410" t="s">
        <v>286</v>
      </c>
      <c r="L355" s="411" t="s">
        <v>3223</v>
      </c>
      <c r="M355" s="470">
        <v>152</v>
      </c>
      <c r="N355" s="310">
        <f t="shared" ref="N355" si="108">100*M355/J355</f>
        <v>152</v>
      </c>
      <c r="O355" s="200">
        <v>1</v>
      </c>
      <c r="P355" s="481" t="s">
        <v>2541</v>
      </c>
      <c r="Q355" s="481" t="s">
        <v>2602</v>
      </c>
      <c r="R355" s="86"/>
    </row>
    <row r="356" spans="1:18" s="528" customFormat="1">
      <c r="A356" s="517" t="s">
        <v>4</v>
      </c>
      <c r="B356" s="517" t="s">
        <v>4</v>
      </c>
      <c r="C356" s="517">
        <v>2018</v>
      </c>
      <c r="D356" s="497" t="s">
        <v>834</v>
      </c>
      <c r="E356" s="515" t="s">
        <v>37</v>
      </c>
      <c r="F356" s="515" t="s">
        <v>21</v>
      </c>
      <c r="G356" s="517" t="s">
        <v>470</v>
      </c>
      <c r="H356" s="517" t="s">
        <v>107</v>
      </c>
      <c r="I356" s="514" t="s">
        <v>1681</v>
      </c>
      <c r="J356" s="514" t="s">
        <v>706</v>
      </c>
      <c r="K356" s="410" t="s">
        <v>286</v>
      </c>
      <c r="L356" s="411" t="s">
        <v>3224</v>
      </c>
      <c r="M356" s="470">
        <v>161</v>
      </c>
      <c r="N356" s="310" t="s">
        <v>286</v>
      </c>
      <c r="O356" s="200">
        <v>28</v>
      </c>
      <c r="P356" s="481" t="s">
        <v>2542</v>
      </c>
      <c r="Q356" s="481" t="s">
        <v>2603</v>
      </c>
      <c r="R356" s="86"/>
    </row>
    <row r="357" spans="1:18" s="528" customFormat="1">
      <c r="A357" s="517" t="s">
        <v>4</v>
      </c>
      <c r="B357" s="517" t="s">
        <v>4</v>
      </c>
      <c r="C357" s="517">
        <v>2018</v>
      </c>
      <c r="D357" s="497" t="s">
        <v>834</v>
      </c>
      <c r="E357" s="515" t="s">
        <v>37</v>
      </c>
      <c r="F357" s="515" t="s">
        <v>21</v>
      </c>
      <c r="G357" s="517" t="s">
        <v>470</v>
      </c>
      <c r="H357" s="517" t="s">
        <v>508</v>
      </c>
      <c r="I357" s="409" t="s">
        <v>1679</v>
      </c>
      <c r="J357" s="514">
        <v>100</v>
      </c>
      <c r="K357" s="410" t="s">
        <v>286</v>
      </c>
      <c r="L357" s="411" t="s">
        <v>3223</v>
      </c>
      <c r="M357" s="470">
        <v>152</v>
      </c>
      <c r="N357" s="310">
        <f t="shared" ref="N357" si="109">100*M357/J357</f>
        <v>152</v>
      </c>
      <c r="O357" s="200">
        <v>1</v>
      </c>
      <c r="P357" s="481" t="s">
        <v>2541</v>
      </c>
      <c r="Q357" s="481" t="s">
        <v>2550</v>
      </c>
      <c r="R357" s="86"/>
    </row>
    <row r="358" spans="1:18" s="528" customFormat="1">
      <c r="A358" s="517" t="s">
        <v>4</v>
      </c>
      <c r="B358" s="517" t="s">
        <v>4</v>
      </c>
      <c r="C358" s="517">
        <v>2018</v>
      </c>
      <c r="D358" s="497" t="s">
        <v>834</v>
      </c>
      <c r="E358" s="515" t="s">
        <v>37</v>
      </c>
      <c r="F358" s="515" t="s">
        <v>21</v>
      </c>
      <c r="G358" s="517" t="s">
        <v>470</v>
      </c>
      <c r="H358" s="517" t="s">
        <v>508</v>
      </c>
      <c r="I358" s="514" t="s">
        <v>1681</v>
      </c>
      <c r="J358" s="514" t="s">
        <v>706</v>
      </c>
      <c r="K358" s="410" t="s">
        <v>286</v>
      </c>
      <c r="L358" s="411" t="s">
        <v>3224</v>
      </c>
      <c r="M358" s="470">
        <v>159</v>
      </c>
      <c r="N358" s="310" t="s">
        <v>286</v>
      </c>
      <c r="O358" s="200">
        <v>28</v>
      </c>
      <c r="P358" s="481" t="s">
        <v>2542</v>
      </c>
      <c r="Q358" s="481"/>
      <c r="R358" s="86"/>
    </row>
    <row r="359" spans="1:18" s="528" customFormat="1">
      <c r="A359" s="517" t="s">
        <v>4</v>
      </c>
      <c r="B359" s="517" t="s">
        <v>4</v>
      </c>
      <c r="C359" s="517">
        <v>2018</v>
      </c>
      <c r="D359" s="497" t="s">
        <v>834</v>
      </c>
      <c r="E359" s="515" t="s">
        <v>37</v>
      </c>
      <c r="F359" s="515" t="s">
        <v>21</v>
      </c>
      <c r="G359" s="517" t="s">
        <v>470</v>
      </c>
      <c r="H359" s="503" t="s">
        <v>103</v>
      </c>
      <c r="I359" s="409" t="s">
        <v>1679</v>
      </c>
      <c r="J359" s="514">
        <v>100</v>
      </c>
      <c r="K359" s="410" t="s">
        <v>286</v>
      </c>
      <c r="L359" s="411" t="s">
        <v>3223</v>
      </c>
      <c r="M359" s="470">
        <v>152</v>
      </c>
      <c r="N359" s="310">
        <f t="shared" ref="N359:N361" si="110">100*M359/J359</f>
        <v>152</v>
      </c>
      <c r="O359" s="200">
        <v>1</v>
      </c>
      <c r="P359" s="481" t="s">
        <v>2541</v>
      </c>
      <c r="Q359" s="481" t="s">
        <v>2550</v>
      </c>
      <c r="R359" s="86"/>
    </row>
    <row r="360" spans="1:18" s="528" customFormat="1">
      <c r="A360" s="517" t="s">
        <v>4</v>
      </c>
      <c r="B360" s="517" t="s">
        <v>4</v>
      </c>
      <c r="C360" s="517">
        <v>2018</v>
      </c>
      <c r="D360" s="497" t="s">
        <v>834</v>
      </c>
      <c r="E360" s="515" t="s">
        <v>37</v>
      </c>
      <c r="F360" s="515" t="s">
        <v>21</v>
      </c>
      <c r="G360" s="517" t="s">
        <v>470</v>
      </c>
      <c r="H360" s="503" t="s">
        <v>103</v>
      </c>
      <c r="I360" s="514" t="s">
        <v>1681</v>
      </c>
      <c r="J360" s="514" t="s">
        <v>706</v>
      </c>
      <c r="K360" s="410" t="s">
        <v>286</v>
      </c>
      <c r="L360" s="411" t="s">
        <v>3224</v>
      </c>
      <c r="M360" s="470">
        <v>161</v>
      </c>
      <c r="N360" s="310" t="s">
        <v>286</v>
      </c>
      <c r="O360" s="200">
        <v>28</v>
      </c>
      <c r="P360" s="481" t="s">
        <v>2542</v>
      </c>
      <c r="Q360" s="481"/>
      <c r="R360" s="86"/>
    </row>
    <row r="361" spans="1:18" s="528" customFormat="1">
      <c r="A361" s="517" t="s">
        <v>4</v>
      </c>
      <c r="B361" s="517" t="s">
        <v>4</v>
      </c>
      <c r="C361" s="517">
        <v>2018</v>
      </c>
      <c r="D361" s="497" t="s">
        <v>834</v>
      </c>
      <c r="E361" s="515" t="s">
        <v>37</v>
      </c>
      <c r="F361" s="515" t="s">
        <v>21</v>
      </c>
      <c r="G361" s="517" t="s">
        <v>470</v>
      </c>
      <c r="H361" s="410" t="s">
        <v>104</v>
      </c>
      <c r="I361" s="409" t="s">
        <v>1679</v>
      </c>
      <c r="J361" s="514">
        <v>100</v>
      </c>
      <c r="K361" s="410" t="s">
        <v>286</v>
      </c>
      <c r="L361" s="411" t="s">
        <v>3223</v>
      </c>
      <c r="M361" s="470">
        <v>146</v>
      </c>
      <c r="N361" s="310">
        <f t="shared" si="110"/>
        <v>146</v>
      </c>
      <c r="O361" s="200">
        <v>1</v>
      </c>
      <c r="P361" s="481" t="s">
        <v>2541</v>
      </c>
      <c r="Q361" s="481"/>
      <c r="R361" s="86"/>
    </row>
    <row r="362" spans="1:18" s="528" customFormat="1">
      <c r="A362" s="517" t="s">
        <v>4</v>
      </c>
      <c r="B362" s="517" t="s">
        <v>4</v>
      </c>
      <c r="C362" s="517">
        <v>2018</v>
      </c>
      <c r="D362" s="497" t="s">
        <v>834</v>
      </c>
      <c r="E362" s="515" t="s">
        <v>37</v>
      </c>
      <c r="F362" s="515" t="s">
        <v>21</v>
      </c>
      <c r="G362" s="517" t="s">
        <v>470</v>
      </c>
      <c r="H362" s="410" t="s">
        <v>104</v>
      </c>
      <c r="I362" s="514" t="s">
        <v>1681</v>
      </c>
      <c r="J362" s="514" t="s">
        <v>706</v>
      </c>
      <c r="K362" s="410" t="s">
        <v>286</v>
      </c>
      <c r="L362" s="411" t="s">
        <v>3224</v>
      </c>
      <c r="M362" s="470">
        <v>157</v>
      </c>
      <c r="N362" s="310" t="s">
        <v>286</v>
      </c>
      <c r="O362" s="200">
        <v>28</v>
      </c>
      <c r="P362" s="481" t="s">
        <v>2542</v>
      </c>
      <c r="Q362" s="481"/>
      <c r="R362" s="86"/>
    </row>
    <row r="363" spans="1:18">
      <c r="A363" s="517" t="s">
        <v>4</v>
      </c>
      <c r="B363" s="517" t="s">
        <v>4</v>
      </c>
      <c r="C363" s="517">
        <v>2018</v>
      </c>
      <c r="D363" s="497" t="s">
        <v>835</v>
      </c>
      <c r="E363" s="515" t="s">
        <v>37</v>
      </c>
      <c r="F363" s="515" t="s">
        <v>21</v>
      </c>
      <c r="G363" s="517" t="s">
        <v>470</v>
      </c>
      <c r="H363" s="517" t="s">
        <v>108</v>
      </c>
      <c r="I363" s="409" t="s">
        <v>1679</v>
      </c>
      <c r="J363" s="480">
        <v>4435.2</v>
      </c>
      <c r="K363" s="517" t="s">
        <v>286</v>
      </c>
      <c r="L363" s="385" t="s">
        <v>1680</v>
      </c>
      <c r="M363" s="445">
        <v>6181</v>
      </c>
      <c r="N363" s="504">
        <f t="shared" ref="N363" si="111">100*M363/J363</f>
        <v>139.36237373737373</v>
      </c>
      <c r="O363" s="429">
        <v>485</v>
      </c>
      <c r="P363" s="505" t="s">
        <v>3002</v>
      </c>
      <c r="Q363" s="505" t="s">
        <v>3003</v>
      </c>
    </row>
    <row r="364" spans="1:18">
      <c r="A364" s="517" t="s">
        <v>4</v>
      </c>
      <c r="B364" s="517" t="s">
        <v>4</v>
      </c>
      <c r="C364" s="517">
        <v>2018</v>
      </c>
      <c r="D364" s="497" t="s">
        <v>835</v>
      </c>
      <c r="E364" s="515" t="s">
        <v>37</v>
      </c>
      <c r="F364" s="515" t="s">
        <v>21</v>
      </c>
      <c r="G364" s="517" t="s">
        <v>470</v>
      </c>
      <c r="H364" s="517" t="s">
        <v>108</v>
      </c>
      <c r="I364" s="514" t="s">
        <v>1681</v>
      </c>
      <c r="J364" s="514" t="s">
        <v>706</v>
      </c>
      <c r="K364" s="517" t="s">
        <v>286</v>
      </c>
      <c r="L364" s="385" t="s">
        <v>1682</v>
      </c>
      <c r="M364" s="470">
        <v>237</v>
      </c>
      <c r="N364" s="310" t="s">
        <v>286</v>
      </c>
      <c r="O364" s="200">
        <v>78</v>
      </c>
      <c r="P364" s="273" t="s">
        <v>2540</v>
      </c>
      <c r="Q364" s="273"/>
    </row>
    <row r="365" spans="1:18" s="528" customFormat="1">
      <c r="A365" s="517" t="s">
        <v>4</v>
      </c>
      <c r="B365" s="517" t="s">
        <v>4</v>
      </c>
      <c r="C365" s="517">
        <v>2018</v>
      </c>
      <c r="D365" s="497" t="s">
        <v>835</v>
      </c>
      <c r="E365" s="515" t="s">
        <v>37</v>
      </c>
      <c r="F365" s="515" t="s">
        <v>21</v>
      </c>
      <c r="G365" s="517" t="s">
        <v>470</v>
      </c>
      <c r="H365" s="517" t="s">
        <v>107</v>
      </c>
      <c r="I365" s="409" t="s">
        <v>1679</v>
      </c>
      <c r="J365" s="514" t="s">
        <v>706</v>
      </c>
      <c r="K365" s="410" t="s">
        <v>286</v>
      </c>
      <c r="L365" s="411" t="s">
        <v>1698</v>
      </c>
      <c r="M365" s="470">
        <v>0</v>
      </c>
      <c r="N365" s="310" t="s">
        <v>286</v>
      </c>
      <c r="O365" s="200">
        <v>0</v>
      </c>
      <c r="P365" s="273" t="s">
        <v>2541</v>
      </c>
      <c r="Q365" s="273" t="s">
        <v>2604</v>
      </c>
      <c r="R365" s="86"/>
    </row>
    <row r="366" spans="1:18" s="528" customFormat="1">
      <c r="A366" s="517" t="s">
        <v>4</v>
      </c>
      <c r="B366" s="517" t="s">
        <v>4</v>
      </c>
      <c r="C366" s="517">
        <v>2018</v>
      </c>
      <c r="D366" s="497" t="s">
        <v>835</v>
      </c>
      <c r="E366" s="515" t="s">
        <v>37</v>
      </c>
      <c r="F366" s="515" t="s">
        <v>21</v>
      </c>
      <c r="G366" s="517" t="s">
        <v>470</v>
      </c>
      <c r="H366" s="517" t="s">
        <v>107</v>
      </c>
      <c r="I366" s="514" t="s">
        <v>1681</v>
      </c>
      <c r="J366" s="514" t="s">
        <v>706</v>
      </c>
      <c r="K366" s="410" t="s">
        <v>286</v>
      </c>
      <c r="L366" s="411" t="s">
        <v>1682</v>
      </c>
      <c r="M366" s="470">
        <v>102</v>
      </c>
      <c r="N366" s="310" t="s">
        <v>286</v>
      </c>
      <c r="O366" s="200">
        <v>40</v>
      </c>
      <c r="P366" s="273" t="s">
        <v>2542</v>
      </c>
      <c r="Q366" s="273" t="s">
        <v>2605</v>
      </c>
      <c r="R366" s="86"/>
    </row>
    <row r="367" spans="1:18" s="528" customFormat="1">
      <c r="A367" s="517" t="s">
        <v>4</v>
      </c>
      <c r="B367" s="517" t="s">
        <v>4</v>
      </c>
      <c r="C367" s="517">
        <v>2018</v>
      </c>
      <c r="D367" s="497" t="s">
        <v>835</v>
      </c>
      <c r="E367" s="515" t="s">
        <v>37</v>
      </c>
      <c r="F367" s="515" t="s">
        <v>21</v>
      </c>
      <c r="G367" s="517" t="s">
        <v>470</v>
      </c>
      <c r="H367" s="517" t="s">
        <v>508</v>
      </c>
      <c r="I367" s="409" t="s">
        <v>1679</v>
      </c>
      <c r="J367" s="514" t="s">
        <v>706</v>
      </c>
      <c r="K367" s="410" t="s">
        <v>286</v>
      </c>
      <c r="L367" s="411" t="s">
        <v>1698</v>
      </c>
      <c r="M367" s="470">
        <v>0</v>
      </c>
      <c r="N367" s="310" t="s">
        <v>286</v>
      </c>
      <c r="O367" s="200">
        <v>0</v>
      </c>
      <c r="P367" s="273" t="s">
        <v>2541</v>
      </c>
      <c r="Q367" s="273" t="s">
        <v>2606</v>
      </c>
      <c r="R367" s="86"/>
    </row>
    <row r="368" spans="1:18" s="528" customFormat="1">
      <c r="A368" s="517" t="s">
        <v>4</v>
      </c>
      <c r="B368" s="517" t="s">
        <v>4</v>
      </c>
      <c r="C368" s="517">
        <v>2018</v>
      </c>
      <c r="D368" s="497" t="s">
        <v>835</v>
      </c>
      <c r="E368" s="515" t="s">
        <v>37</v>
      </c>
      <c r="F368" s="515" t="s">
        <v>21</v>
      </c>
      <c r="G368" s="517" t="s">
        <v>470</v>
      </c>
      <c r="H368" s="517" t="s">
        <v>508</v>
      </c>
      <c r="I368" s="514" t="s">
        <v>1681</v>
      </c>
      <c r="J368" s="514" t="s">
        <v>706</v>
      </c>
      <c r="K368" s="410" t="s">
        <v>286</v>
      </c>
      <c r="L368" s="411" t="s">
        <v>1682</v>
      </c>
      <c r="M368" s="470">
        <v>102</v>
      </c>
      <c r="N368" s="310" t="s">
        <v>286</v>
      </c>
      <c r="O368" s="200">
        <v>40</v>
      </c>
      <c r="P368" s="273" t="s">
        <v>2542</v>
      </c>
      <c r="Q368" s="273"/>
      <c r="R368" s="86"/>
    </row>
    <row r="369" spans="1:18" s="528" customFormat="1">
      <c r="A369" s="517" t="s">
        <v>4</v>
      </c>
      <c r="B369" s="517" t="s">
        <v>4</v>
      </c>
      <c r="C369" s="517">
        <v>2018</v>
      </c>
      <c r="D369" s="497" t="s">
        <v>835</v>
      </c>
      <c r="E369" s="515" t="s">
        <v>37</v>
      </c>
      <c r="F369" s="515" t="s">
        <v>21</v>
      </c>
      <c r="G369" s="517" t="s">
        <v>470</v>
      </c>
      <c r="H369" s="503" t="s">
        <v>103</v>
      </c>
      <c r="I369" s="409" t="s">
        <v>1679</v>
      </c>
      <c r="J369" s="514" t="s">
        <v>706</v>
      </c>
      <c r="K369" s="410" t="s">
        <v>286</v>
      </c>
      <c r="L369" s="411" t="s">
        <v>1698</v>
      </c>
      <c r="M369" s="470">
        <v>0</v>
      </c>
      <c r="N369" s="310" t="s">
        <v>286</v>
      </c>
      <c r="O369" s="200">
        <v>0</v>
      </c>
      <c r="P369" s="273" t="s">
        <v>2541</v>
      </c>
      <c r="Q369" s="273" t="s">
        <v>2606</v>
      </c>
      <c r="R369" s="86"/>
    </row>
    <row r="370" spans="1:18" s="528" customFormat="1">
      <c r="A370" s="47" t="s">
        <v>4</v>
      </c>
      <c r="B370" s="47" t="s">
        <v>4</v>
      </c>
      <c r="C370" s="47">
        <v>2018</v>
      </c>
      <c r="D370" s="583" t="s">
        <v>835</v>
      </c>
      <c r="E370" s="11" t="s">
        <v>37</v>
      </c>
      <c r="F370" s="11" t="s">
        <v>21</v>
      </c>
      <c r="G370" s="47" t="s">
        <v>470</v>
      </c>
      <c r="H370" s="503" t="s">
        <v>103</v>
      </c>
      <c r="I370" s="581" t="s">
        <v>1681</v>
      </c>
      <c r="J370" s="581" t="s">
        <v>706</v>
      </c>
      <c r="K370" s="23" t="s">
        <v>286</v>
      </c>
      <c r="L370" s="164" t="s">
        <v>1682</v>
      </c>
      <c r="M370" s="470">
        <v>102</v>
      </c>
      <c r="N370" s="310" t="s">
        <v>286</v>
      </c>
      <c r="O370" s="200">
        <v>40</v>
      </c>
      <c r="P370" s="273" t="s">
        <v>2542</v>
      </c>
      <c r="Q370" s="273"/>
      <c r="R370" s="86"/>
    </row>
    <row r="371" spans="1:18">
      <c r="A371" s="23" t="s">
        <v>4</v>
      </c>
      <c r="B371" s="23" t="s">
        <v>4</v>
      </c>
      <c r="C371" s="23">
        <v>2018</v>
      </c>
      <c r="D371" s="46" t="s">
        <v>1078</v>
      </c>
      <c r="E371" s="23" t="s">
        <v>37</v>
      </c>
      <c r="F371" s="23" t="s">
        <v>21</v>
      </c>
      <c r="G371" s="23" t="s">
        <v>470</v>
      </c>
      <c r="H371" s="23" t="s">
        <v>228</v>
      </c>
      <c r="I371" s="51" t="s">
        <v>1679</v>
      </c>
      <c r="J371" s="312" t="s">
        <v>706</v>
      </c>
      <c r="K371" s="23" t="s">
        <v>286</v>
      </c>
      <c r="L371" s="93" t="s">
        <v>1764</v>
      </c>
      <c r="M371" s="445">
        <v>20321</v>
      </c>
      <c r="N371" s="504" t="s">
        <v>286</v>
      </c>
      <c r="O371" s="429">
        <v>1074</v>
      </c>
      <c r="P371" s="505" t="s">
        <v>3002</v>
      </c>
      <c r="Q371" s="505" t="s">
        <v>3003</v>
      </c>
    </row>
    <row r="372" spans="1:18">
      <c r="A372" s="525" t="s">
        <v>4</v>
      </c>
      <c r="B372" s="514" t="s">
        <v>4</v>
      </c>
      <c r="C372" s="473">
        <v>2018</v>
      </c>
      <c r="D372" s="440" t="s">
        <v>1028</v>
      </c>
      <c r="E372" s="515" t="s">
        <v>1024</v>
      </c>
      <c r="F372" s="515" t="s">
        <v>1025</v>
      </c>
      <c r="G372" s="514" t="s">
        <v>1112</v>
      </c>
      <c r="H372" s="514" t="s">
        <v>108</v>
      </c>
      <c r="I372" s="512" t="s">
        <v>1113</v>
      </c>
      <c r="J372" s="514">
        <v>2000</v>
      </c>
      <c r="K372" s="514" t="s">
        <v>286</v>
      </c>
      <c r="L372" s="409"/>
      <c r="M372" s="445">
        <v>6002</v>
      </c>
      <c r="N372" s="584">
        <f t="shared" ref="N372:N435" si="112">100*M372/J372</f>
        <v>300.10000000000002</v>
      </c>
      <c r="O372" s="429">
        <v>21</v>
      </c>
      <c r="P372" s="505" t="s">
        <v>2516</v>
      </c>
      <c r="Q372" s="505" t="s">
        <v>2517</v>
      </c>
    </row>
    <row r="373" spans="1:18">
      <c r="A373" s="525" t="s">
        <v>4</v>
      </c>
      <c r="B373" s="514" t="s">
        <v>4</v>
      </c>
      <c r="C373" s="473">
        <v>2018</v>
      </c>
      <c r="D373" s="440" t="s">
        <v>1028</v>
      </c>
      <c r="E373" s="515" t="s">
        <v>1024</v>
      </c>
      <c r="F373" s="515" t="s">
        <v>1025</v>
      </c>
      <c r="G373" s="514" t="s">
        <v>1117</v>
      </c>
      <c r="H373" s="514" t="s">
        <v>108</v>
      </c>
      <c r="I373" s="512" t="s">
        <v>1113</v>
      </c>
      <c r="J373" s="514">
        <v>2000</v>
      </c>
      <c r="K373" s="514" t="s">
        <v>286</v>
      </c>
      <c r="L373" s="409"/>
      <c r="M373" s="445">
        <v>22383</v>
      </c>
      <c r="N373" s="584">
        <f t="shared" si="112"/>
        <v>1119.1500000000001</v>
      </c>
      <c r="O373" s="429">
        <v>67</v>
      </c>
      <c r="P373" s="505" t="s">
        <v>2518</v>
      </c>
      <c r="Q373" s="505" t="s">
        <v>2517</v>
      </c>
    </row>
    <row r="374" spans="1:18">
      <c r="A374" s="525" t="s">
        <v>4</v>
      </c>
      <c r="B374" s="514" t="s">
        <v>4</v>
      </c>
      <c r="C374" s="473">
        <v>2018</v>
      </c>
      <c r="D374" s="440" t="s">
        <v>1028</v>
      </c>
      <c r="E374" s="515" t="s">
        <v>1024</v>
      </c>
      <c r="F374" s="515" t="s">
        <v>1025</v>
      </c>
      <c r="G374" s="514" t="s">
        <v>1114</v>
      </c>
      <c r="H374" s="514" t="s">
        <v>108</v>
      </c>
      <c r="I374" s="512" t="s">
        <v>1113</v>
      </c>
      <c r="J374" s="514">
        <v>2000</v>
      </c>
      <c r="K374" s="514" t="s">
        <v>286</v>
      </c>
      <c r="L374" s="409"/>
      <c r="M374" s="445">
        <v>7365</v>
      </c>
      <c r="N374" s="584">
        <f t="shared" si="112"/>
        <v>368.25</v>
      </c>
      <c r="O374" s="429">
        <v>22</v>
      </c>
      <c r="P374" s="505" t="s">
        <v>2516</v>
      </c>
      <c r="Q374" s="505" t="s">
        <v>2517</v>
      </c>
    </row>
    <row r="375" spans="1:18">
      <c r="A375" s="525" t="s">
        <v>4</v>
      </c>
      <c r="B375" s="514" t="s">
        <v>4</v>
      </c>
      <c r="C375" s="473">
        <v>2018</v>
      </c>
      <c r="D375" s="440" t="s">
        <v>1028</v>
      </c>
      <c r="E375" s="515" t="s">
        <v>1024</v>
      </c>
      <c r="F375" s="515" t="s">
        <v>1025</v>
      </c>
      <c r="G375" s="514" t="s">
        <v>1107</v>
      </c>
      <c r="H375" s="514" t="s">
        <v>108</v>
      </c>
      <c r="I375" s="512" t="s">
        <v>1113</v>
      </c>
      <c r="J375" s="514">
        <v>2000</v>
      </c>
      <c r="K375" s="514" t="s">
        <v>286</v>
      </c>
      <c r="L375" s="409"/>
      <c r="M375" s="445">
        <v>17736</v>
      </c>
      <c r="N375" s="584">
        <f t="shared" si="112"/>
        <v>886.8</v>
      </c>
      <c r="O375" s="429">
        <v>92</v>
      </c>
      <c r="P375" s="505" t="s">
        <v>2516</v>
      </c>
      <c r="Q375" s="505" t="s">
        <v>2517</v>
      </c>
    </row>
    <row r="376" spans="1:18">
      <c r="A376" s="525" t="s">
        <v>4</v>
      </c>
      <c r="B376" s="514" t="s">
        <v>4</v>
      </c>
      <c r="C376" s="473">
        <v>2018</v>
      </c>
      <c r="D376" s="440" t="s">
        <v>1028</v>
      </c>
      <c r="E376" s="515" t="s">
        <v>1024</v>
      </c>
      <c r="F376" s="515" t="s">
        <v>1025</v>
      </c>
      <c r="G376" s="514" t="s">
        <v>1115</v>
      </c>
      <c r="H376" s="514" t="s">
        <v>108</v>
      </c>
      <c r="I376" s="512" t="s">
        <v>1113</v>
      </c>
      <c r="J376" s="514">
        <v>1500</v>
      </c>
      <c r="K376" s="514" t="s">
        <v>286</v>
      </c>
      <c r="L376" s="409"/>
      <c r="M376" s="445">
        <v>1177</v>
      </c>
      <c r="N376" s="584">
        <f t="shared" si="112"/>
        <v>78.466666666666669</v>
      </c>
      <c r="O376" s="429">
        <v>14</v>
      </c>
      <c r="P376" s="505" t="s">
        <v>2516</v>
      </c>
      <c r="Q376" s="505" t="s">
        <v>2519</v>
      </c>
    </row>
    <row r="377" spans="1:18">
      <c r="A377" s="525" t="s">
        <v>4</v>
      </c>
      <c r="B377" s="514" t="s">
        <v>4</v>
      </c>
      <c r="C377" s="473">
        <v>2018</v>
      </c>
      <c r="D377" s="440" t="s">
        <v>1105</v>
      </c>
      <c r="E377" s="515" t="s">
        <v>1024</v>
      </c>
      <c r="F377" s="515" t="s">
        <v>1025</v>
      </c>
      <c r="G377" s="514" t="s">
        <v>1112</v>
      </c>
      <c r="H377" s="514" t="s">
        <v>108</v>
      </c>
      <c r="I377" s="512" t="s">
        <v>1113</v>
      </c>
      <c r="J377" s="514">
        <v>250</v>
      </c>
      <c r="K377" s="514" t="s">
        <v>286</v>
      </c>
      <c r="L377" s="409"/>
      <c r="M377" s="445">
        <v>233</v>
      </c>
      <c r="N377" s="584">
        <f t="shared" si="112"/>
        <v>93.2</v>
      </c>
      <c r="O377" s="429">
        <v>33</v>
      </c>
      <c r="P377" s="505" t="s">
        <v>2516</v>
      </c>
      <c r="Q377" s="505"/>
    </row>
    <row r="378" spans="1:18">
      <c r="A378" s="525" t="s">
        <v>4</v>
      </c>
      <c r="B378" s="514" t="s">
        <v>4</v>
      </c>
      <c r="C378" s="473">
        <v>2018</v>
      </c>
      <c r="D378" s="440" t="s">
        <v>1105</v>
      </c>
      <c r="E378" s="515" t="s">
        <v>1024</v>
      </c>
      <c r="F378" s="515" t="s">
        <v>1025</v>
      </c>
      <c r="G378" s="514" t="s">
        <v>1114</v>
      </c>
      <c r="H378" s="514" t="s">
        <v>108</v>
      </c>
      <c r="I378" s="512" t="s">
        <v>1113</v>
      </c>
      <c r="J378" s="514">
        <v>250</v>
      </c>
      <c r="K378" s="514" t="s">
        <v>286</v>
      </c>
      <c r="L378" s="409"/>
      <c r="M378" s="445">
        <v>4</v>
      </c>
      <c r="N378" s="584">
        <f t="shared" si="112"/>
        <v>1.6</v>
      </c>
      <c r="O378" s="429">
        <v>3</v>
      </c>
      <c r="P378" s="505" t="s">
        <v>2516</v>
      </c>
      <c r="Q378" s="505" t="s">
        <v>2520</v>
      </c>
    </row>
    <row r="379" spans="1:18">
      <c r="A379" s="525" t="s">
        <v>4</v>
      </c>
      <c r="B379" s="514" t="s">
        <v>4</v>
      </c>
      <c r="C379" s="473">
        <v>2018</v>
      </c>
      <c r="D379" s="440" t="s">
        <v>1105</v>
      </c>
      <c r="E379" s="515" t="s">
        <v>1024</v>
      </c>
      <c r="F379" s="515" t="s">
        <v>1025</v>
      </c>
      <c r="G379" s="514" t="s">
        <v>1107</v>
      </c>
      <c r="H379" s="514" t="s">
        <v>108</v>
      </c>
      <c r="I379" s="512" t="s">
        <v>1113</v>
      </c>
      <c r="J379" s="514">
        <v>1000</v>
      </c>
      <c r="K379" s="514" t="s">
        <v>286</v>
      </c>
      <c r="L379" s="409"/>
      <c r="M379" s="445">
        <v>2717</v>
      </c>
      <c r="N379" s="584">
        <f t="shared" si="112"/>
        <v>271.7</v>
      </c>
      <c r="O379" s="429">
        <v>135</v>
      </c>
      <c r="P379" s="505" t="s">
        <v>2516</v>
      </c>
      <c r="Q379" s="505" t="s">
        <v>2517</v>
      </c>
    </row>
    <row r="380" spans="1:18">
      <c r="A380" s="525" t="s">
        <v>4</v>
      </c>
      <c r="B380" s="514" t="s">
        <v>4</v>
      </c>
      <c r="C380" s="473">
        <v>2018</v>
      </c>
      <c r="D380" s="440" t="s">
        <v>1105</v>
      </c>
      <c r="E380" s="515" t="s">
        <v>1024</v>
      </c>
      <c r="F380" s="515" t="s">
        <v>1025</v>
      </c>
      <c r="G380" s="514" t="s">
        <v>1115</v>
      </c>
      <c r="H380" s="514" t="s">
        <v>108</v>
      </c>
      <c r="I380" s="512" t="s">
        <v>1113</v>
      </c>
      <c r="J380" s="514">
        <v>250</v>
      </c>
      <c r="K380" s="514" t="s">
        <v>286</v>
      </c>
      <c r="L380" s="409"/>
      <c r="M380" s="445">
        <v>180</v>
      </c>
      <c r="N380" s="584">
        <f t="shared" si="112"/>
        <v>72</v>
      </c>
      <c r="O380" s="429">
        <v>24</v>
      </c>
      <c r="P380" s="505" t="s">
        <v>2516</v>
      </c>
      <c r="Q380" s="505" t="s">
        <v>2519</v>
      </c>
    </row>
    <row r="381" spans="1:18">
      <c r="A381" s="525" t="s">
        <v>4</v>
      </c>
      <c r="B381" s="514" t="s">
        <v>4</v>
      </c>
      <c r="C381" s="473">
        <v>2018</v>
      </c>
      <c r="D381" s="440" t="s">
        <v>605</v>
      </c>
      <c r="E381" s="515" t="s">
        <v>1024</v>
      </c>
      <c r="F381" s="515" t="s">
        <v>1025</v>
      </c>
      <c r="G381" s="514" t="s">
        <v>1112</v>
      </c>
      <c r="H381" s="514" t="s">
        <v>108</v>
      </c>
      <c r="I381" s="512" t="s">
        <v>1113</v>
      </c>
      <c r="J381" s="514">
        <v>4000</v>
      </c>
      <c r="K381" s="514" t="s">
        <v>286</v>
      </c>
      <c r="L381" s="409"/>
      <c r="M381" s="445">
        <v>3450</v>
      </c>
      <c r="N381" s="584">
        <f t="shared" si="112"/>
        <v>86.25</v>
      </c>
      <c r="O381" s="429">
        <v>38</v>
      </c>
      <c r="P381" s="505" t="s">
        <v>2521</v>
      </c>
      <c r="Q381" s="505" t="s">
        <v>2522</v>
      </c>
    </row>
    <row r="382" spans="1:18" s="528" customFormat="1">
      <c r="A382" s="525" t="s">
        <v>4</v>
      </c>
      <c r="B382" s="514" t="s">
        <v>4</v>
      </c>
      <c r="C382" s="473">
        <v>2018</v>
      </c>
      <c r="D382" s="440" t="s">
        <v>605</v>
      </c>
      <c r="E382" s="515" t="s">
        <v>1024</v>
      </c>
      <c r="F382" s="515" t="s">
        <v>1025</v>
      </c>
      <c r="G382" s="514" t="s">
        <v>1112</v>
      </c>
      <c r="H382" s="514" t="s">
        <v>107</v>
      </c>
      <c r="I382" s="512" t="s">
        <v>1113</v>
      </c>
      <c r="J382" s="514">
        <v>500</v>
      </c>
      <c r="K382" s="514" t="s">
        <v>286</v>
      </c>
      <c r="L382" s="409"/>
      <c r="M382" s="445">
        <v>393</v>
      </c>
      <c r="N382" s="584">
        <f t="shared" si="112"/>
        <v>78.599999999999994</v>
      </c>
      <c r="O382" s="429">
        <v>10</v>
      </c>
      <c r="P382" s="505" t="s">
        <v>2523</v>
      </c>
      <c r="Q382" s="505" t="s">
        <v>2522</v>
      </c>
      <c r="R382" s="86"/>
    </row>
    <row r="383" spans="1:18" s="528" customFormat="1">
      <c r="A383" s="525" t="s">
        <v>4</v>
      </c>
      <c r="B383" s="514" t="s">
        <v>4</v>
      </c>
      <c r="C383" s="473">
        <v>2018</v>
      </c>
      <c r="D383" s="440" t="s">
        <v>605</v>
      </c>
      <c r="E383" s="515" t="s">
        <v>1024</v>
      </c>
      <c r="F383" s="515" t="s">
        <v>1025</v>
      </c>
      <c r="G383" s="514" t="s">
        <v>1112</v>
      </c>
      <c r="H383" s="514" t="s">
        <v>102</v>
      </c>
      <c r="I383" s="512" t="s">
        <v>1113</v>
      </c>
      <c r="J383" s="514">
        <v>700</v>
      </c>
      <c r="K383" s="514" t="s">
        <v>286</v>
      </c>
      <c r="L383" s="409"/>
      <c r="M383" s="445">
        <v>414</v>
      </c>
      <c r="N383" s="584">
        <f t="shared" si="112"/>
        <v>59.142857142857146</v>
      </c>
      <c r="O383" s="429">
        <v>10</v>
      </c>
      <c r="P383" s="505" t="s">
        <v>2523</v>
      </c>
      <c r="Q383" s="505" t="s">
        <v>2522</v>
      </c>
      <c r="R383" s="86"/>
    </row>
    <row r="384" spans="1:18" s="528" customFormat="1">
      <c r="A384" s="525" t="s">
        <v>4</v>
      </c>
      <c r="B384" s="514" t="s">
        <v>4</v>
      </c>
      <c r="C384" s="473">
        <v>2018</v>
      </c>
      <c r="D384" s="440" t="s">
        <v>605</v>
      </c>
      <c r="E384" s="515" t="s">
        <v>1024</v>
      </c>
      <c r="F384" s="515" t="s">
        <v>1025</v>
      </c>
      <c r="G384" s="514" t="s">
        <v>1112</v>
      </c>
      <c r="H384" s="514" t="s">
        <v>103</v>
      </c>
      <c r="I384" s="512" t="s">
        <v>1113</v>
      </c>
      <c r="J384" s="514">
        <v>700</v>
      </c>
      <c r="K384" s="514" t="s">
        <v>286</v>
      </c>
      <c r="L384" s="409"/>
      <c r="M384" s="445">
        <v>414</v>
      </c>
      <c r="N384" s="584">
        <f t="shared" si="112"/>
        <v>59.142857142857146</v>
      </c>
      <c r="O384" s="429">
        <v>10</v>
      </c>
      <c r="P384" s="505" t="s">
        <v>2523</v>
      </c>
      <c r="Q384" s="505" t="s">
        <v>2522</v>
      </c>
      <c r="R384" s="86"/>
    </row>
    <row r="385" spans="1:18" s="528" customFormat="1">
      <c r="A385" s="525" t="s">
        <v>4</v>
      </c>
      <c r="B385" s="514" t="s">
        <v>4</v>
      </c>
      <c r="C385" s="473">
        <v>2018</v>
      </c>
      <c r="D385" s="440" t="s">
        <v>605</v>
      </c>
      <c r="E385" s="515" t="s">
        <v>1024</v>
      </c>
      <c r="F385" s="515" t="s">
        <v>1025</v>
      </c>
      <c r="G385" s="514" t="s">
        <v>1112</v>
      </c>
      <c r="H385" s="514" t="s">
        <v>104</v>
      </c>
      <c r="I385" s="512" t="s">
        <v>1113</v>
      </c>
      <c r="J385" s="514">
        <v>700</v>
      </c>
      <c r="K385" s="514" t="s">
        <v>286</v>
      </c>
      <c r="L385" s="409"/>
      <c r="M385" s="445">
        <v>414</v>
      </c>
      <c r="N385" s="584">
        <f t="shared" si="112"/>
        <v>59.142857142857146</v>
      </c>
      <c r="O385" s="429">
        <v>10</v>
      </c>
      <c r="P385" s="505" t="s">
        <v>2523</v>
      </c>
      <c r="Q385" s="505" t="s">
        <v>2522</v>
      </c>
      <c r="R385" s="86"/>
    </row>
    <row r="386" spans="1:18">
      <c r="A386" s="525" t="s">
        <v>4</v>
      </c>
      <c r="B386" s="514" t="s">
        <v>4</v>
      </c>
      <c r="C386" s="473">
        <v>2018</v>
      </c>
      <c r="D386" s="440" t="s">
        <v>605</v>
      </c>
      <c r="E386" s="515" t="s">
        <v>1024</v>
      </c>
      <c r="F386" s="515" t="s">
        <v>1025</v>
      </c>
      <c r="G386" s="514" t="s">
        <v>1107</v>
      </c>
      <c r="H386" s="514" t="s">
        <v>108</v>
      </c>
      <c r="I386" s="512" t="s">
        <v>1113</v>
      </c>
      <c r="J386" s="514">
        <v>10000</v>
      </c>
      <c r="K386" s="514" t="s">
        <v>286</v>
      </c>
      <c r="L386" s="409"/>
      <c r="M386" s="445">
        <v>32321</v>
      </c>
      <c r="N386" s="584">
        <f t="shared" si="112"/>
        <v>323.20999999999998</v>
      </c>
      <c r="O386" s="429">
        <v>136</v>
      </c>
      <c r="P386" s="505" t="s">
        <v>2521</v>
      </c>
      <c r="Q386" s="505" t="s">
        <v>2517</v>
      </c>
    </row>
    <row r="387" spans="1:18" s="528" customFormat="1">
      <c r="A387" s="525" t="s">
        <v>4</v>
      </c>
      <c r="B387" s="514" t="s">
        <v>4</v>
      </c>
      <c r="C387" s="473">
        <v>2018</v>
      </c>
      <c r="D387" s="440" t="s">
        <v>605</v>
      </c>
      <c r="E387" s="515" t="s">
        <v>1024</v>
      </c>
      <c r="F387" s="515" t="s">
        <v>1025</v>
      </c>
      <c r="G387" s="514" t="s">
        <v>1107</v>
      </c>
      <c r="H387" s="514" t="s">
        <v>107</v>
      </c>
      <c r="I387" s="512" t="s">
        <v>1113</v>
      </c>
      <c r="J387" s="514">
        <v>500</v>
      </c>
      <c r="K387" s="514" t="s">
        <v>286</v>
      </c>
      <c r="L387" s="409"/>
      <c r="M387" s="445">
        <v>898</v>
      </c>
      <c r="N387" s="584">
        <f t="shared" si="112"/>
        <v>179.6</v>
      </c>
      <c r="O387" s="429">
        <v>28</v>
      </c>
      <c r="P387" s="505" t="s">
        <v>2523</v>
      </c>
      <c r="Q387" s="505" t="s">
        <v>2524</v>
      </c>
      <c r="R387" s="86"/>
    </row>
    <row r="388" spans="1:18" s="528" customFormat="1">
      <c r="A388" s="525" t="s">
        <v>4</v>
      </c>
      <c r="B388" s="514" t="s">
        <v>4</v>
      </c>
      <c r="C388" s="473">
        <v>2018</v>
      </c>
      <c r="D388" s="440" t="s">
        <v>605</v>
      </c>
      <c r="E388" s="515" t="s">
        <v>1024</v>
      </c>
      <c r="F388" s="515" t="s">
        <v>1025</v>
      </c>
      <c r="G388" s="514" t="s">
        <v>1107</v>
      </c>
      <c r="H388" s="514" t="s">
        <v>102</v>
      </c>
      <c r="I388" s="512" t="s">
        <v>1113</v>
      </c>
      <c r="J388" s="514">
        <v>700</v>
      </c>
      <c r="K388" s="514" t="s">
        <v>286</v>
      </c>
      <c r="L388" s="409"/>
      <c r="M388" s="445">
        <v>989</v>
      </c>
      <c r="N388" s="584">
        <f t="shared" si="112"/>
        <v>141.28571428571428</v>
      </c>
      <c r="O388" s="429">
        <v>28</v>
      </c>
      <c r="P388" s="505" t="s">
        <v>2523</v>
      </c>
      <c r="Q388" s="505"/>
      <c r="R388" s="86"/>
    </row>
    <row r="389" spans="1:18" s="528" customFormat="1">
      <c r="A389" s="525" t="s">
        <v>4</v>
      </c>
      <c r="B389" s="514" t="s">
        <v>4</v>
      </c>
      <c r="C389" s="473">
        <v>2018</v>
      </c>
      <c r="D389" s="440" t="s">
        <v>605</v>
      </c>
      <c r="E389" s="515" t="s">
        <v>1024</v>
      </c>
      <c r="F389" s="515" t="s">
        <v>1025</v>
      </c>
      <c r="G389" s="514" t="s">
        <v>1107</v>
      </c>
      <c r="H389" s="514" t="s">
        <v>103</v>
      </c>
      <c r="I389" s="512" t="s">
        <v>1113</v>
      </c>
      <c r="J389" s="514">
        <v>700</v>
      </c>
      <c r="K389" s="514" t="s">
        <v>286</v>
      </c>
      <c r="L389" s="409"/>
      <c r="M389" s="445">
        <v>989</v>
      </c>
      <c r="N389" s="584">
        <f t="shared" si="112"/>
        <v>141.28571428571428</v>
      </c>
      <c r="O389" s="429">
        <v>28</v>
      </c>
      <c r="P389" s="505" t="s">
        <v>2523</v>
      </c>
      <c r="Q389" s="505"/>
      <c r="R389" s="86"/>
    </row>
    <row r="390" spans="1:18" s="528" customFormat="1">
      <c r="A390" s="525" t="s">
        <v>4</v>
      </c>
      <c r="B390" s="514" t="s">
        <v>4</v>
      </c>
      <c r="C390" s="473">
        <v>2018</v>
      </c>
      <c r="D390" s="440" t="s">
        <v>605</v>
      </c>
      <c r="E390" s="515" t="s">
        <v>1024</v>
      </c>
      <c r="F390" s="515" t="s">
        <v>1025</v>
      </c>
      <c r="G390" s="514" t="s">
        <v>1107</v>
      </c>
      <c r="H390" s="514" t="s">
        <v>104</v>
      </c>
      <c r="I390" s="512" t="s">
        <v>1113</v>
      </c>
      <c r="J390" s="514">
        <v>700</v>
      </c>
      <c r="K390" s="514" t="s">
        <v>286</v>
      </c>
      <c r="L390" s="409"/>
      <c r="M390" s="445">
        <v>989</v>
      </c>
      <c r="N390" s="584">
        <f t="shared" si="112"/>
        <v>141.28571428571428</v>
      </c>
      <c r="O390" s="429">
        <v>28</v>
      </c>
      <c r="P390" s="505" t="s">
        <v>2523</v>
      </c>
      <c r="Q390" s="505"/>
      <c r="R390" s="86"/>
    </row>
    <row r="391" spans="1:18">
      <c r="A391" s="525" t="s">
        <v>4</v>
      </c>
      <c r="B391" s="514" t="s">
        <v>4</v>
      </c>
      <c r="C391" s="473">
        <v>2018</v>
      </c>
      <c r="D391" s="440" t="s">
        <v>3225</v>
      </c>
      <c r="E391" s="515" t="s">
        <v>1024</v>
      </c>
      <c r="F391" s="515" t="s">
        <v>1025</v>
      </c>
      <c r="G391" s="514" t="s">
        <v>1112</v>
      </c>
      <c r="H391" s="514" t="s">
        <v>108</v>
      </c>
      <c r="I391" s="512" t="s">
        <v>1113</v>
      </c>
      <c r="J391" s="514">
        <v>200</v>
      </c>
      <c r="K391" s="514" t="s">
        <v>286</v>
      </c>
      <c r="L391" s="409"/>
      <c r="M391" s="445">
        <v>1505</v>
      </c>
      <c r="N391" s="584">
        <f t="shared" si="112"/>
        <v>752.5</v>
      </c>
      <c r="O391" s="429">
        <v>78</v>
      </c>
      <c r="P391" s="505" t="s">
        <v>2516</v>
      </c>
      <c r="Q391" s="505" t="s">
        <v>2517</v>
      </c>
    </row>
    <row r="392" spans="1:18">
      <c r="A392" s="525" t="s">
        <v>4</v>
      </c>
      <c r="B392" s="514" t="s">
        <v>4</v>
      </c>
      <c r="C392" s="473">
        <v>2018</v>
      </c>
      <c r="D392" s="440" t="s">
        <v>3225</v>
      </c>
      <c r="E392" s="515" t="s">
        <v>1024</v>
      </c>
      <c r="F392" s="515" t="s">
        <v>1025</v>
      </c>
      <c r="G392" s="514" t="s">
        <v>1117</v>
      </c>
      <c r="H392" s="514" t="s">
        <v>108</v>
      </c>
      <c r="I392" s="512" t="s">
        <v>1113</v>
      </c>
      <c r="J392" s="514">
        <v>400</v>
      </c>
      <c r="K392" s="514" t="s">
        <v>286</v>
      </c>
      <c r="L392" s="409"/>
      <c r="M392" s="445">
        <v>1262</v>
      </c>
      <c r="N392" s="584">
        <f t="shared" si="112"/>
        <v>315.5</v>
      </c>
      <c r="O392" s="429">
        <v>12</v>
      </c>
      <c r="P392" s="505" t="s">
        <v>2516</v>
      </c>
      <c r="Q392" s="505" t="s">
        <v>2517</v>
      </c>
    </row>
    <row r="393" spans="1:18">
      <c r="A393" s="525" t="s">
        <v>4</v>
      </c>
      <c r="B393" s="514" t="s">
        <v>4</v>
      </c>
      <c r="C393" s="473">
        <v>2018</v>
      </c>
      <c r="D393" s="440" t="s">
        <v>3225</v>
      </c>
      <c r="E393" s="515" t="s">
        <v>1024</v>
      </c>
      <c r="F393" s="515" t="s">
        <v>1025</v>
      </c>
      <c r="G393" s="514" t="s">
        <v>1114</v>
      </c>
      <c r="H393" s="514" t="s">
        <v>108</v>
      </c>
      <c r="I393" s="512" t="s">
        <v>1113</v>
      </c>
      <c r="J393" s="514">
        <v>200</v>
      </c>
      <c r="K393" s="514" t="s">
        <v>286</v>
      </c>
      <c r="L393" s="409"/>
      <c r="M393" s="445">
        <v>324</v>
      </c>
      <c r="N393" s="584">
        <f t="shared" si="112"/>
        <v>162</v>
      </c>
      <c r="O393" s="429">
        <v>12</v>
      </c>
      <c r="P393" s="505" t="s">
        <v>2516</v>
      </c>
      <c r="Q393" s="505" t="s">
        <v>2517</v>
      </c>
    </row>
    <row r="394" spans="1:18">
      <c r="A394" s="525" t="s">
        <v>4</v>
      </c>
      <c r="B394" s="514" t="s">
        <v>4</v>
      </c>
      <c r="C394" s="473">
        <v>2018</v>
      </c>
      <c r="D394" s="440" t="s">
        <v>3225</v>
      </c>
      <c r="E394" s="515" t="s">
        <v>1024</v>
      </c>
      <c r="F394" s="515" t="s">
        <v>1025</v>
      </c>
      <c r="G394" s="514" t="s">
        <v>1107</v>
      </c>
      <c r="H394" s="514" t="s">
        <v>108</v>
      </c>
      <c r="I394" s="512" t="s">
        <v>1113</v>
      </c>
      <c r="J394" s="514">
        <v>1000</v>
      </c>
      <c r="K394" s="514" t="s">
        <v>286</v>
      </c>
      <c r="L394" s="409"/>
      <c r="M394" s="445">
        <v>8803</v>
      </c>
      <c r="N394" s="584">
        <f t="shared" si="112"/>
        <v>880.3</v>
      </c>
      <c r="O394" s="429">
        <v>178</v>
      </c>
      <c r="P394" s="505" t="s">
        <v>2516</v>
      </c>
      <c r="Q394" s="505" t="s">
        <v>2517</v>
      </c>
    </row>
    <row r="395" spans="1:18">
      <c r="A395" s="525" t="s">
        <v>4</v>
      </c>
      <c r="B395" s="514" t="s">
        <v>4</v>
      </c>
      <c r="C395" s="473">
        <v>2018</v>
      </c>
      <c r="D395" s="440" t="s">
        <v>3225</v>
      </c>
      <c r="E395" s="515" t="s">
        <v>1024</v>
      </c>
      <c r="F395" s="515" t="s">
        <v>1025</v>
      </c>
      <c r="G395" s="514" t="s">
        <v>1115</v>
      </c>
      <c r="H395" s="514" t="s">
        <v>108</v>
      </c>
      <c r="I395" s="512" t="s">
        <v>1113</v>
      </c>
      <c r="J395" s="514">
        <v>150</v>
      </c>
      <c r="K395" s="514" t="s">
        <v>286</v>
      </c>
      <c r="L395" s="409"/>
      <c r="M395" s="445">
        <v>206</v>
      </c>
      <c r="N395" s="584">
        <f t="shared" si="112"/>
        <v>137.33333333333334</v>
      </c>
      <c r="O395" s="429">
        <v>25</v>
      </c>
      <c r="P395" s="505" t="s">
        <v>2516</v>
      </c>
      <c r="Q395" s="505"/>
    </row>
    <row r="396" spans="1:18">
      <c r="A396" s="525" t="s">
        <v>4</v>
      </c>
      <c r="B396" s="514" t="s">
        <v>4</v>
      </c>
      <c r="C396" s="473">
        <v>2018</v>
      </c>
      <c r="D396" s="440" t="s">
        <v>610</v>
      </c>
      <c r="E396" s="515" t="s">
        <v>1024</v>
      </c>
      <c r="F396" s="515" t="s">
        <v>1025</v>
      </c>
      <c r="G396" s="514" t="s">
        <v>1112</v>
      </c>
      <c r="H396" s="514" t="s">
        <v>108</v>
      </c>
      <c r="I396" s="512" t="s">
        <v>1113</v>
      </c>
      <c r="J396" s="514">
        <v>200</v>
      </c>
      <c r="K396" s="514" t="s">
        <v>286</v>
      </c>
      <c r="L396" s="409"/>
      <c r="M396" s="445">
        <v>325</v>
      </c>
      <c r="N396" s="584">
        <f t="shared" si="112"/>
        <v>162.5</v>
      </c>
      <c r="O396" s="429">
        <v>31</v>
      </c>
      <c r="P396" s="505" t="s">
        <v>2516</v>
      </c>
      <c r="Q396" s="505" t="s">
        <v>2517</v>
      </c>
    </row>
    <row r="397" spans="1:18">
      <c r="A397" s="525" t="s">
        <v>4</v>
      </c>
      <c r="B397" s="514" t="s">
        <v>4</v>
      </c>
      <c r="C397" s="473">
        <v>2018</v>
      </c>
      <c r="D397" s="440" t="s">
        <v>610</v>
      </c>
      <c r="E397" s="515" t="s">
        <v>1024</v>
      </c>
      <c r="F397" s="515" t="s">
        <v>1025</v>
      </c>
      <c r="G397" s="514" t="s">
        <v>1114</v>
      </c>
      <c r="H397" s="514" t="s">
        <v>108</v>
      </c>
      <c r="I397" s="512" t="s">
        <v>1113</v>
      </c>
      <c r="J397" s="514">
        <v>500</v>
      </c>
      <c r="K397" s="514" t="s">
        <v>286</v>
      </c>
      <c r="L397" s="409"/>
      <c r="M397" s="445">
        <v>534</v>
      </c>
      <c r="N397" s="584">
        <f t="shared" si="112"/>
        <v>106.8</v>
      </c>
      <c r="O397" s="429">
        <v>16</v>
      </c>
      <c r="P397" s="505" t="s">
        <v>2516</v>
      </c>
      <c r="Q397" s="505"/>
    </row>
    <row r="398" spans="1:18">
      <c r="A398" s="525" t="s">
        <v>4</v>
      </c>
      <c r="B398" s="514" t="s">
        <v>4</v>
      </c>
      <c r="C398" s="473">
        <v>2018</v>
      </c>
      <c r="D398" s="440" t="s">
        <v>610</v>
      </c>
      <c r="E398" s="515" t="s">
        <v>1024</v>
      </c>
      <c r="F398" s="515" t="s">
        <v>1025</v>
      </c>
      <c r="G398" s="514" t="s">
        <v>1107</v>
      </c>
      <c r="H398" s="514" t="s">
        <v>108</v>
      </c>
      <c r="I398" s="512" t="s">
        <v>1113</v>
      </c>
      <c r="J398" s="514">
        <v>500</v>
      </c>
      <c r="K398" s="514" t="s">
        <v>286</v>
      </c>
      <c r="L398" s="409"/>
      <c r="M398" s="445">
        <v>2703</v>
      </c>
      <c r="N398" s="584">
        <f t="shared" si="112"/>
        <v>540.6</v>
      </c>
      <c r="O398" s="429">
        <v>76</v>
      </c>
      <c r="P398" s="505" t="s">
        <v>2516</v>
      </c>
      <c r="Q398" s="505" t="s">
        <v>2517</v>
      </c>
    </row>
    <row r="399" spans="1:18">
      <c r="A399" s="525" t="s">
        <v>4</v>
      </c>
      <c r="B399" s="514" t="s">
        <v>4</v>
      </c>
      <c r="C399" s="473">
        <v>2018</v>
      </c>
      <c r="D399" s="440" t="s">
        <v>765</v>
      </c>
      <c r="E399" s="515" t="s">
        <v>1024</v>
      </c>
      <c r="F399" s="515" t="s">
        <v>1025</v>
      </c>
      <c r="G399" s="514" t="s">
        <v>1112</v>
      </c>
      <c r="H399" s="514" t="s">
        <v>108</v>
      </c>
      <c r="I399" s="512" t="s">
        <v>1113</v>
      </c>
      <c r="J399" s="514">
        <v>300</v>
      </c>
      <c r="K399" s="514" t="s">
        <v>286</v>
      </c>
      <c r="L399" s="409"/>
      <c r="M399" s="445">
        <v>757</v>
      </c>
      <c r="N399" s="584">
        <f t="shared" si="112"/>
        <v>252.33333333333334</v>
      </c>
      <c r="O399" s="429">
        <v>83</v>
      </c>
      <c r="P399" s="505" t="s">
        <v>2516</v>
      </c>
      <c r="Q399" s="505" t="s">
        <v>2517</v>
      </c>
    </row>
    <row r="400" spans="1:18">
      <c r="A400" s="525" t="s">
        <v>4</v>
      </c>
      <c r="B400" s="514" t="s">
        <v>4</v>
      </c>
      <c r="C400" s="473">
        <v>2018</v>
      </c>
      <c r="D400" s="440" t="s">
        <v>765</v>
      </c>
      <c r="E400" s="515" t="s">
        <v>1024</v>
      </c>
      <c r="F400" s="515" t="s">
        <v>1025</v>
      </c>
      <c r="G400" s="514" t="s">
        <v>1114</v>
      </c>
      <c r="H400" s="514" t="s">
        <v>108</v>
      </c>
      <c r="I400" s="512" t="s">
        <v>1113</v>
      </c>
      <c r="J400" s="514">
        <v>300</v>
      </c>
      <c r="K400" s="514" t="s">
        <v>286</v>
      </c>
      <c r="L400" s="409"/>
      <c r="M400" s="445">
        <v>74</v>
      </c>
      <c r="N400" s="584">
        <f t="shared" si="112"/>
        <v>24.666666666666668</v>
      </c>
      <c r="O400" s="429">
        <v>11</v>
      </c>
      <c r="P400" s="505" t="s">
        <v>2516</v>
      </c>
      <c r="Q400" s="505" t="s">
        <v>2525</v>
      </c>
    </row>
    <row r="401" spans="1:18">
      <c r="A401" s="525" t="s">
        <v>4</v>
      </c>
      <c r="B401" s="514" t="s">
        <v>4</v>
      </c>
      <c r="C401" s="473">
        <v>2018</v>
      </c>
      <c r="D401" s="440" t="s">
        <v>765</v>
      </c>
      <c r="E401" s="515" t="s">
        <v>1024</v>
      </c>
      <c r="F401" s="515" t="s">
        <v>1025</v>
      </c>
      <c r="G401" s="514" t="s">
        <v>1107</v>
      </c>
      <c r="H401" s="514" t="s">
        <v>108</v>
      </c>
      <c r="I401" s="512" t="s">
        <v>1113</v>
      </c>
      <c r="J401" s="514">
        <v>2000</v>
      </c>
      <c r="K401" s="514" t="s">
        <v>286</v>
      </c>
      <c r="L401" s="409"/>
      <c r="M401" s="445">
        <v>10810</v>
      </c>
      <c r="N401" s="584">
        <f t="shared" si="112"/>
        <v>540.5</v>
      </c>
      <c r="O401" s="429">
        <v>184</v>
      </c>
      <c r="P401" s="505" t="s">
        <v>2518</v>
      </c>
      <c r="Q401" s="505" t="s">
        <v>2517</v>
      </c>
    </row>
    <row r="402" spans="1:18">
      <c r="A402" s="525" t="s">
        <v>4</v>
      </c>
      <c r="B402" s="514" t="s">
        <v>4</v>
      </c>
      <c r="C402" s="473">
        <v>2018</v>
      </c>
      <c r="D402" s="440" t="s">
        <v>1048</v>
      </c>
      <c r="E402" s="515" t="s">
        <v>1024</v>
      </c>
      <c r="F402" s="515" t="s">
        <v>1025</v>
      </c>
      <c r="G402" s="514" t="s">
        <v>1114</v>
      </c>
      <c r="H402" s="514" t="s">
        <v>108</v>
      </c>
      <c r="I402" s="512" t="s">
        <v>1113</v>
      </c>
      <c r="J402" s="514">
        <v>150</v>
      </c>
      <c r="K402" s="514" t="s">
        <v>286</v>
      </c>
      <c r="L402" s="409"/>
      <c r="M402" s="445">
        <v>52</v>
      </c>
      <c r="N402" s="584">
        <f t="shared" si="112"/>
        <v>34.666666666666664</v>
      </c>
      <c r="O402" s="429">
        <v>14</v>
      </c>
      <c r="P402" s="505" t="s">
        <v>2516</v>
      </c>
      <c r="Q402" s="505" t="s">
        <v>2525</v>
      </c>
    </row>
    <row r="403" spans="1:18">
      <c r="A403" s="525" t="s">
        <v>4</v>
      </c>
      <c r="B403" s="514" t="s">
        <v>4</v>
      </c>
      <c r="C403" s="473">
        <v>2018</v>
      </c>
      <c r="D403" s="440" t="s">
        <v>1048</v>
      </c>
      <c r="E403" s="515" t="s">
        <v>1024</v>
      </c>
      <c r="F403" s="515" t="s">
        <v>1025</v>
      </c>
      <c r="G403" s="514" t="s">
        <v>1107</v>
      </c>
      <c r="H403" s="514" t="s">
        <v>108</v>
      </c>
      <c r="I403" s="512" t="s">
        <v>1113</v>
      </c>
      <c r="J403" s="514">
        <v>300</v>
      </c>
      <c r="K403" s="514" t="s">
        <v>286</v>
      </c>
      <c r="L403" s="409"/>
      <c r="M403" s="445">
        <v>200</v>
      </c>
      <c r="N403" s="584">
        <f t="shared" si="112"/>
        <v>66.666666666666671</v>
      </c>
      <c r="O403" s="429">
        <v>89</v>
      </c>
      <c r="P403" s="505" t="s">
        <v>2516</v>
      </c>
      <c r="Q403" s="505" t="s">
        <v>2525</v>
      </c>
    </row>
    <row r="404" spans="1:18">
      <c r="A404" s="525" t="s">
        <v>4</v>
      </c>
      <c r="B404" s="514" t="s">
        <v>4</v>
      </c>
      <c r="C404" s="473">
        <v>2018</v>
      </c>
      <c r="D404" s="440" t="s">
        <v>1048</v>
      </c>
      <c r="E404" s="515" t="s">
        <v>1024</v>
      </c>
      <c r="F404" s="515" t="s">
        <v>1025</v>
      </c>
      <c r="G404" s="514" t="s">
        <v>1115</v>
      </c>
      <c r="H404" s="514" t="s">
        <v>108</v>
      </c>
      <c r="I404" s="512" t="s">
        <v>1113</v>
      </c>
      <c r="J404" s="514">
        <v>150</v>
      </c>
      <c r="K404" s="514" t="s">
        <v>286</v>
      </c>
      <c r="L404" s="409"/>
      <c r="M404" s="445">
        <v>63</v>
      </c>
      <c r="N404" s="584">
        <f t="shared" si="112"/>
        <v>42</v>
      </c>
      <c r="O404" s="429">
        <v>22</v>
      </c>
      <c r="P404" s="505" t="s">
        <v>2516</v>
      </c>
      <c r="Q404" s="505" t="s">
        <v>2525</v>
      </c>
    </row>
    <row r="405" spans="1:18">
      <c r="A405" s="525" t="s">
        <v>4</v>
      </c>
      <c r="B405" s="514" t="s">
        <v>4</v>
      </c>
      <c r="C405" s="473">
        <v>2018</v>
      </c>
      <c r="D405" s="440" t="s">
        <v>778</v>
      </c>
      <c r="E405" s="515" t="s">
        <v>1024</v>
      </c>
      <c r="F405" s="515" t="s">
        <v>1025</v>
      </c>
      <c r="G405" s="514" t="s">
        <v>1112</v>
      </c>
      <c r="H405" s="514" t="s">
        <v>108</v>
      </c>
      <c r="I405" s="512" t="s">
        <v>1113</v>
      </c>
      <c r="J405" s="514">
        <v>7000</v>
      </c>
      <c r="K405" s="514" t="s">
        <v>286</v>
      </c>
      <c r="L405" s="409"/>
      <c r="M405" s="445">
        <v>12936</v>
      </c>
      <c r="N405" s="584">
        <f t="shared" si="112"/>
        <v>184.8</v>
      </c>
      <c r="O405" s="429">
        <v>157</v>
      </c>
      <c r="P405" s="505" t="s">
        <v>2518</v>
      </c>
      <c r="Q405" s="505" t="s">
        <v>2517</v>
      </c>
    </row>
    <row r="406" spans="1:18" s="528" customFormat="1">
      <c r="A406" s="525" t="s">
        <v>4</v>
      </c>
      <c r="B406" s="514" t="s">
        <v>4</v>
      </c>
      <c r="C406" s="473">
        <v>2018</v>
      </c>
      <c r="D406" s="440" t="s">
        <v>778</v>
      </c>
      <c r="E406" s="515" t="s">
        <v>1024</v>
      </c>
      <c r="F406" s="515" t="s">
        <v>1025</v>
      </c>
      <c r="G406" s="514" t="s">
        <v>1112</v>
      </c>
      <c r="H406" s="514" t="s">
        <v>107</v>
      </c>
      <c r="I406" s="512" t="s">
        <v>1113</v>
      </c>
      <c r="J406" s="514">
        <v>700</v>
      </c>
      <c r="K406" s="514" t="s">
        <v>286</v>
      </c>
      <c r="L406" s="409"/>
      <c r="M406" s="445">
        <v>830</v>
      </c>
      <c r="N406" s="584">
        <f t="shared" si="112"/>
        <v>118.57142857142857</v>
      </c>
      <c r="O406" s="429">
        <v>11</v>
      </c>
      <c r="P406" s="505" t="s">
        <v>2526</v>
      </c>
      <c r="Q406" s="505"/>
      <c r="R406" s="86"/>
    </row>
    <row r="407" spans="1:18" s="528" customFormat="1">
      <c r="A407" s="525" t="s">
        <v>4</v>
      </c>
      <c r="B407" s="514" t="s">
        <v>4</v>
      </c>
      <c r="C407" s="473">
        <v>2018</v>
      </c>
      <c r="D407" s="440" t="s">
        <v>778</v>
      </c>
      <c r="E407" s="515" t="s">
        <v>1024</v>
      </c>
      <c r="F407" s="515" t="s">
        <v>1025</v>
      </c>
      <c r="G407" s="514" t="s">
        <v>1112</v>
      </c>
      <c r="H407" s="514" t="s">
        <v>102</v>
      </c>
      <c r="I407" s="512" t="s">
        <v>1113</v>
      </c>
      <c r="J407" s="514">
        <v>700</v>
      </c>
      <c r="K407" s="514" t="s">
        <v>286</v>
      </c>
      <c r="L407" s="409"/>
      <c r="M407" s="445">
        <v>830</v>
      </c>
      <c r="N407" s="584">
        <f t="shared" si="112"/>
        <v>118.57142857142857</v>
      </c>
      <c r="O407" s="429">
        <v>11</v>
      </c>
      <c r="P407" s="505" t="s">
        <v>2526</v>
      </c>
      <c r="Q407" s="505"/>
      <c r="R407" s="86"/>
    </row>
    <row r="408" spans="1:18" s="528" customFormat="1">
      <c r="A408" s="525" t="s">
        <v>4</v>
      </c>
      <c r="B408" s="514" t="s">
        <v>4</v>
      </c>
      <c r="C408" s="473">
        <v>2018</v>
      </c>
      <c r="D408" s="440" t="s">
        <v>778</v>
      </c>
      <c r="E408" s="515" t="s">
        <v>1024</v>
      </c>
      <c r="F408" s="515" t="s">
        <v>1025</v>
      </c>
      <c r="G408" s="514" t="s">
        <v>1112</v>
      </c>
      <c r="H408" s="514" t="s">
        <v>103</v>
      </c>
      <c r="I408" s="512" t="s">
        <v>1113</v>
      </c>
      <c r="J408" s="514">
        <v>700</v>
      </c>
      <c r="K408" s="514" t="s">
        <v>286</v>
      </c>
      <c r="L408" s="409"/>
      <c r="M408" s="445">
        <v>830</v>
      </c>
      <c r="N408" s="584">
        <f t="shared" si="112"/>
        <v>118.57142857142857</v>
      </c>
      <c r="O408" s="429">
        <v>11</v>
      </c>
      <c r="P408" s="505" t="s">
        <v>2526</v>
      </c>
      <c r="Q408" s="505"/>
      <c r="R408" s="86"/>
    </row>
    <row r="409" spans="1:18" s="528" customFormat="1">
      <c r="A409" s="525" t="s">
        <v>4</v>
      </c>
      <c r="B409" s="514" t="s">
        <v>4</v>
      </c>
      <c r="C409" s="473">
        <v>2018</v>
      </c>
      <c r="D409" s="440" t="s">
        <v>778</v>
      </c>
      <c r="E409" s="515" t="s">
        <v>1024</v>
      </c>
      <c r="F409" s="515" t="s">
        <v>1025</v>
      </c>
      <c r="G409" s="514" t="s">
        <v>1112</v>
      </c>
      <c r="H409" s="514" t="s">
        <v>104</v>
      </c>
      <c r="I409" s="512" t="s">
        <v>1113</v>
      </c>
      <c r="J409" s="514">
        <v>700</v>
      </c>
      <c r="K409" s="514" t="s">
        <v>286</v>
      </c>
      <c r="L409" s="409"/>
      <c r="M409" s="445">
        <v>830</v>
      </c>
      <c r="N409" s="584">
        <f t="shared" si="112"/>
        <v>118.57142857142857</v>
      </c>
      <c r="O409" s="429">
        <v>11</v>
      </c>
      <c r="P409" s="505" t="s">
        <v>2526</v>
      </c>
      <c r="Q409" s="505"/>
      <c r="R409" s="86"/>
    </row>
    <row r="410" spans="1:18">
      <c r="A410" s="525" t="s">
        <v>4</v>
      </c>
      <c r="B410" s="514" t="s">
        <v>4</v>
      </c>
      <c r="C410" s="473">
        <v>2018</v>
      </c>
      <c r="D410" s="440" t="s">
        <v>778</v>
      </c>
      <c r="E410" s="515" t="s">
        <v>1024</v>
      </c>
      <c r="F410" s="515" t="s">
        <v>1025</v>
      </c>
      <c r="G410" s="514" t="s">
        <v>1114</v>
      </c>
      <c r="H410" s="514" t="s">
        <v>108</v>
      </c>
      <c r="I410" s="512" t="s">
        <v>1113</v>
      </c>
      <c r="J410" s="514">
        <v>1200</v>
      </c>
      <c r="K410" s="514" t="s">
        <v>286</v>
      </c>
      <c r="L410" s="409"/>
      <c r="M410" s="445">
        <v>2337</v>
      </c>
      <c r="N410" s="584">
        <f t="shared" si="112"/>
        <v>194.75</v>
      </c>
      <c r="O410" s="429">
        <v>32</v>
      </c>
      <c r="P410" s="505" t="s">
        <v>2527</v>
      </c>
      <c r="Q410" s="505" t="s">
        <v>2517</v>
      </c>
    </row>
    <row r="411" spans="1:18" s="528" customFormat="1">
      <c r="A411" s="525" t="s">
        <v>4</v>
      </c>
      <c r="B411" s="514" t="s">
        <v>4</v>
      </c>
      <c r="C411" s="473">
        <v>2018</v>
      </c>
      <c r="D411" s="440" t="s">
        <v>778</v>
      </c>
      <c r="E411" s="515" t="s">
        <v>1024</v>
      </c>
      <c r="F411" s="515" t="s">
        <v>1025</v>
      </c>
      <c r="G411" s="514" t="s">
        <v>1114</v>
      </c>
      <c r="H411" s="514" t="s">
        <v>107</v>
      </c>
      <c r="I411" s="512" t="s">
        <v>1113</v>
      </c>
      <c r="J411" s="514">
        <v>500</v>
      </c>
      <c r="K411" s="514" t="s">
        <v>286</v>
      </c>
      <c r="L411" s="409"/>
      <c r="M411" s="445">
        <v>781</v>
      </c>
      <c r="N411" s="584">
        <f t="shared" si="112"/>
        <v>156.19999999999999</v>
      </c>
      <c r="O411" s="429">
        <v>11</v>
      </c>
      <c r="P411" s="505" t="s">
        <v>2526</v>
      </c>
      <c r="Q411" s="505" t="s">
        <v>2524</v>
      </c>
      <c r="R411" s="86"/>
    </row>
    <row r="412" spans="1:18" s="528" customFormat="1">
      <c r="A412" s="525" t="s">
        <v>4</v>
      </c>
      <c r="B412" s="514" t="s">
        <v>4</v>
      </c>
      <c r="C412" s="473">
        <v>2018</v>
      </c>
      <c r="D412" s="440" t="s">
        <v>778</v>
      </c>
      <c r="E412" s="515" t="s">
        <v>1024</v>
      </c>
      <c r="F412" s="515" t="s">
        <v>1025</v>
      </c>
      <c r="G412" s="514" t="s">
        <v>1114</v>
      </c>
      <c r="H412" s="514" t="s">
        <v>102</v>
      </c>
      <c r="I412" s="512" t="s">
        <v>1113</v>
      </c>
      <c r="J412" s="514">
        <v>500</v>
      </c>
      <c r="K412" s="514" t="s">
        <v>286</v>
      </c>
      <c r="L412" s="409"/>
      <c r="M412" s="445">
        <v>781</v>
      </c>
      <c r="N412" s="584">
        <f t="shared" si="112"/>
        <v>156.19999999999999</v>
      </c>
      <c r="O412" s="429">
        <v>11</v>
      </c>
      <c r="P412" s="505" t="s">
        <v>2526</v>
      </c>
      <c r="Q412" s="505" t="s">
        <v>2524</v>
      </c>
      <c r="R412" s="86"/>
    </row>
    <row r="413" spans="1:18" s="528" customFormat="1">
      <c r="A413" s="525" t="s">
        <v>4</v>
      </c>
      <c r="B413" s="514" t="s">
        <v>4</v>
      </c>
      <c r="C413" s="473">
        <v>2018</v>
      </c>
      <c r="D413" s="440" t="s">
        <v>778</v>
      </c>
      <c r="E413" s="515" t="s">
        <v>1024</v>
      </c>
      <c r="F413" s="515" t="s">
        <v>1025</v>
      </c>
      <c r="G413" s="514" t="s">
        <v>1114</v>
      </c>
      <c r="H413" s="514" t="s">
        <v>103</v>
      </c>
      <c r="I413" s="512" t="s">
        <v>1113</v>
      </c>
      <c r="J413" s="514">
        <v>500</v>
      </c>
      <c r="K413" s="514" t="s">
        <v>286</v>
      </c>
      <c r="L413" s="409"/>
      <c r="M413" s="445">
        <v>781</v>
      </c>
      <c r="N413" s="584">
        <f t="shared" si="112"/>
        <v>156.19999999999999</v>
      </c>
      <c r="O413" s="429">
        <v>11</v>
      </c>
      <c r="P413" s="505" t="s">
        <v>2526</v>
      </c>
      <c r="Q413" s="505" t="s">
        <v>2524</v>
      </c>
      <c r="R413" s="86"/>
    </row>
    <row r="414" spans="1:18" s="528" customFormat="1">
      <c r="A414" s="525" t="s">
        <v>4</v>
      </c>
      <c r="B414" s="514" t="s">
        <v>4</v>
      </c>
      <c r="C414" s="473">
        <v>2018</v>
      </c>
      <c r="D414" s="440" t="s">
        <v>778</v>
      </c>
      <c r="E414" s="515" t="s">
        <v>1024</v>
      </c>
      <c r="F414" s="515" t="s">
        <v>1025</v>
      </c>
      <c r="G414" s="514" t="s">
        <v>1114</v>
      </c>
      <c r="H414" s="514" t="s">
        <v>104</v>
      </c>
      <c r="I414" s="512" t="s">
        <v>1113</v>
      </c>
      <c r="J414" s="514">
        <v>500</v>
      </c>
      <c r="K414" s="514" t="s">
        <v>286</v>
      </c>
      <c r="L414" s="409"/>
      <c r="M414" s="445">
        <v>781</v>
      </c>
      <c r="N414" s="584">
        <f t="shared" si="112"/>
        <v>156.19999999999999</v>
      </c>
      <c r="O414" s="429">
        <v>11</v>
      </c>
      <c r="P414" s="505" t="s">
        <v>2526</v>
      </c>
      <c r="Q414" s="505" t="s">
        <v>2524</v>
      </c>
      <c r="R414" s="86"/>
    </row>
    <row r="415" spans="1:18">
      <c r="A415" s="525" t="s">
        <v>4</v>
      </c>
      <c r="B415" s="514" t="s">
        <v>4</v>
      </c>
      <c r="C415" s="473">
        <v>2018</v>
      </c>
      <c r="D415" s="440" t="s">
        <v>778</v>
      </c>
      <c r="E415" s="515" t="s">
        <v>1024</v>
      </c>
      <c r="F415" s="515" t="s">
        <v>1025</v>
      </c>
      <c r="G415" s="514" t="s">
        <v>1107</v>
      </c>
      <c r="H415" s="514" t="s">
        <v>108</v>
      </c>
      <c r="I415" s="512" t="s">
        <v>1113</v>
      </c>
      <c r="J415" s="514">
        <v>10000</v>
      </c>
      <c r="K415" s="514" t="s">
        <v>286</v>
      </c>
      <c r="L415" s="409"/>
      <c r="M415" s="445">
        <v>28782</v>
      </c>
      <c r="N415" s="584">
        <f t="shared" si="112"/>
        <v>287.82</v>
      </c>
      <c r="O415" s="429">
        <v>275</v>
      </c>
      <c r="P415" s="505" t="s">
        <v>2518</v>
      </c>
      <c r="Q415" s="505" t="s">
        <v>2517</v>
      </c>
    </row>
    <row r="416" spans="1:18" s="528" customFormat="1">
      <c r="A416" s="525" t="s">
        <v>4</v>
      </c>
      <c r="B416" s="514" t="s">
        <v>4</v>
      </c>
      <c r="C416" s="473">
        <v>2018</v>
      </c>
      <c r="D416" s="440" t="s">
        <v>778</v>
      </c>
      <c r="E416" s="515" t="s">
        <v>1024</v>
      </c>
      <c r="F416" s="515" t="s">
        <v>1025</v>
      </c>
      <c r="G416" s="514" t="s">
        <v>1107</v>
      </c>
      <c r="H416" s="514" t="s">
        <v>107</v>
      </c>
      <c r="I416" s="512" t="s">
        <v>1113</v>
      </c>
      <c r="J416" s="514">
        <v>800</v>
      </c>
      <c r="K416" s="514" t="s">
        <v>286</v>
      </c>
      <c r="L416" s="409"/>
      <c r="M416" s="445">
        <v>727</v>
      </c>
      <c r="N416" s="584">
        <f t="shared" si="112"/>
        <v>90.875</v>
      </c>
      <c r="O416" s="429">
        <v>31</v>
      </c>
      <c r="P416" s="505" t="s">
        <v>2526</v>
      </c>
      <c r="Q416" s="505"/>
      <c r="R416" s="86"/>
    </row>
    <row r="417" spans="1:18" s="528" customFormat="1">
      <c r="A417" s="525" t="s">
        <v>4</v>
      </c>
      <c r="B417" s="514" t="s">
        <v>4</v>
      </c>
      <c r="C417" s="473">
        <v>2018</v>
      </c>
      <c r="D417" s="440" t="s">
        <v>778</v>
      </c>
      <c r="E417" s="515" t="s">
        <v>1024</v>
      </c>
      <c r="F417" s="515" t="s">
        <v>1025</v>
      </c>
      <c r="G417" s="514" t="s">
        <v>1107</v>
      </c>
      <c r="H417" s="514" t="s">
        <v>102</v>
      </c>
      <c r="I417" s="512" t="s">
        <v>1113</v>
      </c>
      <c r="J417" s="514">
        <v>800</v>
      </c>
      <c r="K417" s="514" t="s">
        <v>286</v>
      </c>
      <c r="L417" s="409"/>
      <c r="M417" s="445">
        <v>727</v>
      </c>
      <c r="N417" s="584">
        <f t="shared" si="112"/>
        <v>90.875</v>
      </c>
      <c r="O417" s="429">
        <v>31</v>
      </c>
      <c r="P417" s="505" t="s">
        <v>2526</v>
      </c>
      <c r="Q417" s="505"/>
      <c r="R417" s="86"/>
    </row>
    <row r="418" spans="1:18" s="528" customFormat="1">
      <c r="A418" s="525" t="s">
        <v>4</v>
      </c>
      <c r="B418" s="514" t="s">
        <v>4</v>
      </c>
      <c r="C418" s="473">
        <v>2018</v>
      </c>
      <c r="D418" s="440" t="s">
        <v>778</v>
      </c>
      <c r="E418" s="515" t="s">
        <v>1024</v>
      </c>
      <c r="F418" s="515" t="s">
        <v>1025</v>
      </c>
      <c r="G418" s="514" t="s">
        <v>1107</v>
      </c>
      <c r="H418" s="514" t="s">
        <v>103</v>
      </c>
      <c r="I418" s="512" t="s">
        <v>1113</v>
      </c>
      <c r="J418" s="514">
        <v>800</v>
      </c>
      <c r="K418" s="514" t="s">
        <v>286</v>
      </c>
      <c r="L418" s="409"/>
      <c r="M418" s="445">
        <v>727</v>
      </c>
      <c r="N418" s="584">
        <f t="shared" si="112"/>
        <v>90.875</v>
      </c>
      <c r="O418" s="429">
        <v>31</v>
      </c>
      <c r="P418" s="505" t="s">
        <v>2526</v>
      </c>
      <c r="Q418" s="505"/>
      <c r="R418" s="86"/>
    </row>
    <row r="419" spans="1:18" s="528" customFormat="1">
      <c r="A419" s="525" t="s">
        <v>4</v>
      </c>
      <c r="B419" s="514" t="s">
        <v>4</v>
      </c>
      <c r="C419" s="473">
        <v>2018</v>
      </c>
      <c r="D419" s="440" t="s">
        <v>778</v>
      </c>
      <c r="E419" s="515" t="s">
        <v>1024</v>
      </c>
      <c r="F419" s="515" t="s">
        <v>1025</v>
      </c>
      <c r="G419" s="514" t="s">
        <v>1107</v>
      </c>
      <c r="H419" s="514" t="s">
        <v>104</v>
      </c>
      <c r="I419" s="512" t="s">
        <v>1113</v>
      </c>
      <c r="J419" s="514">
        <v>800</v>
      </c>
      <c r="K419" s="514" t="s">
        <v>286</v>
      </c>
      <c r="L419" s="409"/>
      <c r="M419" s="445">
        <v>727</v>
      </c>
      <c r="N419" s="584">
        <f t="shared" si="112"/>
        <v>90.875</v>
      </c>
      <c r="O419" s="429">
        <v>31</v>
      </c>
      <c r="P419" s="505" t="s">
        <v>2526</v>
      </c>
      <c r="Q419" s="505"/>
      <c r="R419" s="86"/>
    </row>
    <row r="420" spans="1:18">
      <c r="A420" s="525" t="s">
        <v>4</v>
      </c>
      <c r="B420" s="514" t="s">
        <v>4</v>
      </c>
      <c r="C420" s="473">
        <v>2018</v>
      </c>
      <c r="D420" s="440" t="s">
        <v>778</v>
      </c>
      <c r="E420" s="515" t="s">
        <v>1024</v>
      </c>
      <c r="F420" s="515" t="s">
        <v>1025</v>
      </c>
      <c r="G420" s="514" t="s">
        <v>1115</v>
      </c>
      <c r="H420" s="514" t="s">
        <v>108</v>
      </c>
      <c r="I420" s="512" t="s">
        <v>1113</v>
      </c>
      <c r="J420" s="514">
        <v>1200</v>
      </c>
      <c r="K420" s="514" t="s">
        <v>286</v>
      </c>
      <c r="L420" s="409"/>
      <c r="M420" s="445">
        <v>600</v>
      </c>
      <c r="N420" s="584">
        <f t="shared" si="112"/>
        <v>50</v>
      </c>
      <c r="O420" s="429">
        <v>75</v>
      </c>
      <c r="P420" s="505" t="s">
        <v>2518</v>
      </c>
      <c r="Q420" s="505" t="s">
        <v>2528</v>
      </c>
    </row>
    <row r="421" spans="1:18">
      <c r="A421" s="525" t="s">
        <v>4</v>
      </c>
      <c r="B421" s="514" t="s">
        <v>4</v>
      </c>
      <c r="C421" s="473">
        <v>2018</v>
      </c>
      <c r="D421" s="440" t="s">
        <v>1051</v>
      </c>
      <c r="E421" s="515" t="s">
        <v>1024</v>
      </c>
      <c r="F421" s="515" t="s">
        <v>1025</v>
      </c>
      <c r="G421" s="514" t="s">
        <v>1112</v>
      </c>
      <c r="H421" s="514" t="s">
        <v>108</v>
      </c>
      <c r="I421" s="512" t="s">
        <v>1113</v>
      </c>
      <c r="J421" s="514">
        <v>2000</v>
      </c>
      <c r="K421" s="514" t="s">
        <v>286</v>
      </c>
      <c r="L421" s="409"/>
      <c r="M421" s="445">
        <v>1735</v>
      </c>
      <c r="N421" s="584">
        <f t="shared" si="112"/>
        <v>86.75</v>
      </c>
      <c r="O421" s="429">
        <v>38</v>
      </c>
      <c r="P421" s="505" t="s">
        <v>2516</v>
      </c>
      <c r="Q421" s="505" t="s">
        <v>2529</v>
      </c>
    </row>
    <row r="422" spans="1:18">
      <c r="A422" s="525" t="s">
        <v>4</v>
      </c>
      <c r="B422" s="514" t="s">
        <v>4</v>
      </c>
      <c r="C422" s="473">
        <v>2018</v>
      </c>
      <c r="D422" s="440" t="s">
        <v>1051</v>
      </c>
      <c r="E422" s="515" t="s">
        <v>1024</v>
      </c>
      <c r="F422" s="515" t="s">
        <v>1025</v>
      </c>
      <c r="G422" s="514" t="s">
        <v>1107</v>
      </c>
      <c r="H422" s="514" t="s">
        <v>108</v>
      </c>
      <c r="I422" s="512" t="s">
        <v>1113</v>
      </c>
      <c r="J422" s="514">
        <v>5000</v>
      </c>
      <c r="K422" s="514" t="s">
        <v>286</v>
      </c>
      <c r="L422" s="409"/>
      <c r="M422" s="445">
        <v>5175</v>
      </c>
      <c r="N422" s="584">
        <f t="shared" si="112"/>
        <v>103.5</v>
      </c>
      <c r="O422" s="429">
        <v>134</v>
      </c>
      <c r="P422" s="505" t="s">
        <v>2516</v>
      </c>
      <c r="Q422" s="505"/>
    </row>
    <row r="423" spans="1:18">
      <c r="A423" s="525" t="s">
        <v>4</v>
      </c>
      <c r="B423" s="514" t="s">
        <v>4</v>
      </c>
      <c r="C423" s="473">
        <v>2018</v>
      </c>
      <c r="D423" s="440" t="s">
        <v>1054</v>
      </c>
      <c r="E423" s="515" t="s">
        <v>1024</v>
      </c>
      <c r="F423" s="515" t="s">
        <v>1025</v>
      </c>
      <c r="G423" s="514" t="s">
        <v>1112</v>
      </c>
      <c r="H423" s="514" t="s">
        <v>108</v>
      </c>
      <c r="I423" s="512" t="s">
        <v>1113</v>
      </c>
      <c r="J423" s="514">
        <v>2500</v>
      </c>
      <c r="K423" s="514" t="s">
        <v>286</v>
      </c>
      <c r="L423" s="409"/>
      <c r="M423" s="445">
        <v>4674</v>
      </c>
      <c r="N423" s="584">
        <f t="shared" si="112"/>
        <v>186.96</v>
      </c>
      <c r="O423" s="429">
        <v>56</v>
      </c>
      <c r="P423" s="505" t="s">
        <v>2516</v>
      </c>
      <c r="Q423" s="505" t="s">
        <v>2517</v>
      </c>
    </row>
    <row r="424" spans="1:18" s="528" customFormat="1">
      <c r="A424" s="525" t="s">
        <v>4</v>
      </c>
      <c r="B424" s="514" t="s">
        <v>4</v>
      </c>
      <c r="C424" s="473">
        <v>2018</v>
      </c>
      <c r="D424" s="440" t="s">
        <v>1054</v>
      </c>
      <c r="E424" s="515" t="s">
        <v>1024</v>
      </c>
      <c r="F424" s="515" t="s">
        <v>1025</v>
      </c>
      <c r="G424" s="514" t="s">
        <v>1112</v>
      </c>
      <c r="H424" s="514" t="s">
        <v>107</v>
      </c>
      <c r="I424" s="512" t="s">
        <v>1113</v>
      </c>
      <c r="J424" s="514">
        <v>400</v>
      </c>
      <c r="K424" s="514" t="s">
        <v>286</v>
      </c>
      <c r="L424" s="409"/>
      <c r="M424" s="445">
        <v>408</v>
      </c>
      <c r="N424" s="584">
        <f t="shared" si="112"/>
        <v>102</v>
      </c>
      <c r="O424" s="429">
        <v>7</v>
      </c>
      <c r="P424" s="505" t="s">
        <v>2526</v>
      </c>
      <c r="Q424" s="505"/>
      <c r="R424" s="86"/>
    </row>
    <row r="425" spans="1:18" s="528" customFormat="1">
      <c r="A425" s="525" t="s">
        <v>4</v>
      </c>
      <c r="B425" s="514" t="s">
        <v>4</v>
      </c>
      <c r="C425" s="473">
        <v>2018</v>
      </c>
      <c r="D425" s="440" t="s">
        <v>1054</v>
      </c>
      <c r="E425" s="515" t="s">
        <v>1024</v>
      </c>
      <c r="F425" s="515" t="s">
        <v>1025</v>
      </c>
      <c r="G425" s="514" t="s">
        <v>1112</v>
      </c>
      <c r="H425" s="514" t="s">
        <v>102</v>
      </c>
      <c r="I425" s="512" t="s">
        <v>1113</v>
      </c>
      <c r="J425" s="514">
        <v>400</v>
      </c>
      <c r="K425" s="514" t="s">
        <v>286</v>
      </c>
      <c r="L425" s="409"/>
      <c r="M425" s="445">
        <v>436</v>
      </c>
      <c r="N425" s="584">
        <f t="shared" si="112"/>
        <v>109</v>
      </c>
      <c r="O425" s="429">
        <v>7</v>
      </c>
      <c r="P425" s="505" t="s">
        <v>2526</v>
      </c>
      <c r="Q425" s="505"/>
      <c r="R425" s="86"/>
    </row>
    <row r="426" spans="1:18" s="528" customFormat="1">
      <c r="A426" s="525" t="s">
        <v>4</v>
      </c>
      <c r="B426" s="514" t="s">
        <v>4</v>
      </c>
      <c r="C426" s="473">
        <v>2018</v>
      </c>
      <c r="D426" s="440" t="s">
        <v>1054</v>
      </c>
      <c r="E426" s="515" t="s">
        <v>1024</v>
      </c>
      <c r="F426" s="515" t="s">
        <v>1025</v>
      </c>
      <c r="G426" s="514" t="s">
        <v>1112</v>
      </c>
      <c r="H426" s="514" t="s">
        <v>103</v>
      </c>
      <c r="I426" s="512" t="s">
        <v>1113</v>
      </c>
      <c r="J426" s="514">
        <v>400</v>
      </c>
      <c r="K426" s="514" t="s">
        <v>286</v>
      </c>
      <c r="L426" s="409"/>
      <c r="M426" s="445">
        <v>436</v>
      </c>
      <c r="N426" s="584">
        <f t="shared" si="112"/>
        <v>109</v>
      </c>
      <c r="O426" s="429">
        <v>7</v>
      </c>
      <c r="P426" s="505" t="s">
        <v>2526</v>
      </c>
      <c r="Q426" s="505"/>
      <c r="R426" s="86"/>
    </row>
    <row r="427" spans="1:18" s="528" customFormat="1">
      <c r="A427" s="525" t="s">
        <v>4</v>
      </c>
      <c r="B427" s="514" t="s">
        <v>4</v>
      </c>
      <c r="C427" s="473">
        <v>2018</v>
      </c>
      <c r="D427" s="440" t="s">
        <v>1054</v>
      </c>
      <c r="E427" s="515" t="s">
        <v>1024</v>
      </c>
      <c r="F427" s="515" t="s">
        <v>1025</v>
      </c>
      <c r="G427" s="514" t="s">
        <v>1112</v>
      </c>
      <c r="H427" s="514" t="s">
        <v>104</v>
      </c>
      <c r="I427" s="512" t="s">
        <v>1113</v>
      </c>
      <c r="J427" s="514">
        <v>400</v>
      </c>
      <c r="K427" s="514" t="s">
        <v>286</v>
      </c>
      <c r="L427" s="409"/>
      <c r="M427" s="445">
        <v>436</v>
      </c>
      <c r="N427" s="584">
        <f t="shared" si="112"/>
        <v>109</v>
      </c>
      <c r="O427" s="429">
        <v>7</v>
      </c>
      <c r="P427" s="505" t="s">
        <v>2526</v>
      </c>
      <c r="Q427" s="505"/>
      <c r="R427" s="86"/>
    </row>
    <row r="428" spans="1:18">
      <c r="A428" s="525" t="s">
        <v>4</v>
      </c>
      <c r="B428" s="514" t="s">
        <v>4</v>
      </c>
      <c r="C428" s="473">
        <v>2018</v>
      </c>
      <c r="D428" s="440" t="s">
        <v>1054</v>
      </c>
      <c r="E428" s="515" t="s">
        <v>1024</v>
      </c>
      <c r="F428" s="515" t="s">
        <v>1025</v>
      </c>
      <c r="G428" s="514" t="s">
        <v>1107</v>
      </c>
      <c r="H428" s="514" t="s">
        <v>108</v>
      </c>
      <c r="I428" s="512" t="s">
        <v>1113</v>
      </c>
      <c r="J428" s="514">
        <v>5000</v>
      </c>
      <c r="K428" s="514" t="s">
        <v>286</v>
      </c>
      <c r="L428" s="409"/>
      <c r="M428" s="445">
        <v>32369</v>
      </c>
      <c r="N428" s="584">
        <f t="shared" si="112"/>
        <v>647.38</v>
      </c>
      <c r="O428" s="429">
        <v>185</v>
      </c>
      <c r="P428" s="505" t="s">
        <v>2518</v>
      </c>
      <c r="Q428" s="505" t="s">
        <v>2517</v>
      </c>
    </row>
    <row r="429" spans="1:18" s="528" customFormat="1">
      <c r="A429" s="525" t="s">
        <v>4</v>
      </c>
      <c r="B429" s="514" t="s">
        <v>4</v>
      </c>
      <c r="C429" s="473">
        <v>2018</v>
      </c>
      <c r="D429" s="440" t="s">
        <v>1054</v>
      </c>
      <c r="E429" s="515" t="s">
        <v>1024</v>
      </c>
      <c r="F429" s="515" t="s">
        <v>1025</v>
      </c>
      <c r="G429" s="514" t="s">
        <v>1107</v>
      </c>
      <c r="H429" s="514" t="s">
        <v>107</v>
      </c>
      <c r="I429" s="512" t="s">
        <v>1113</v>
      </c>
      <c r="J429" s="514">
        <v>400</v>
      </c>
      <c r="K429" s="514" t="s">
        <v>286</v>
      </c>
      <c r="L429" s="409"/>
      <c r="M429" s="445">
        <v>600</v>
      </c>
      <c r="N429" s="584">
        <f t="shared" si="112"/>
        <v>150</v>
      </c>
      <c r="O429" s="429">
        <v>11</v>
      </c>
      <c r="P429" s="505" t="s">
        <v>2526</v>
      </c>
      <c r="Q429" s="505"/>
      <c r="R429" s="86"/>
    </row>
    <row r="430" spans="1:18" s="528" customFormat="1">
      <c r="A430" s="525" t="s">
        <v>4</v>
      </c>
      <c r="B430" s="514" t="s">
        <v>4</v>
      </c>
      <c r="C430" s="473">
        <v>2018</v>
      </c>
      <c r="D430" s="440" t="s">
        <v>1054</v>
      </c>
      <c r="E430" s="515" t="s">
        <v>1024</v>
      </c>
      <c r="F430" s="515" t="s">
        <v>1025</v>
      </c>
      <c r="G430" s="514" t="s">
        <v>1107</v>
      </c>
      <c r="H430" s="514" t="s">
        <v>102</v>
      </c>
      <c r="I430" s="512" t="s">
        <v>1113</v>
      </c>
      <c r="J430" s="514">
        <v>400</v>
      </c>
      <c r="K430" s="514" t="s">
        <v>286</v>
      </c>
      <c r="L430" s="409"/>
      <c r="M430" s="445">
        <v>593</v>
      </c>
      <c r="N430" s="584">
        <f t="shared" si="112"/>
        <v>148.25</v>
      </c>
      <c r="O430" s="429">
        <v>11</v>
      </c>
      <c r="P430" s="505" t="s">
        <v>2526</v>
      </c>
      <c r="Q430" s="505"/>
      <c r="R430" s="86"/>
    </row>
    <row r="431" spans="1:18" s="528" customFormat="1">
      <c r="A431" s="525" t="s">
        <v>4</v>
      </c>
      <c r="B431" s="514" t="s">
        <v>4</v>
      </c>
      <c r="C431" s="473">
        <v>2018</v>
      </c>
      <c r="D431" s="440" t="s">
        <v>1054</v>
      </c>
      <c r="E431" s="515" t="s">
        <v>1024</v>
      </c>
      <c r="F431" s="515" t="s">
        <v>1025</v>
      </c>
      <c r="G431" s="514" t="s">
        <v>1107</v>
      </c>
      <c r="H431" s="514" t="s">
        <v>103</v>
      </c>
      <c r="I431" s="512" t="s">
        <v>1113</v>
      </c>
      <c r="J431" s="514">
        <v>400</v>
      </c>
      <c r="K431" s="514" t="s">
        <v>286</v>
      </c>
      <c r="L431" s="409"/>
      <c r="M431" s="445">
        <v>581</v>
      </c>
      <c r="N431" s="584">
        <f t="shared" si="112"/>
        <v>145.25</v>
      </c>
      <c r="O431" s="429">
        <v>11</v>
      </c>
      <c r="P431" s="505" t="s">
        <v>2526</v>
      </c>
      <c r="Q431" s="505"/>
      <c r="R431" s="86"/>
    </row>
    <row r="432" spans="1:18" s="528" customFormat="1">
      <c r="A432" s="525" t="s">
        <v>4</v>
      </c>
      <c r="B432" s="514" t="s">
        <v>4</v>
      </c>
      <c r="C432" s="473">
        <v>2018</v>
      </c>
      <c r="D432" s="440" t="s">
        <v>1054</v>
      </c>
      <c r="E432" s="515" t="s">
        <v>1024</v>
      </c>
      <c r="F432" s="515" t="s">
        <v>1025</v>
      </c>
      <c r="G432" s="514" t="s">
        <v>1107</v>
      </c>
      <c r="H432" s="514" t="s">
        <v>104</v>
      </c>
      <c r="I432" s="512" t="s">
        <v>1113</v>
      </c>
      <c r="J432" s="514">
        <v>400</v>
      </c>
      <c r="K432" s="514" t="s">
        <v>286</v>
      </c>
      <c r="L432" s="409"/>
      <c r="M432" s="445">
        <v>593</v>
      </c>
      <c r="N432" s="584">
        <f t="shared" si="112"/>
        <v>148.25</v>
      </c>
      <c r="O432" s="429">
        <v>11</v>
      </c>
      <c r="P432" s="505" t="s">
        <v>2526</v>
      </c>
      <c r="Q432" s="505"/>
      <c r="R432" s="86"/>
    </row>
    <row r="433" spans="1:18">
      <c r="A433" s="525" t="s">
        <v>4</v>
      </c>
      <c r="B433" s="514" t="s">
        <v>4</v>
      </c>
      <c r="C433" s="473">
        <v>2018</v>
      </c>
      <c r="D433" s="440" t="s">
        <v>1054</v>
      </c>
      <c r="E433" s="515" t="s">
        <v>1024</v>
      </c>
      <c r="F433" s="515" t="s">
        <v>1025</v>
      </c>
      <c r="G433" s="514" t="s">
        <v>1115</v>
      </c>
      <c r="H433" s="514" t="s">
        <v>108</v>
      </c>
      <c r="I433" s="512" t="s">
        <v>1113</v>
      </c>
      <c r="J433" s="514">
        <v>250</v>
      </c>
      <c r="K433" s="514" t="s">
        <v>286</v>
      </c>
      <c r="L433" s="409"/>
      <c r="M433" s="445">
        <v>117</v>
      </c>
      <c r="N433" s="584">
        <f t="shared" si="112"/>
        <v>46.8</v>
      </c>
      <c r="O433" s="429">
        <v>7</v>
      </c>
      <c r="P433" s="505" t="s">
        <v>2516</v>
      </c>
      <c r="Q433" s="505" t="s">
        <v>2519</v>
      </c>
    </row>
    <row r="434" spans="1:18">
      <c r="A434" s="525" t="s">
        <v>4</v>
      </c>
      <c r="B434" s="514" t="s">
        <v>4</v>
      </c>
      <c r="C434" s="473">
        <v>2018</v>
      </c>
      <c r="D434" s="440" t="s">
        <v>1056</v>
      </c>
      <c r="E434" s="515" t="s">
        <v>1024</v>
      </c>
      <c r="F434" s="515" t="s">
        <v>1025</v>
      </c>
      <c r="G434" s="514" t="s">
        <v>1112</v>
      </c>
      <c r="H434" s="514" t="s">
        <v>108</v>
      </c>
      <c r="I434" s="512" t="s">
        <v>1113</v>
      </c>
      <c r="J434" s="514">
        <v>1300</v>
      </c>
      <c r="K434" s="514" t="s">
        <v>286</v>
      </c>
      <c r="L434" s="409"/>
      <c r="M434" s="445">
        <v>3723</v>
      </c>
      <c r="N434" s="584">
        <f t="shared" si="112"/>
        <v>286.38461538461536</v>
      </c>
      <c r="O434" s="429">
        <v>84</v>
      </c>
      <c r="P434" s="505" t="s">
        <v>2516</v>
      </c>
      <c r="Q434" s="505" t="s">
        <v>2517</v>
      </c>
    </row>
    <row r="435" spans="1:18" s="528" customFormat="1">
      <c r="A435" s="525" t="s">
        <v>4</v>
      </c>
      <c r="B435" s="514" t="s">
        <v>4</v>
      </c>
      <c r="C435" s="473">
        <v>2018</v>
      </c>
      <c r="D435" s="440" t="s">
        <v>1056</v>
      </c>
      <c r="E435" s="515" t="s">
        <v>1024</v>
      </c>
      <c r="F435" s="515" t="s">
        <v>1025</v>
      </c>
      <c r="G435" s="514" t="s">
        <v>1112</v>
      </c>
      <c r="H435" s="514" t="s">
        <v>107</v>
      </c>
      <c r="I435" s="512" t="s">
        <v>1113</v>
      </c>
      <c r="J435" s="514">
        <v>300</v>
      </c>
      <c r="K435" s="514" t="s">
        <v>286</v>
      </c>
      <c r="L435" s="409"/>
      <c r="M435" s="445">
        <v>341</v>
      </c>
      <c r="N435" s="584">
        <f t="shared" si="112"/>
        <v>113.66666666666667</v>
      </c>
      <c r="O435" s="429">
        <v>8</v>
      </c>
      <c r="P435" s="505" t="s">
        <v>2526</v>
      </c>
      <c r="Q435" s="505"/>
      <c r="R435" s="86"/>
    </row>
    <row r="436" spans="1:18" s="528" customFormat="1">
      <c r="A436" s="525" t="s">
        <v>4</v>
      </c>
      <c r="B436" s="514" t="s">
        <v>4</v>
      </c>
      <c r="C436" s="473">
        <v>2018</v>
      </c>
      <c r="D436" s="440" t="s">
        <v>1056</v>
      </c>
      <c r="E436" s="515" t="s">
        <v>1024</v>
      </c>
      <c r="F436" s="515" t="s">
        <v>1025</v>
      </c>
      <c r="G436" s="514" t="s">
        <v>1112</v>
      </c>
      <c r="H436" s="514" t="s">
        <v>102</v>
      </c>
      <c r="I436" s="512" t="s">
        <v>1113</v>
      </c>
      <c r="J436" s="514">
        <v>300</v>
      </c>
      <c r="K436" s="514" t="s">
        <v>286</v>
      </c>
      <c r="L436" s="409"/>
      <c r="M436" s="445">
        <v>340</v>
      </c>
      <c r="N436" s="584">
        <f t="shared" ref="N436:N450" si="113">100*M436/J436</f>
        <v>113.33333333333333</v>
      </c>
      <c r="O436" s="429">
        <v>8</v>
      </c>
      <c r="P436" s="505" t="s">
        <v>2526</v>
      </c>
      <c r="Q436" s="505"/>
      <c r="R436" s="86"/>
    </row>
    <row r="437" spans="1:18" s="528" customFormat="1">
      <c r="A437" s="525" t="s">
        <v>4</v>
      </c>
      <c r="B437" s="514" t="s">
        <v>4</v>
      </c>
      <c r="C437" s="473">
        <v>2018</v>
      </c>
      <c r="D437" s="440" t="s">
        <v>1056</v>
      </c>
      <c r="E437" s="515" t="s">
        <v>1024</v>
      </c>
      <c r="F437" s="515" t="s">
        <v>1025</v>
      </c>
      <c r="G437" s="514" t="s">
        <v>1112</v>
      </c>
      <c r="H437" s="514" t="s">
        <v>103</v>
      </c>
      <c r="I437" s="512" t="s">
        <v>1113</v>
      </c>
      <c r="J437" s="514">
        <v>300</v>
      </c>
      <c r="K437" s="514" t="s">
        <v>286</v>
      </c>
      <c r="L437" s="409"/>
      <c r="M437" s="445">
        <v>337</v>
      </c>
      <c r="N437" s="584">
        <f t="shared" si="113"/>
        <v>112.33333333333333</v>
      </c>
      <c r="O437" s="429">
        <v>8</v>
      </c>
      <c r="P437" s="505" t="s">
        <v>2526</v>
      </c>
      <c r="Q437" s="505"/>
      <c r="R437" s="86"/>
    </row>
    <row r="438" spans="1:18" s="528" customFormat="1">
      <c r="A438" s="525" t="s">
        <v>4</v>
      </c>
      <c r="B438" s="514" t="s">
        <v>4</v>
      </c>
      <c r="C438" s="473">
        <v>2018</v>
      </c>
      <c r="D438" s="440" t="s">
        <v>1056</v>
      </c>
      <c r="E438" s="515" t="s">
        <v>1024</v>
      </c>
      <c r="F438" s="515" t="s">
        <v>1025</v>
      </c>
      <c r="G438" s="514" t="s">
        <v>1112</v>
      </c>
      <c r="H438" s="514" t="s">
        <v>104</v>
      </c>
      <c r="I438" s="512" t="s">
        <v>1113</v>
      </c>
      <c r="J438" s="514">
        <v>300</v>
      </c>
      <c r="K438" s="514" t="s">
        <v>286</v>
      </c>
      <c r="L438" s="409"/>
      <c r="M438" s="445">
        <v>340</v>
      </c>
      <c r="N438" s="584">
        <f t="shared" si="113"/>
        <v>113.33333333333333</v>
      </c>
      <c r="O438" s="429">
        <v>8</v>
      </c>
      <c r="P438" s="505" t="s">
        <v>2526</v>
      </c>
      <c r="Q438" s="505"/>
      <c r="R438" s="86"/>
    </row>
    <row r="439" spans="1:18">
      <c r="A439" s="525" t="s">
        <v>4</v>
      </c>
      <c r="B439" s="514" t="s">
        <v>4</v>
      </c>
      <c r="C439" s="473">
        <v>2018</v>
      </c>
      <c r="D439" s="440" t="s">
        <v>1056</v>
      </c>
      <c r="E439" s="515" t="s">
        <v>1024</v>
      </c>
      <c r="F439" s="515" t="s">
        <v>1025</v>
      </c>
      <c r="G439" s="514" t="s">
        <v>1114</v>
      </c>
      <c r="H439" s="514" t="s">
        <v>108</v>
      </c>
      <c r="I439" s="512" t="s">
        <v>1113</v>
      </c>
      <c r="J439" s="514">
        <v>1200</v>
      </c>
      <c r="K439" s="514" t="s">
        <v>286</v>
      </c>
      <c r="L439" s="409"/>
      <c r="M439" s="445">
        <v>3485</v>
      </c>
      <c r="N439" s="584">
        <f t="shared" si="113"/>
        <v>290.41666666666669</v>
      </c>
      <c r="O439" s="429">
        <v>60</v>
      </c>
      <c r="P439" s="505" t="s">
        <v>2518</v>
      </c>
      <c r="Q439" s="505" t="s">
        <v>2517</v>
      </c>
    </row>
    <row r="440" spans="1:18" s="528" customFormat="1">
      <c r="A440" s="525" t="s">
        <v>4</v>
      </c>
      <c r="B440" s="514" t="s">
        <v>4</v>
      </c>
      <c r="C440" s="473">
        <v>2018</v>
      </c>
      <c r="D440" s="440" t="s">
        <v>1056</v>
      </c>
      <c r="E440" s="515" t="s">
        <v>1024</v>
      </c>
      <c r="F440" s="515" t="s">
        <v>1025</v>
      </c>
      <c r="G440" s="514" t="s">
        <v>1114</v>
      </c>
      <c r="H440" s="514" t="s">
        <v>107</v>
      </c>
      <c r="I440" s="512" t="s">
        <v>1113</v>
      </c>
      <c r="J440" s="514">
        <v>300</v>
      </c>
      <c r="K440" s="514" t="s">
        <v>286</v>
      </c>
      <c r="L440" s="409"/>
      <c r="M440" s="445">
        <v>1002</v>
      </c>
      <c r="N440" s="584">
        <f t="shared" si="113"/>
        <v>334</v>
      </c>
      <c r="O440" s="429">
        <v>21</v>
      </c>
      <c r="P440" s="505" t="s">
        <v>2526</v>
      </c>
      <c r="Q440" s="505" t="s">
        <v>2524</v>
      </c>
      <c r="R440" s="86"/>
    </row>
    <row r="441" spans="1:18" s="528" customFormat="1">
      <c r="A441" s="525" t="s">
        <v>4</v>
      </c>
      <c r="B441" s="514" t="s">
        <v>4</v>
      </c>
      <c r="C441" s="473">
        <v>2018</v>
      </c>
      <c r="D441" s="440" t="s">
        <v>1056</v>
      </c>
      <c r="E441" s="515" t="s">
        <v>1024</v>
      </c>
      <c r="F441" s="515" t="s">
        <v>1025</v>
      </c>
      <c r="G441" s="514" t="s">
        <v>1114</v>
      </c>
      <c r="H441" s="514" t="s">
        <v>102</v>
      </c>
      <c r="I441" s="512" t="s">
        <v>1113</v>
      </c>
      <c r="J441" s="514">
        <v>300</v>
      </c>
      <c r="K441" s="514" t="s">
        <v>286</v>
      </c>
      <c r="L441" s="409"/>
      <c r="M441" s="445">
        <v>1182</v>
      </c>
      <c r="N441" s="584">
        <f t="shared" si="113"/>
        <v>394</v>
      </c>
      <c r="O441" s="429">
        <v>21</v>
      </c>
      <c r="P441" s="505" t="s">
        <v>2526</v>
      </c>
      <c r="Q441" s="505" t="s">
        <v>2524</v>
      </c>
      <c r="R441" s="86"/>
    </row>
    <row r="442" spans="1:18" s="528" customFormat="1">
      <c r="A442" s="525" t="s">
        <v>4</v>
      </c>
      <c r="B442" s="514" t="s">
        <v>4</v>
      </c>
      <c r="C442" s="473">
        <v>2018</v>
      </c>
      <c r="D442" s="440" t="s">
        <v>1056</v>
      </c>
      <c r="E442" s="515" t="s">
        <v>1024</v>
      </c>
      <c r="F442" s="515" t="s">
        <v>1025</v>
      </c>
      <c r="G442" s="514" t="s">
        <v>1114</v>
      </c>
      <c r="H442" s="514" t="s">
        <v>103</v>
      </c>
      <c r="I442" s="512" t="s">
        <v>1113</v>
      </c>
      <c r="J442" s="514">
        <v>300</v>
      </c>
      <c r="K442" s="514" t="s">
        <v>286</v>
      </c>
      <c r="L442" s="409"/>
      <c r="M442" s="445">
        <v>2089</v>
      </c>
      <c r="N442" s="584">
        <f t="shared" si="113"/>
        <v>696.33333333333337</v>
      </c>
      <c r="O442" s="429">
        <v>21</v>
      </c>
      <c r="P442" s="505" t="s">
        <v>2526</v>
      </c>
      <c r="Q442" s="505" t="s">
        <v>2524</v>
      </c>
      <c r="R442" s="86"/>
    </row>
    <row r="443" spans="1:18" s="528" customFormat="1">
      <c r="A443" s="525" t="s">
        <v>4</v>
      </c>
      <c r="B443" s="514" t="s">
        <v>4</v>
      </c>
      <c r="C443" s="473">
        <v>2018</v>
      </c>
      <c r="D443" s="440" t="s">
        <v>1056</v>
      </c>
      <c r="E443" s="515" t="s">
        <v>1024</v>
      </c>
      <c r="F443" s="515" t="s">
        <v>1025</v>
      </c>
      <c r="G443" s="514" t="s">
        <v>1114</v>
      </c>
      <c r="H443" s="514" t="s">
        <v>104</v>
      </c>
      <c r="I443" s="512" t="s">
        <v>1113</v>
      </c>
      <c r="J443" s="514">
        <v>300</v>
      </c>
      <c r="K443" s="514" t="s">
        <v>286</v>
      </c>
      <c r="L443" s="409"/>
      <c r="M443" s="445">
        <v>2089</v>
      </c>
      <c r="N443" s="584">
        <f t="shared" si="113"/>
        <v>696.33333333333337</v>
      </c>
      <c r="O443" s="429">
        <v>21</v>
      </c>
      <c r="P443" s="505" t="s">
        <v>2526</v>
      </c>
      <c r="Q443" s="505" t="s">
        <v>2524</v>
      </c>
      <c r="R443" s="86"/>
    </row>
    <row r="444" spans="1:18">
      <c r="A444" s="525" t="s">
        <v>4</v>
      </c>
      <c r="B444" s="514" t="s">
        <v>4</v>
      </c>
      <c r="C444" s="473">
        <v>2018</v>
      </c>
      <c r="D444" s="440" t="s">
        <v>1056</v>
      </c>
      <c r="E444" s="515" t="s">
        <v>1024</v>
      </c>
      <c r="F444" s="515" t="s">
        <v>1025</v>
      </c>
      <c r="G444" s="514" t="s">
        <v>1107</v>
      </c>
      <c r="H444" s="514" t="s">
        <v>108</v>
      </c>
      <c r="I444" s="512" t="s">
        <v>1113</v>
      </c>
      <c r="J444" s="514">
        <v>3000</v>
      </c>
      <c r="K444" s="514" t="s">
        <v>286</v>
      </c>
      <c r="L444" s="409"/>
      <c r="M444" s="445">
        <v>9419</v>
      </c>
      <c r="N444" s="584">
        <f t="shared" si="113"/>
        <v>313.96666666666664</v>
      </c>
      <c r="O444" s="429">
        <v>148</v>
      </c>
      <c r="P444" s="505" t="s">
        <v>2518</v>
      </c>
      <c r="Q444" s="505" t="s">
        <v>2517</v>
      </c>
    </row>
    <row r="445" spans="1:18" s="528" customFormat="1">
      <c r="A445" s="525" t="s">
        <v>4</v>
      </c>
      <c r="B445" s="514" t="s">
        <v>4</v>
      </c>
      <c r="C445" s="473">
        <v>2018</v>
      </c>
      <c r="D445" s="440" t="s">
        <v>1056</v>
      </c>
      <c r="E445" s="515" t="s">
        <v>1024</v>
      </c>
      <c r="F445" s="515" t="s">
        <v>1025</v>
      </c>
      <c r="G445" s="514" t="s">
        <v>1107</v>
      </c>
      <c r="H445" s="514" t="s">
        <v>107</v>
      </c>
      <c r="I445" s="512" t="s">
        <v>1113</v>
      </c>
      <c r="J445" s="514">
        <v>300</v>
      </c>
      <c r="K445" s="514" t="s">
        <v>286</v>
      </c>
      <c r="L445" s="409"/>
      <c r="M445" s="445">
        <v>300</v>
      </c>
      <c r="N445" s="584">
        <f t="shared" si="113"/>
        <v>100</v>
      </c>
      <c r="O445" s="429">
        <v>6</v>
      </c>
      <c r="P445" s="505" t="s">
        <v>2526</v>
      </c>
      <c r="Q445" s="505"/>
      <c r="R445" s="86"/>
    </row>
    <row r="446" spans="1:18" s="528" customFormat="1">
      <c r="A446" s="525" t="s">
        <v>4</v>
      </c>
      <c r="B446" s="514" t="s">
        <v>4</v>
      </c>
      <c r="C446" s="473">
        <v>2018</v>
      </c>
      <c r="D446" s="440" t="s">
        <v>1056</v>
      </c>
      <c r="E446" s="515" t="s">
        <v>1024</v>
      </c>
      <c r="F446" s="515" t="s">
        <v>1025</v>
      </c>
      <c r="G446" s="514" t="s">
        <v>1107</v>
      </c>
      <c r="H446" s="514" t="s">
        <v>102</v>
      </c>
      <c r="I446" s="512" t="s">
        <v>1113</v>
      </c>
      <c r="J446" s="514">
        <v>300</v>
      </c>
      <c r="K446" s="514" t="s">
        <v>286</v>
      </c>
      <c r="L446" s="409"/>
      <c r="M446" s="445">
        <v>300</v>
      </c>
      <c r="N446" s="584">
        <f t="shared" si="113"/>
        <v>100</v>
      </c>
      <c r="O446" s="429">
        <v>6</v>
      </c>
      <c r="P446" s="505" t="s">
        <v>2526</v>
      </c>
      <c r="Q446" s="505"/>
      <c r="R446" s="86"/>
    </row>
    <row r="447" spans="1:18" s="528" customFormat="1">
      <c r="A447" s="525" t="s">
        <v>4</v>
      </c>
      <c r="B447" s="514" t="s">
        <v>4</v>
      </c>
      <c r="C447" s="473">
        <v>2018</v>
      </c>
      <c r="D447" s="440" t="s">
        <v>1056</v>
      </c>
      <c r="E447" s="515" t="s">
        <v>1024</v>
      </c>
      <c r="F447" s="515" t="s">
        <v>1025</v>
      </c>
      <c r="G447" s="514" t="s">
        <v>1107</v>
      </c>
      <c r="H447" s="514" t="s">
        <v>103</v>
      </c>
      <c r="I447" s="512" t="s">
        <v>1113</v>
      </c>
      <c r="J447" s="514">
        <v>300</v>
      </c>
      <c r="K447" s="514" t="s">
        <v>286</v>
      </c>
      <c r="L447" s="409"/>
      <c r="M447" s="445">
        <v>293</v>
      </c>
      <c r="N447" s="584">
        <f t="shared" si="113"/>
        <v>97.666666666666671</v>
      </c>
      <c r="O447" s="429">
        <v>6</v>
      </c>
      <c r="P447" s="505" t="s">
        <v>2526</v>
      </c>
      <c r="Q447" s="505"/>
      <c r="R447" s="86"/>
    </row>
    <row r="448" spans="1:18" s="528" customFormat="1">
      <c r="A448" s="525" t="s">
        <v>4</v>
      </c>
      <c r="B448" s="514" t="s">
        <v>4</v>
      </c>
      <c r="C448" s="473">
        <v>2018</v>
      </c>
      <c r="D448" s="440" t="s">
        <v>1056</v>
      </c>
      <c r="E448" s="515" t="s">
        <v>1024</v>
      </c>
      <c r="F448" s="515" t="s">
        <v>1025</v>
      </c>
      <c r="G448" s="514" t="s">
        <v>1107</v>
      </c>
      <c r="H448" s="514" t="s">
        <v>104</v>
      </c>
      <c r="I448" s="512" t="s">
        <v>1113</v>
      </c>
      <c r="J448" s="514">
        <v>300</v>
      </c>
      <c r="K448" s="514" t="s">
        <v>286</v>
      </c>
      <c r="L448" s="409"/>
      <c r="M448" s="445">
        <v>293</v>
      </c>
      <c r="N448" s="584">
        <f t="shared" si="113"/>
        <v>97.666666666666671</v>
      </c>
      <c r="O448" s="429">
        <v>6</v>
      </c>
      <c r="P448" s="505" t="s">
        <v>2526</v>
      </c>
      <c r="Q448" s="505"/>
      <c r="R448" s="86"/>
    </row>
    <row r="449" spans="1:18">
      <c r="A449" s="525" t="s">
        <v>4</v>
      </c>
      <c r="B449" s="514" t="s">
        <v>4</v>
      </c>
      <c r="C449" s="473">
        <v>2018</v>
      </c>
      <c r="D449" s="440" t="s">
        <v>1056</v>
      </c>
      <c r="E449" s="515" t="s">
        <v>1024</v>
      </c>
      <c r="F449" s="515" t="s">
        <v>1025</v>
      </c>
      <c r="G449" s="514" t="s">
        <v>1115</v>
      </c>
      <c r="H449" s="514" t="s">
        <v>108</v>
      </c>
      <c r="I449" s="512" t="s">
        <v>1113</v>
      </c>
      <c r="J449" s="514">
        <v>150</v>
      </c>
      <c r="K449" s="514" t="s">
        <v>286</v>
      </c>
      <c r="L449" s="409"/>
      <c r="M449" s="445">
        <v>51</v>
      </c>
      <c r="N449" s="584">
        <f t="shared" si="113"/>
        <v>34</v>
      </c>
      <c r="O449" s="429">
        <v>5</v>
      </c>
      <c r="P449" s="505" t="s">
        <v>2516</v>
      </c>
      <c r="Q449" s="505" t="s">
        <v>2519</v>
      </c>
    </row>
    <row r="450" spans="1:18">
      <c r="A450" s="525" t="s">
        <v>4</v>
      </c>
      <c r="B450" s="514" t="s">
        <v>4</v>
      </c>
      <c r="C450" s="473">
        <v>2018</v>
      </c>
      <c r="D450" s="440" t="s">
        <v>793</v>
      </c>
      <c r="E450" s="515" t="s">
        <v>1024</v>
      </c>
      <c r="F450" s="515" t="s">
        <v>1025</v>
      </c>
      <c r="G450" s="514" t="s">
        <v>1112</v>
      </c>
      <c r="H450" s="514" t="s">
        <v>108</v>
      </c>
      <c r="I450" s="512" t="s">
        <v>1113</v>
      </c>
      <c r="J450" s="514">
        <v>2500</v>
      </c>
      <c r="K450" s="514" t="s">
        <v>286</v>
      </c>
      <c r="L450" s="409"/>
      <c r="M450" s="445">
        <v>2055</v>
      </c>
      <c r="N450" s="584">
        <f t="shared" si="113"/>
        <v>82.2</v>
      </c>
      <c r="O450" s="429">
        <v>26</v>
      </c>
      <c r="P450" s="505" t="s">
        <v>2516</v>
      </c>
      <c r="Q450" s="505" t="s">
        <v>2529</v>
      </c>
    </row>
    <row r="451" spans="1:18" s="528" customFormat="1">
      <c r="A451" s="525" t="s">
        <v>4</v>
      </c>
      <c r="B451" s="514" t="s">
        <v>4</v>
      </c>
      <c r="C451" s="473">
        <v>2018</v>
      </c>
      <c r="D451" s="440" t="s">
        <v>793</v>
      </c>
      <c r="E451" s="515" t="s">
        <v>1024</v>
      </c>
      <c r="F451" s="515" t="s">
        <v>1025</v>
      </c>
      <c r="G451" s="514" t="s">
        <v>1112</v>
      </c>
      <c r="H451" s="514" t="s">
        <v>102</v>
      </c>
      <c r="I451" s="512" t="s">
        <v>1681</v>
      </c>
      <c r="J451" s="514" t="s">
        <v>519</v>
      </c>
      <c r="K451" s="514" t="s">
        <v>286</v>
      </c>
      <c r="L451" s="409" t="s">
        <v>1116</v>
      </c>
      <c r="M451" s="445">
        <v>128</v>
      </c>
      <c r="N451" s="584" t="s">
        <v>286</v>
      </c>
      <c r="O451" s="429">
        <v>12</v>
      </c>
      <c r="P451" s="505" t="s">
        <v>2530</v>
      </c>
      <c r="Q451" s="505"/>
      <c r="R451" s="86"/>
    </row>
    <row r="452" spans="1:18" s="528" customFormat="1">
      <c r="A452" s="525" t="s">
        <v>4</v>
      </c>
      <c r="B452" s="514" t="s">
        <v>4</v>
      </c>
      <c r="C452" s="473">
        <v>2018</v>
      </c>
      <c r="D452" s="440" t="s">
        <v>793</v>
      </c>
      <c r="E452" s="515" t="s">
        <v>1024</v>
      </c>
      <c r="F452" s="515" t="s">
        <v>1025</v>
      </c>
      <c r="G452" s="514" t="s">
        <v>1112</v>
      </c>
      <c r="H452" s="514" t="s">
        <v>103</v>
      </c>
      <c r="I452" s="512" t="s">
        <v>1113</v>
      </c>
      <c r="J452" s="514">
        <v>300</v>
      </c>
      <c r="K452" s="514" t="s">
        <v>286</v>
      </c>
      <c r="L452" s="409"/>
      <c r="M452" s="445">
        <v>2055</v>
      </c>
      <c r="N452" s="584">
        <f>100*M452/J452</f>
        <v>685</v>
      </c>
      <c r="O452" s="429">
        <v>26</v>
      </c>
      <c r="P452" s="505" t="s">
        <v>2531</v>
      </c>
      <c r="Q452" s="505" t="s">
        <v>2532</v>
      </c>
      <c r="R452" s="86"/>
    </row>
    <row r="453" spans="1:18" s="528" customFormat="1">
      <c r="A453" s="525" t="s">
        <v>4</v>
      </c>
      <c r="B453" s="514" t="s">
        <v>4</v>
      </c>
      <c r="C453" s="473">
        <v>2018</v>
      </c>
      <c r="D453" s="440" t="s">
        <v>793</v>
      </c>
      <c r="E453" s="515" t="s">
        <v>1024</v>
      </c>
      <c r="F453" s="515" t="s">
        <v>1025</v>
      </c>
      <c r="G453" s="514" t="s">
        <v>1112</v>
      </c>
      <c r="H453" s="514" t="s">
        <v>104</v>
      </c>
      <c r="I453" s="512" t="s">
        <v>1113</v>
      </c>
      <c r="J453" s="514">
        <v>300</v>
      </c>
      <c r="K453" s="514" t="s">
        <v>286</v>
      </c>
      <c r="L453" s="409"/>
      <c r="M453" s="445">
        <v>705</v>
      </c>
      <c r="N453" s="584">
        <f>100*M453/J453</f>
        <v>235</v>
      </c>
      <c r="O453" s="429">
        <v>22</v>
      </c>
      <c r="P453" s="505" t="s">
        <v>2530</v>
      </c>
      <c r="Q453" s="505" t="s">
        <v>2533</v>
      </c>
      <c r="R453" s="86"/>
    </row>
    <row r="454" spans="1:18">
      <c r="A454" s="525" t="s">
        <v>4</v>
      </c>
      <c r="B454" s="514" t="s">
        <v>4</v>
      </c>
      <c r="C454" s="473">
        <v>2018</v>
      </c>
      <c r="D454" s="440" t="s">
        <v>793</v>
      </c>
      <c r="E454" s="515" t="s">
        <v>1024</v>
      </c>
      <c r="F454" s="515" t="s">
        <v>1025</v>
      </c>
      <c r="G454" s="514" t="s">
        <v>1114</v>
      </c>
      <c r="H454" s="514" t="s">
        <v>108</v>
      </c>
      <c r="I454" s="512" t="s">
        <v>1113</v>
      </c>
      <c r="J454" s="514">
        <v>1000</v>
      </c>
      <c r="K454" s="514" t="s">
        <v>286</v>
      </c>
      <c r="L454" s="409"/>
      <c r="M454" s="445">
        <v>1331</v>
      </c>
      <c r="N454" s="584">
        <f>100*M454/J454</f>
        <v>133.1</v>
      </c>
      <c r="O454" s="429">
        <v>18</v>
      </c>
      <c r="P454" s="505" t="s">
        <v>2516</v>
      </c>
      <c r="Q454" s="505"/>
    </row>
    <row r="455" spans="1:18" s="528" customFormat="1">
      <c r="A455" s="525" t="s">
        <v>4</v>
      </c>
      <c r="B455" s="514" t="s">
        <v>4</v>
      </c>
      <c r="C455" s="473">
        <v>2018</v>
      </c>
      <c r="D455" s="440" t="s">
        <v>793</v>
      </c>
      <c r="E455" s="515" t="s">
        <v>1024</v>
      </c>
      <c r="F455" s="515" t="s">
        <v>1025</v>
      </c>
      <c r="G455" s="514" t="s">
        <v>1114</v>
      </c>
      <c r="H455" s="514" t="s">
        <v>102</v>
      </c>
      <c r="I455" s="512" t="s">
        <v>1681</v>
      </c>
      <c r="J455" s="514" t="s">
        <v>519</v>
      </c>
      <c r="K455" s="514" t="s">
        <v>286</v>
      </c>
      <c r="L455" s="409" t="s">
        <v>1116</v>
      </c>
      <c r="M455" s="445">
        <v>240</v>
      </c>
      <c r="N455" s="584" t="s">
        <v>286</v>
      </c>
      <c r="O455" s="429">
        <v>7</v>
      </c>
      <c r="P455" s="505" t="s">
        <v>2530</v>
      </c>
      <c r="Q455" s="505"/>
      <c r="R455" s="86"/>
    </row>
    <row r="456" spans="1:18" s="528" customFormat="1">
      <c r="A456" s="525" t="s">
        <v>4</v>
      </c>
      <c r="B456" s="514" t="s">
        <v>4</v>
      </c>
      <c r="C456" s="473">
        <v>2018</v>
      </c>
      <c r="D456" s="440" t="s">
        <v>793</v>
      </c>
      <c r="E456" s="515" t="s">
        <v>1024</v>
      </c>
      <c r="F456" s="515" t="s">
        <v>1025</v>
      </c>
      <c r="G456" s="514" t="s">
        <v>1114</v>
      </c>
      <c r="H456" s="514" t="s">
        <v>103</v>
      </c>
      <c r="I456" s="512" t="s">
        <v>1113</v>
      </c>
      <c r="J456" s="514">
        <v>300</v>
      </c>
      <c r="K456" s="514" t="s">
        <v>286</v>
      </c>
      <c r="L456" s="409"/>
      <c r="M456" s="445">
        <v>1331</v>
      </c>
      <c r="N456" s="584">
        <f>100*M456/J456</f>
        <v>443.66666666666669</v>
      </c>
      <c r="O456" s="429">
        <v>10</v>
      </c>
      <c r="P456" s="505" t="s">
        <v>2531</v>
      </c>
      <c r="Q456" s="505" t="s">
        <v>2534</v>
      </c>
      <c r="R456" s="86"/>
    </row>
    <row r="457" spans="1:18" s="528" customFormat="1">
      <c r="A457" s="525" t="s">
        <v>4</v>
      </c>
      <c r="B457" s="514" t="s">
        <v>4</v>
      </c>
      <c r="C457" s="473">
        <v>2018</v>
      </c>
      <c r="D457" s="440" t="s">
        <v>793</v>
      </c>
      <c r="E457" s="515" t="s">
        <v>1024</v>
      </c>
      <c r="F457" s="515" t="s">
        <v>1025</v>
      </c>
      <c r="G457" s="514" t="s">
        <v>1114</v>
      </c>
      <c r="H457" s="514" t="s">
        <v>104</v>
      </c>
      <c r="I457" s="512" t="s">
        <v>1113</v>
      </c>
      <c r="J457" s="514">
        <v>300</v>
      </c>
      <c r="K457" s="514" t="s">
        <v>286</v>
      </c>
      <c r="L457" s="409"/>
      <c r="M457" s="445">
        <v>325</v>
      </c>
      <c r="N457" s="584">
        <f>100*M457/J457</f>
        <v>108.33333333333333</v>
      </c>
      <c r="O457" s="429">
        <v>10</v>
      </c>
      <c r="P457" s="505" t="s">
        <v>2530</v>
      </c>
      <c r="Q457" s="505"/>
      <c r="R457" s="86"/>
    </row>
    <row r="458" spans="1:18">
      <c r="A458" s="525" t="s">
        <v>4</v>
      </c>
      <c r="B458" s="514" t="s">
        <v>4</v>
      </c>
      <c r="C458" s="473">
        <v>2018</v>
      </c>
      <c r="D458" s="440" t="s">
        <v>793</v>
      </c>
      <c r="E458" s="515" t="s">
        <v>1024</v>
      </c>
      <c r="F458" s="515" t="s">
        <v>1025</v>
      </c>
      <c r="G458" s="514" t="s">
        <v>1107</v>
      </c>
      <c r="H458" s="514" t="s">
        <v>108</v>
      </c>
      <c r="I458" s="512" t="s">
        <v>1113</v>
      </c>
      <c r="J458" s="514">
        <v>5000</v>
      </c>
      <c r="K458" s="514" t="s">
        <v>286</v>
      </c>
      <c r="L458" s="409"/>
      <c r="M458" s="445">
        <v>8879</v>
      </c>
      <c r="N458" s="584">
        <f>100*M458/J458</f>
        <v>177.58</v>
      </c>
      <c r="O458" s="429">
        <v>110</v>
      </c>
      <c r="P458" s="505" t="s">
        <v>2516</v>
      </c>
      <c r="Q458" s="505" t="s">
        <v>2517</v>
      </c>
    </row>
    <row r="459" spans="1:18" s="528" customFormat="1">
      <c r="A459" s="525" t="s">
        <v>4</v>
      </c>
      <c r="B459" s="514" t="s">
        <v>4</v>
      </c>
      <c r="C459" s="473">
        <v>2018</v>
      </c>
      <c r="D459" s="440" t="s">
        <v>793</v>
      </c>
      <c r="E459" s="515" t="s">
        <v>1024</v>
      </c>
      <c r="F459" s="515" t="s">
        <v>1025</v>
      </c>
      <c r="G459" s="514" t="s">
        <v>1107</v>
      </c>
      <c r="H459" s="514" t="s">
        <v>102</v>
      </c>
      <c r="I459" s="512" t="s">
        <v>1681</v>
      </c>
      <c r="J459" s="514" t="s">
        <v>519</v>
      </c>
      <c r="K459" s="514" t="s">
        <v>286</v>
      </c>
      <c r="L459" s="409" t="s">
        <v>1116</v>
      </c>
      <c r="M459" s="445">
        <v>962</v>
      </c>
      <c r="N459" s="584" t="s">
        <v>286</v>
      </c>
      <c r="O459" s="429">
        <v>17</v>
      </c>
      <c r="P459" s="505" t="s">
        <v>2530</v>
      </c>
      <c r="Q459" s="505"/>
      <c r="R459" s="86"/>
    </row>
    <row r="460" spans="1:18" s="528" customFormat="1">
      <c r="A460" s="525" t="s">
        <v>4</v>
      </c>
      <c r="B460" s="514" t="s">
        <v>4</v>
      </c>
      <c r="C460" s="473">
        <v>2018</v>
      </c>
      <c r="D460" s="440" t="s">
        <v>793</v>
      </c>
      <c r="E460" s="515" t="s">
        <v>1024</v>
      </c>
      <c r="F460" s="515" t="s">
        <v>1025</v>
      </c>
      <c r="G460" s="514" t="s">
        <v>1107</v>
      </c>
      <c r="H460" s="514" t="s">
        <v>103</v>
      </c>
      <c r="I460" s="512" t="s">
        <v>1113</v>
      </c>
      <c r="J460" s="514">
        <v>300</v>
      </c>
      <c r="K460" s="514" t="s">
        <v>286</v>
      </c>
      <c r="L460" s="409"/>
      <c r="M460" s="445">
        <v>8879</v>
      </c>
      <c r="N460" s="584">
        <f t="shared" ref="N460:N500" si="114">100*M460/J460</f>
        <v>2959.6666666666665</v>
      </c>
      <c r="O460" s="429">
        <v>110</v>
      </c>
      <c r="P460" s="505" t="s">
        <v>2531</v>
      </c>
      <c r="Q460" s="505" t="s">
        <v>2532</v>
      </c>
      <c r="R460" s="86"/>
    </row>
    <row r="461" spans="1:18" s="528" customFormat="1">
      <c r="A461" s="525" t="s">
        <v>4</v>
      </c>
      <c r="B461" s="514" t="s">
        <v>4</v>
      </c>
      <c r="C461" s="473">
        <v>2018</v>
      </c>
      <c r="D461" s="440" t="s">
        <v>793</v>
      </c>
      <c r="E461" s="515" t="s">
        <v>1024</v>
      </c>
      <c r="F461" s="515" t="s">
        <v>1025</v>
      </c>
      <c r="G461" s="514" t="s">
        <v>1107</v>
      </c>
      <c r="H461" s="514" t="s">
        <v>104</v>
      </c>
      <c r="I461" s="512" t="s">
        <v>1113</v>
      </c>
      <c r="J461" s="514">
        <v>300</v>
      </c>
      <c r="K461" s="514" t="s">
        <v>286</v>
      </c>
      <c r="L461" s="409"/>
      <c r="M461" s="445">
        <v>186</v>
      </c>
      <c r="N461" s="584">
        <f t="shared" si="114"/>
        <v>62</v>
      </c>
      <c r="O461" s="429">
        <v>4</v>
      </c>
      <c r="P461" s="505" t="s">
        <v>2535</v>
      </c>
      <c r="Q461" s="505" t="s">
        <v>2536</v>
      </c>
      <c r="R461" s="86"/>
    </row>
    <row r="462" spans="1:18">
      <c r="A462" s="525" t="s">
        <v>4</v>
      </c>
      <c r="B462" s="514" t="s">
        <v>4</v>
      </c>
      <c r="C462" s="473">
        <v>2018</v>
      </c>
      <c r="D462" s="440" t="s">
        <v>793</v>
      </c>
      <c r="E462" s="515" t="s">
        <v>1024</v>
      </c>
      <c r="F462" s="515" t="s">
        <v>1025</v>
      </c>
      <c r="G462" s="514" t="s">
        <v>1115</v>
      </c>
      <c r="H462" s="514" t="s">
        <v>108</v>
      </c>
      <c r="I462" s="512" t="s">
        <v>1113</v>
      </c>
      <c r="J462" s="514">
        <v>200</v>
      </c>
      <c r="K462" s="514" t="s">
        <v>286</v>
      </c>
      <c r="L462" s="409"/>
      <c r="M462" s="445">
        <v>1464</v>
      </c>
      <c r="N462" s="584">
        <f t="shared" si="114"/>
        <v>732</v>
      </c>
      <c r="O462" s="429">
        <v>19</v>
      </c>
      <c r="P462" s="505" t="s">
        <v>2516</v>
      </c>
      <c r="Q462" s="505" t="s">
        <v>2517</v>
      </c>
    </row>
    <row r="463" spans="1:18">
      <c r="A463" s="525" t="s">
        <v>4</v>
      </c>
      <c r="B463" s="514" t="s">
        <v>4</v>
      </c>
      <c r="C463" s="473">
        <v>2018</v>
      </c>
      <c r="D463" s="440" t="s">
        <v>615</v>
      </c>
      <c r="E463" s="515" t="s">
        <v>1024</v>
      </c>
      <c r="F463" s="515" t="s">
        <v>1025</v>
      </c>
      <c r="G463" s="514" t="s">
        <v>1112</v>
      </c>
      <c r="H463" s="514" t="s">
        <v>108</v>
      </c>
      <c r="I463" s="512" t="s">
        <v>1113</v>
      </c>
      <c r="J463" s="514">
        <v>1000</v>
      </c>
      <c r="K463" s="514" t="s">
        <v>286</v>
      </c>
      <c r="L463" s="409"/>
      <c r="M463" s="445">
        <v>2673</v>
      </c>
      <c r="N463" s="584">
        <f t="shared" si="114"/>
        <v>267.3</v>
      </c>
      <c r="O463" s="429">
        <v>117</v>
      </c>
      <c r="P463" s="505" t="s">
        <v>2516</v>
      </c>
      <c r="Q463" s="505" t="s">
        <v>2517</v>
      </c>
    </row>
    <row r="464" spans="1:18">
      <c r="A464" s="525" t="s">
        <v>4</v>
      </c>
      <c r="B464" s="514" t="s">
        <v>4</v>
      </c>
      <c r="C464" s="473">
        <v>2018</v>
      </c>
      <c r="D464" s="440" t="s">
        <v>615</v>
      </c>
      <c r="E464" s="515" t="s">
        <v>1024</v>
      </c>
      <c r="F464" s="515" t="s">
        <v>1025</v>
      </c>
      <c r="G464" s="514" t="s">
        <v>1114</v>
      </c>
      <c r="H464" s="514" t="s">
        <v>108</v>
      </c>
      <c r="I464" s="512" t="s">
        <v>1113</v>
      </c>
      <c r="J464" s="514">
        <v>400</v>
      </c>
      <c r="K464" s="514" t="s">
        <v>286</v>
      </c>
      <c r="L464" s="409"/>
      <c r="M464" s="445">
        <v>318</v>
      </c>
      <c r="N464" s="584">
        <f t="shared" si="114"/>
        <v>79.5</v>
      </c>
      <c r="O464" s="429">
        <v>14</v>
      </c>
      <c r="P464" s="505" t="s">
        <v>2516</v>
      </c>
      <c r="Q464" s="505" t="s">
        <v>2537</v>
      </c>
    </row>
    <row r="465" spans="1:18">
      <c r="A465" s="525" t="s">
        <v>4</v>
      </c>
      <c r="B465" s="514" t="s">
        <v>4</v>
      </c>
      <c r="C465" s="473">
        <v>2018</v>
      </c>
      <c r="D465" s="440" t="s">
        <v>615</v>
      </c>
      <c r="E465" s="515" t="s">
        <v>1024</v>
      </c>
      <c r="F465" s="515" t="s">
        <v>1025</v>
      </c>
      <c r="G465" s="514" t="s">
        <v>1107</v>
      </c>
      <c r="H465" s="514" t="s">
        <v>108</v>
      </c>
      <c r="I465" s="512" t="s">
        <v>1113</v>
      </c>
      <c r="J465" s="514">
        <v>1000</v>
      </c>
      <c r="K465" s="514" t="s">
        <v>286</v>
      </c>
      <c r="L465" s="409"/>
      <c r="M465" s="445">
        <v>3227</v>
      </c>
      <c r="N465" s="584">
        <f t="shared" si="114"/>
        <v>322.7</v>
      </c>
      <c r="O465" s="429">
        <v>127</v>
      </c>
      <c r="P465" s="505" t="s">
        <v>2516</v>
      </c>
      <c r="Q465" s="505" t="s">
        <v>2517</v>
      </c>
    </row>
    <row r="466" spans="1:18">
      <c r="A466" s="525" t="s">
        <v>4</v>
      </c>
      <c r="B466" s="514" t="s">
        <v>4</v>
      </c>
      <c r="C466" s="473">
        <v>2018</v>
      </c>
      <c r="D466" s="440" t="s">
        <v>1057</v>
      </c>
      <c r="E466" s="515" t="s">
        <v>1024</v>
      </c>
      <c r="F466" s="515" t="s">
        <v>1025</v>
      </c>
      <c r="G466" s="514" t="s">
        <v>1112</v>
      </c>
      <c r="H466" s="514" t="s">
        <v>108</v>
      </c>
      <c r="I466" s="512" t="s">
        <v>1113</v>
      </c>
      <c r="J466" s="514">
        <v>300</v>
      </c>
      <c r="K466" s="514" t="s">
        <v>286</v>
      </c>
      <c r="L466" s="409"/>
      <c r="M466" s="445">
        <v>586</v>
      </c>
      <c r="N466" s="584">
        <f t="shared" si="114"/>
        <v>195.33333333333334</v>
      </c>
      <c r="O466" s="429">
        <v>32</v>
      </c>
      <c r="P466" s="505" t="s">
        <v>2516</v>
      </c>
      <c r="Q466" s="505" t="s">
        <v>2517</v>
      </c>
    </row>
    <row r="467" spans="1:18">
      <c r="A467" s="525" t="s">
        <v>4</v>
      </c>
      <c r="B467" s="514" t="s">
        <v>4</v>
      </c>
      <c r="C467" s="473">
        <v>2018</v>
      </c>
      <c r="D467" s="440" t="s">
        <v>1057</v>
      </c>
      <c r="E467" s="515" t="s">
        <v>1024</v>
      </c>
      <c r="F467" s="515" t="s">
        <v>1025</v>
      </c>
      <c r="G467" s="514" t="s">
        <v>1114</v>
      </c>
      <c r="H467" s="514" t="s">
        <v>108</v>
      </c>
      <c r="I467" s="512" t="s">
        <v>1113</v>
      </c>
      <c r="J467" s="514">
        <v>200</v>
      </c>
      <c r="K467" s="514" t="s">
        <v>286</v>
      </c>
      <c r="L467" s="409"/>
      <c r="M467" s="445">
        <v>161</v>
      </c>
      <c r="N467" s="584">
        <f t="shared" si="114"/>
        <v>80.5</v>
      </c>
      <c r="O467" s="429">
        <v>19</v>
      </c>
      <c r="P467" s="505" t="s">
        <v>2516</v>
      </c>
      <c r="Q467" s="505" t="s">
        <v>2537</v>
      </c>
    </row>
    <row r="468" spans="1:18">
      <c r="A468" s="525" t="s">
        <v>4</v>
      </c>
      <c r="B468" s="514" t="s">
        <v>4</v>
      </c>
      <c r="C468" s="473">
        <v>2018</v>
      </c>
      <c r="D468" s="440" t="s">
        <v>1057</v>
      </c>
      <c r="E468" s="515" t="s">
        <v>1024</v>
      </c>
      <c r="F468" s="515" t="s">
        <v>1025</v>
      </c>
      <c r="G468" s="514" t="s">
        <v>1107</v>
      </c>
      <c r="H468" s="514" t="s">
        <v>108</v>
      </c>
      <c r="I468" s="512" t="s">
        <v>1113</v>
      </c>
      <c r="J468" s="514">
        <v>1000</v>
      </c>
      <c r="K468" s="514" t="s">
        <v>286</v>
      </c>
      <c r="L468" s="409"/>
      <c r="M468" s="445">
        <v>6613</v>
      </c>
      <c r="N468" s="584">
        <f t="shared" si="114"/>
        <v>661.3</v>
      </c>
      <c r="O468" s="429">
        <v>111</v>
      </c>
      <c r="P468" s="505" t="s">
        <v>2516</v>
      </c>
      <c r="Q468" s="505" t="s">
        <v>2517</v>
      </c>
    </row>
    <row r="469" spans="1:18">
      <c r="A469" s="525" t="s">
        <v>4</v>
      </c>
      <c r="B469" s="514" t="s">
        <v>4</v>
      </c>
      <c r="C469" s="473">
        <v>2018</v>
      </c>
      <c r="D469" s="440" t="s">
        <v>623</v>
      </c>
      <c r="E469" s="515" t="s">
        <v>1024</v>
      </c>
      <c r="F469" s="515" t="s">
        <v>1025</v>
      </c>
      <c r="G469" s="514" t="s">
        <v>1112</v>
      </c>
      <c r="H469" s="514" t="s">
        <v>108</v>
      </c>
      <c r="I469" s="512" t="s">
        <v>1113</v>
      </c>
      <c r="J469" s="514">
        <v>3000</v>
      </c>
      <c r="K469" s="514" t="s">
        <v>286</v>
      </c>
      <c r="L469" s="409"/>
      <c r="M469" s="445">
        <v>9683</v>
      </c>
      <c r="N469" s="584">
        <f t="shared" si="114"/>
        <v>322.76666666666665</v>
      </c>
      <c r="O469" s="429">
        <v>64</v>
      </c>
      <c r="P469" s="505" t="s">
        <v>2516</v>
      </c>
      <c r="Q469" s="505" t="s">
        <v>2517</v>
      </c>
    </row>
    <row r="470" spans="1:18" s="528" customFormat="1">
      <c r="A470" s="525" t="s">
        <v>4</v>
      </c>
      <c r="B470" s="514" t="s">
        <v>4</v>
      </c>
      <c r="C470" s="473">
        <v>2018</v>
      </c>
      <c r="D470" s="440" t="s">
        <v>623</v>
      </c>
      <c r="E470" s="515" t="s">
        <v>1024</v>
      </c>
      <c r="F470" s="515" t="s">
        <v>1025</v>
      </c>
      <c r="G470" s="514" t="s">
        <v>1112</v>
      </c>
      <c r="H470" s="514" t="s">
        <v>102</v>
      </c>
      <c r="I470" s="512" t="s">
        <v>1113</v>
      </c>
      <c r="J470" s="514">
        <v>1500</v>
      </c>
      <c r="K470" s="514" t="s">
        <v>286</v>
      </c>
      <c r="L470" s="409"/>
      <c r="M470" s="445">
        <v>1346</v>
      </c>
      <c r="N470" s="584">
        <f t="shared" si="114"/>
        <v>89.733333333333334</v>
      </c>
      <c r="O470" s="429">
        <v>6</v>
      </c>
      <c r="P470" s="505" t="s">
        <v>2530</v>
      </c>
      <c r="Q470" s="505"/>
      <c r="R470" s="86"/>
    </row>
    <row r="471" spans="1:18" s="528" customFormat="1">
      <c r="A471" s="525" t="s">
        <v>4</v>
      </c>
      <c r="B471" s="514" t="s">
        <v>4</v>
      </c>
      <c r="C471" s="473">
        <v>2018</v>
      </c>
      <c r="D471" s="440" t="s">
        <v>623</v>
      </c>
      <c r="E471" s="515" t="s">
        <v>1024</v>
      </c>
      <c r="F471" s="515" t="s">
        <v>1025</v>
      </c>
      <c r="G471" s="514" t="s">
        <v>1112</v>
      </c>
      <c r="H471" s="514" t="s">
        <v>103</v>
      </c>
      <c r="I471" s="512" t="s">
        <v>1113</v>
      </c>
      <c r="J471" s="514">
        <v>1500</v>
      </c>
      <c r="K471" s="514" t="s">
        <v>286</v>
      </c>
      <c r="L471" s="409"/>
      <c r="M471" s="445">
        <v>1346</v>
      </c>
      <c r="N471" s="584">
        <f t="shared" si="114"/>
        <v>89.733333333333334</v>
      </c>
      <c r="O471" s="429">
        <v>6</v>
      </c>
      <c r="P471" s="505" t="s">
        <v>2530</v>
      </c>
      <c r="Q471" s="505"/>
      <c r="R471" s="86"/>
    </row>
    <row r="472" spans="1:18" s="528" customFormat="1">
      <c r="A472" s="525" t="s">
        <v>4</v>
      </c>
      <c r="B472" s="514" t="s">
        <v>4</v>
      </c>
      <c r="C472" s="473">
        <v>2018</v>
      </c>
      <c r="D472" s="440" t="s">
        <v>623</v>
      </c>
      <c r="E472" s="515" t="s">
        <v>1024</v>
      </c>
      <c r="F472" s="515" t="s">
        <v>1025</v>
      </c>
      <c r="G472" s="514" t="s">
        <v>1112</v>
      </c>
      <c r="H472" s="514" t="s">
        <v>104</v>
      </c>
      <c r="I472" s="512" t="s">
        <v>1113</v>
      </c>
      <c r="J472" s="514">
        <v>1500</v>
      </c>
      <c r="K472" s="514" t="s">
        <v>286</v>
      </c>
      <c r="L472" s="409"/>
      <c r="M472" s="445">
        <v>1346</v>
      </c>
      <c r="N472" s="584">
        <f t="shared" si="114"/>
        <v>89.733333333333334</v>
      </c>
      <c r="O472" s="429">
        <v>6</v>
      </c>
      <c r="P472" s="505" t="s">
        <v>2530</v>
      </c>
      <c r="Q472" s="505"/>
      <c r="R472" s="86"/>
    </row>
    <row r="473" spans="1:18">
      <c r="A473" s="525" t="s">
        <v>4</v>
      </c>
      <c r="B473" s="514" t="s">
        <v>4</v>
      </c>
      <c r="C473" s="473">
        <v>2018</v>
      </c>
      <c r="D473" s="440" t="s">
        <v>623</v>
      </c>
      <c r="E473" s="515" t="s">
        <v>1024</v>
      </c>
      <c r="F473" s="515" t="s">
        <v>1025</v>
      </c>
      <c r="G473" s="514" t="s">
        <v>1114</v>
      </c>
      <c r="H473" s="514" t="s">
        <v>108</v>
      </c>
      <c r="I473" s="512" t="s">
        <v>1113</v>
      </c>
      <c r="J473" s="514">
        <v>1500</v>
      </c>
      <c r="K473" s="514" t="s">
        <v>286</v>
      </c>
      <c r="L473" s="409"/>
      <c r="M473" s="445">
        <v>914</v>
      </c>
      <c r="N473" s="584">
        <f t="shared" si="114"/>
        <v>60.93333333333333</v>
      </c>
      <c r="O473" s="429">
        <v>4</v>
      </c>
      <c r="P473" s="505" t="s">
        <v>2516</v>
      </c>
      <c r="Q473" s="505" t="s">
        <v>2538</v>
      </c>
    </row>
    <row r="474" spans="1:18" s="528" customFormat="1">
      <c r="A474" s="525" t="s">
        <v>4</v>
      </c>
      <c r="B474" s="514" t="s">
        <v>4</v>
      </c>
      <c r="C474" s="473">
        <v>2018</v>
      </c>
      <c r="D474" s="440" t="s">
        <v>623</v>
      </c>
      <c r="E474" s="515" t="s">
        <v>1024</v>
      </c>
      <c r="F474" s="515" t="s">
        <v>1025</v>
      </c>
      <c r="G474" s="514" t="s">
        <v>1114</v>
      </c>
      <c r="H474" s="514" t="s">
        <v>102</v>
      </c>
      <c r="I474" s="512" t="s">
        <v>1113</v>
      </c>
      <c r="J474" s="514">
        <v>1500</v>
      </c>
      <c r="K474" s="514" t="s">
        <v>286</v>
      </c>
      <c r="L474" s="409"/>
      <c r="M474" s="445">
        <v>1715</v>
      </c>
      <c r="N474" s="584">
        <f t="shared" si="114"/>
        <v>114.33333333333333</v>
      </c>
      <c r="O474" s="429">
        <v>6</v>
      </c>
      <c r="P474" s="505" t="s">
        <v>2530</v>
      </c>
      <c r="Q474" s="505"/>
      <c r="R474" s="86"/>
    </row>
    <row r="475" spans="1:18" s="528" customFormat="1">
      <c r="A475" s="525" t="s">
        <v>4</v>
      </c>
      <c r="B475" s="514" t="s">
        <v>4</v>
      </c>
      <c r="C475" s="473">
        <v>2018</v>
      </c>
      <c r="D475" s="440" t="s">
        <v>623</v>
      </c>
      <c r="E475" s="515" t="s">
        <v>1024</v>
      </c>
      <c r="F475" s="515" t="s">
        <v>1025</v>
      </c>
      <c r="G475" s="514" t="s">
        <v>1114</v>
      </c>
      <c r="H475" s="514" t="s">
        <v>103</v>
      </c>
      <c r="I475" s="512" t="s">
        <v>1113</v>
      </c>
      <c r="J475" s="514">
        <v>1500</v>
      </c>
      <c r="K475" s="514" t="s">
        <v>286</v>
      </c>
      <c r="L475" s="409"/>
      <c r="M475" s="445">
        <v>1715</v>
      </c>
      <c r="N475" s="584">
        <f t="shared" si="114"/>
        <v>114.33333333333333</v>
      </c>
      <c r="O475" s="429">
        <v>6</v>
      </c>
      <c r="P475" s="505" t="s">
        <v>2530</v>
      </c>
      <c r="Q475" s="505"/>
      <c r="R475" s="86"/>
    </row>
    <row r="476" spans="1:18" s="528" customFormat="1">
      <c r="A476" s="525" t="s">
        <v>4</v>
      </c>
      <c r="B476" s="514" t="s">
        <v>4</v>
      </c>
      <c r="C476" s="473">
        <v>2018</v>
      </c>
      <c r="D476" s="440" t="s">
        <v>623</v>
      </c>
      <c r="E476" s="515" t="s">
        <v>1024</v>
      </c>
      <c r="F476" s="515" t="s">
        <v>1025</v>
      </c>
      <c r="G476" s="514" t="s">
        <v>1114</v>
      </c>
      <c r="H476" s="514" t="s">
        <v>104</v>
      </c>
      <c r="I476" s="512" t="s">
        <v>1113</v>
      </c>
      <c r="J476" s="514">
        <v>1500</v>
      </c>
      <c r="K476" s="514" t="s">
        <v>286</v>
      </c>
      <c r="L476" s="409"/>
      <c r="M476" s="445">
        <v>1715</v>
      </c>
      <c r="N476" s="584">
        <f t="shared" si="114"/>
        <v>114.33333333333333</v>
      </c>
      <c r="O476" s="429">
        <v>6</v>
      </c>
      <c r="P476" s="505" t="s">
        <v>2530</v>
      </c>
      <c r="Q476" s="505"/>
      <c r="R476" s="86"/>
    </row>
    <row r="477" spans="1:18">
      <c r="A477" s="525" t="s">
        <v>4</v>
      </c>
      <c r="B477" s="514" t="s">
        <v>4</v>
      </c>
      <c r="C477" s="473">
        <v>2018</v>
      </c>
      <c r="D477" s="440" t="s">
        <v>623</v>
      </c>
      <c r="E477" s="515" t="s">
        <v>1024</v>
      </c>
      <c r="F477" s="515" t="s">
        <v>1025</v>
      </c>
      <c r="G477" s="514" t="s">
        <v>1107</v>
      </c>
      <c r="H477" s="514" t="s">
        <v>108</v>
      </c>
      <c r="I477" s="512" t="s">
        <v>1113</v>
      </c>
      <c r="J477" s="514">
        <v>3000</v>
      </c>
      <c r="K477" s="514" t="s">
        <v>286</v>
      </c>
      <c r="L477" s="409"/>
      <c r="M477" s="445">
        <v>14547</v>
      </c>
      <c r="N477" s="584">
        <f t="shared" si="114"/>
        <v>484.9</v>
      </c>
      <c r="O477" s="429">
        <v>92</v>
      </c>
      <c r="P477" s="505" t="s">
        <v>2516</v>
      </c>
      <c r="Q477" s="505" t="s">
        <v>2517</v>
      </c>
    </row>
    <row r="478" spans="1:18" s="528" customFormat="1">
      <c r="A478" s="525" t="s">
        <v>4</v>
      </c>
      <c r="B478" s="514" t="s">
        <v>4</v>
      </c>
      <c r="C478" s="473">
        <v>2018</v>
      </c>
      <c r="D478" s="440" t="s">
        <v>623</v>
      </c>
      <c r="E478" s="515" t="s">
        <v>1024</v>
      </c>
      <c r="F478" s="515" t="s">
        <v>1025</v>
      </c>
      <c r="G478" s="514" t="s">
        <v>1107</v>
      </c>
      <c r="H478" s="514" t="s">
        <v>102</v>
      </c>
      <c r="I478" s="512" t="s">
        <v>1113</v>
      </c>
      <c r="J478" s="514">
        <v>1500</v>
      </c>
      <c r="K478" s="514" t="s">
        <v>286</v>
      </c>
      <c r="L478" s="409"/>
      <c r="M478" s="445">
        <v>2243</v>
      </c>
      <c r="N478" s="584">
        <f t="shared" si="114"/>
        <v>149.53333333333333</v>
      </c>
      <c r="O478" s="429">
        <v>7</v>
      </c>
      <c r="P478" s="505" t="s">
        <v>2530</v>
      </c>
      <c r="Q478" s="505"/>
      <c r="R478" s="86"/>
    </row>
    <row r="479" spans="1:18" s="528" customFormat="1">
      <c r="A479" s="525" t="s">
        <v>4</v>
      </c>
      <c r="B479" s="514" t="s">
        <v>4</v>
      </c>
      <c r="C479" s="473">
        <v>2018</v>
      </c>
      <c r="D479" s="440" t="s">
        <v>623</v>
      </c>
      <c r="E479" s="515" t="s">
        <v>1024</v>
      </c>
      <c r="F479" s="515" t="s">
        <v>1025</v>
      </c>
      <c r="G479" s="514" t="s">
        <v>1107</v>
      </c>
      <c r="H479" s="514" t="s">
        <v>103</v>
      </c>
      <c r="I479" s="512" t="s">
        <v>1113</v>
      </c>
      <c r="J479" s="514">
        <v>1500</v>
      </c>
      <c r="K479" s="514" t="s">
        <v>286</v>
      </c>
      <c r="L479" s="409"/>
      <c r="M479" s="445">
        <v>2243</v>
      </c>
      <c r="N479" s="584">
        <f t="shared" si="114"/>
        <v>149.53333333333333</v>
      </c>
      <c r="O479" s="429">
        <v>7</v>
      </c>
      <c r="P479" s="505" t="s">
        <v>2530</v>
      </c>
      <c r="Q479" s="505"/>
      <c r="R479" s="86"/>
    </row>
    <row r="480" spans="1:18" s="528" customFormat="1">
      <c r="A480" s="525" t="s">
        <v>4</v>
      </c>
      <c r="B480" s="514" t="s">
        <v>4</v>
      </c>
      <c r="C480" s="473">
        <v>2018</v>
      </c>
      <c r="D480" s="440" t="s">
        <v>623</v>
      </c>
      <c r="E480" s="515" t="s">
        <v>1024</v>
      </c>
      <c r="F480" s="515" t="s">
        <v>1025</v>
      </c>
      <c r="G480" s="514" t="s">
        <v>1107</v>
      </c>
      <c r="H480" s="514" t="s">
        <v>104</v>
      </c>
      <c r="I480" s="512" t="s">
        <v>1113</v>
      </c>
      <c r="J480" s="514">
        <v>1500</v>
      </c>
      <c r="K480" s="514" t="s">
        <v>286</v>
      </c>
      <c r="L480" s="409"/>
      <c r="M480" s="445">
        <v>2243</v>
      </c>
      <c r="N480" s="584">
        <f t="shared" si="114"/>
        <v>149.53333333333333</v>
      </c>
      <c r="O480" s="429">
        <v>7</v>
      </c>
      <c r="P480" s="505" t="s">
        <v>2530</v>
      </c>
      <c r="Q480" s="505"/>
      <c r="R480" s="86"/>
    </row>
    <row r="481" spans="1:18">
      <c r="A481" s="525" t="s">
        <v>4</v>
      </c>
      <c r="B481" s="514" t="s">
        <v>4</v>
      </c>
      <c r="C481" s="473">
        <v>2018</v>
      </c>
      <c r="D481" s="440" t="s">
        <v>623</v>
      </c>
      <c r="E481" s="515" t="s">
        <v>1024</v>
      </c>
      <c r="F481" s="515" t="s">
        <v>1025</v>
      </c>
      <c r="G481" s="514" t="s">
        <v>1115</v>
      </c>
      <c r="H481" s="514" t="s">
        <v>108</v>
      </c>
      <c r="I481" s="512" t="s">
        <v>1113</v>
      </c>
      <c r="J481" s="514">
        <v>500</v>
      </c>
      <c r="K481" s="514" t="s">
        <v>286</v>
      </c>
      <c r="L481" s="409"/>
      <c r="M481" s="445">
        <v>1391</v>
      </c>
      <c r="N481" s="584">
        <f t="shared" si="114"/>
        <v>278.2</v>
      </c>
      <c r="O481" s="429">
        <v>17</v>
      </c>
      <c r="P481" s="505" t="s">
        <v>2516</v>
      </c>
      <c r="Q481" s="505" t="s">
        <v>2517</v>
      </c>
    </row>
    <row r="482" spans="1:18">
      <c r="A482" s="525" t="s">
        <v>4</v>
      </c>
      <c r="B482" s="514" t="s">
        <v>4</v>
      </c>
      <c r="C482" s="473">
        <v>2018</v>
      </c>
      <c r="D482" s="440" t="s">
        <v>586</v>
      </c>
      <c r="E482" s="515" t="s">
        <v>1024</v>
      </c>
      <c r="F482" s="515" t="s">
        <v>1025</v>
      </c>
      <c r="G482" s="514" t="s">
        <v>1112</v>
      </c>
      <c r="H482" s="514" t="s">
        <v>108</v>
      </c>
      <c r="I482" s="512" t="s">
        <v>1113</v>
      </c>
      <c r="J482" s="514">
        <v>7000</v>
      </c>
      <c r="K482" s="514" t="s">
        <v>286</v>
      </c>
      <c r="L482" s="409"/>
      <c r="M482" s="445">
        <v>4836</v>
      </c>
      <c r="N482" s="584">
        <f t="shared" si="114"/>
        <v>69.085714285714289</v>
      </c>
      <c r="O482" s="429">
        <v>58</v>
      </c>
      <c r="P482" s="505" t="s">
        <v>2516</v>
      </c>
      <c r="Q482" s="505" t="s">
        <v>2539</v>
      </c>
    </row>
    <row r="483" spans="1:18" s="528" customFormat="1">
      <c r="A483" s="525" t="s">
        <v>4</v>
      </c>
      <c r="B483" s="514" t="s">
        <v>4</v>
      </c>
      <c r="C483" s="473">
        <v>2018</v>
      </c>
      <c r="D483" s="440" t="s">
        <v>586</v>
      </c>
      <c r="E483" s="515" t="s">
        <v>1024</v>
      </c>
      <c r="F483" s="515" t="s">
        <v>1025</v>
      </c>
      <c r="G483" s="514" t="s">
        <v>1112</v>
      </c>
      <c r="H483" s="514" t="s">
        <v>107</v>
      </c>
      <c r="I483" s="512" t="s">
        <v>1113</v>
      </c>
      <c r="J483" s="514">
        <v>750</v>
      </c>
      <c r="K483" s="514" t="s">
        <v>286</v>
      </c>
      <c r="L483" s="409"/>
      <c r="M483" s="445">
        <v>558</v>
      </c>
      <c r="N483" s="584">
        <f t="shared" si="114"/>
        <v>74.400000000000006</v>
      </c>
      <c r="O483" s="429">
        <v>17</v>
      </c>
      <c r="P483" s="505" t="s">
        <v>2523</v>
      </c>
      <c r="Q483" s="505" t="s">
        <v>2539</v>
      </c>
      <c r="R483" s="86"/>
    </row>
    <row r="484" spans="1:18" s="528" customFormat="1">
      <c r="A484" s="525" t="s">
        <v>4</v>
      </c>
      <c r="B484" s="514" t="s">
        <v>4</v>
      </c>
      <c r="C484" s="473">
        <v>2018</v>
      </c>
      <c r="D484" s="440" t="s">
        <v>586</v>
      </c>
      <c r="E484" s="515" t="s">
        <v>1024</v>
      </c>
      <c r="F484" s="515" t="s">
        <v>1025</v>
      </c>
      <c r="G484" s="514" t="s">
        <v>1112</v>
      </c>
      <c r="H484" s="514" t="s">
        <v>102</v>
      </c>
      <c r="I484" s="512" t="s">
        <v>1113</v>
      </c>
      <c r="J484" s="514">
        <v>1000</v>
      </c>
      <c r="K484" s="514" t="s">
        <v>286</v>
      </c>
      <c r="L484" s="409"/>
      <c r="M484" s="445">
        <v>635</v>
      </c>
      <c r="N484" s="584">
        <f t="shared" si="114"/>
        <v>63.5</v>
      </c>
      <c r="O484" s="429">
        <v>17</v>
      </c>
      <c r="P484" s="505" t="s">
        <v>2523</v>
      </c>
      <c r="Q484" s="505" t="s">
        <v>2539</v>
      </c>
      <c r="R484" s="86"/>
    </row>
    <row r="485" spans="1:18" s="528" customFormat="1">
      <c r="A485" s="525" t="s">
        <v>4</v>
      </c>
      <c r="B485" s="514" t="s">
        <v>4</v>
      </c>
      <c r="C485" s="473">
        <v>2018</v>
      </c>
      <c r="D485" s="440" t="s">
        <v>586</v>
      </c>
      <c r="E485" s="515" t="s">
        <v>1024</v>
      </c>
      <c r="F485" s="515" t="s">
        <v>1025</v>
      </c>
      <c r="G485" s="514" t="s">
        <v>1112</v>
      </c>
      <c r="H485" s="514" t="s">
        <v>103</v>
      </c>
      <c r="I485" s="512" t="s">
        <v>1113</v>
      </c>
      <c r="J485" s="514">
        <v>1000</v>
      </c>
      <c r="K485" s="514" t="s">
        <v>286</v>
      </c>
      <c r="L485" s="409"/>
      <c r="M485" s="445">
        <v>635</v>
      </c>
      <c r="N485" s="584">
        <f t="shared" si="114"/>
        <v>63.5</v>
      </c>
      <c r="O485" s="429">
        <v>17</v>
      </c>
      <c r="P485" s="505" t="s">
        <v>2523</v>
      </c>
      <c r="Q485" s="505" t="s">
        <v>2539</v>
      </c>
      <c r="R485" s="86"/>
    </row>
    <row r="486" spans="1:18" s="528" customFormat="1">
      <c r="A486" s="525" t="s">
        <v>4</v>
      </c>
      <c r="B486" s="514" t="s">
        <v>4</v>
      </c>
      <c r="C486" s="473">
        <v>2018</v>
      </c>
      <c r="D486" s="440" t="s">
        <v>586</v>
      </c>
      <c r="E486" s="515" t="s">
        <v>1024</v>
      </c>
      <c r="F486" s="515" t="s">
        <v>1025</v>
      </c>
      <c r="G486" s="514" t="s">
        <v>1112</v>
      </c>
      <c r="H486" s="514" t="s">
        <v>104</v>
      </c>
      <c r="I486" s="512" t="s">
        <v>1113</v>
      </c>
      <c r="J486" s="514">
        <v>1000</v>
      </c>
      <c r="K486" s="514" t="s">
        <v>286</v>
      </c>
      <c r="L486" s="409"/>
      <c r="M486" s="445">
        <v>635</v>
      </c>
      <c r="N486" s="584">
        <f t="shared" si="114"/>
        <v>63.5</v>
      </c>
      <c r="O486" s="429">
        <v>17</v>
      </c>
      <c r="P486" s="505" t="s">
        <v>2523</v>
      </c>
      <c r="Q486" s="505" t="s">
        <v>2539</v>
      </c>
      <c r="R486" s="86"/>
    </row>
    <row r="487" spans="1:18">
      <c r="A487" s="525" t="s">
        <v>4</v>
      </c>
      <c r="B487" s="514" t="s">
        <v>4</v>
      </c>
      <c r="C487" s="473">
        <v>2018</v>
      </c>
      <c r="D487" s="440" t="s">
        <v>586</v>
      </c>
      <c r="E487" s="515" t="s">
        <v>1024</v>
      </c>
      <c r="F487" s="515" t="s">
        <v>1025</v>
      </c>
      <c r="G487" s="514" t="s">
        <v>1107</v>
      </c>
      <c r="H487" s="514" t="s">
        <v>108</v>
      </c>
      <c r="I487" s="512" t="s">
        <v>1113</v>
      </c>
      <c r="J487" s="514">
        <v>10000</v>
      </c>
      <c r="K487" s="514" t="s">
        <v>286</v>
      </c>
      <c r="L487" s="409"/>
      <c r="M487" s="445">
        <v>21029</v>
      </c>
      <c r="N487" s="584">
        <f t="shared" si="114"/>
        <v>210.29</v>
      </c>
      <c r="O487" s="429">
        <v>131</v>
      </c>
      <c r="P487" s="505" t="s">
        <v>2518</v>
      </c>
      <c r="Q487" s="505" t="s">
        <v>2517</v>
      </c>
    </row>
    <row r="488" spans="1:18" s="528" customFormat="1">
      <c r="A488" s="525" t="s">
        <v>4</v>
      </c>
      <c r="B488" s="514" t="s">
        <v>4</v>
      </c>
      <c r="C488" s="473">
        <v>2018</v>
      </c>
      <c r="D488" s="440" t="s">
        <v>586</v>
      </c>
      <c r="E488" s="515" t="s">
        <v>1024</v>
      </c>
      <c r="F488" s="515" t="s">
        <v>1025</v>
      </c>
      <c r="G488" s="514" t="s">
        <v>1107</v>
      </c>
      <c r="H488" s="514" t="s">
        <v>107</v>
      </c>
      <c r="I488" s="512" t="s">
        <v>1113</v>
      </c>
      <c r="J488" s="514">
        <v>750</v>
      </c>
      <c r="K488" s="514" t="s">
        <v>286</v>
      </c>
      <c r="L488" s="409"/>
      <c r="M488" s="445">
        <v>1009</v>
      </c>
      <c r="N488" s="584">
        <f t="shared" si="114"/>
        <v>134.53333333333333</v>
      </c>
      <c r="O488" s="429">
        <v>27</v>
      </c>
      <c r="P488" s="505" t="s">
        <v>2523</v>
      </c>
      <c r="Q488" s="505"/>
      <c r="R488" s="86"/>
    </row>
    <row r="489" spans="1:18" s="528" customFormat="1">
      <c r="A489" s="525" t="s">
        <v>4</v>
      </c>
      <c r="B489" s="514" t="s">
        <v>4</v>
      </c>
      <c r="C489" s="473">
        <v>2018</v>
      </c>
      <c r="D489" s="440" t="s">
        <v>586</v>
      </c>
      <c r="E489" s="515" t="s">
        <v>1024</v>
      </c>
      <c r="F489" s="515" t="s">
        <v>1025</v>
      </c>
      <c r="G489" s="514" t="s">
        <v>1107</v>
      </c>
      <c r="H489" s="514" t="s">
        <v>102</v>
      </c>
      <c r="I489" s="512" t="s">
        <v>1113</v>
      </c>
      <c r="J489" s="514">
        <v>1000</v>
      </c>
      <c r="K489" s="514" t="s">
        <v>286</v>
      </c>
      <c r="L489" s="409"/>
      <c r="M489" s="445">
        <v>1009</v>
      </c>
      <c r="N489" s="584">
        <f t="shared" si="114"/>
        <v>100.9</v>
      </c>
      <c r="O489" s="429">
        <v>27</v>
      </c>
      <c r="P489" s="505" t="s">
        <v>2523</v>
      </c>
      <c r="Q489" s="505"/>
      <c r="R489" s="86"/>
    </row>
    <row r="490" spans="1:18" s="528" customFormat="1">
      <c r="A490" s="525" t="s">
        <v>4</v>
      </c>
      <c r="B490" s="514" t="s">
        <v>4</v>
      </c>
      <c r="C490" s="473">
        <v>2018</v>
      </c>
      <c r="D490" s="440" t="s">
        <v>586</v>
      </c>
      <c r="E490" s="515" t="s">
        <v>1024</v>
      </c>
      <c r="F490" s="515" t="s">
        <v>1025</v>
      </c>
      <c r="G490" s="514" t="s">
        <v>1107</v>
      </c>
      <c r="H490" s="514" t="s">
        <v>103</v>
      </c>
      <c r="I490" s="512" t="s">
        <v>1113</v>
      </c>
      <c r="J490" s="514">
        <v>1000</v>
      </c>
      <c r="K490" s="514" t="s">
        <v>286</v>
      </c>
      <c r="L490" s="409"/>
      <c r="M490" s="445">
        <v>1009</v>
      </c>
      <c r="N490" s="584">
        <f t="shared" si="114"/>
        <v>100.9</v>
      </c>
      <c r="O490" s="429">
        <v>27</v>
      </c>
      <c r="P490" s="505" t="s">
        <v>2523</v>
      </c>
      <c r="Q490" s="505"/>
      <c r="R490" s="86"/>
    </row>
    <row r="491" spans="1:18" s="528" customFormat="1">
      <c r="A491" s="525" t="s">
        <v>4</v>
      </c>
      <c r="B491" s="514" t="s">
        <v>4</v>
      </c>
      <c r="C491" s="473">
        <v>2018</v>
      </c>
      <c r="D491" s="440" t="s">
        <v>586</v>
      </c>
      <c r="E491" s="515" t="s">
        <v>1024</v>
      </c>
      <c r="F491" s="515" t="s">
        <v>1025</v>
      </c>
      <c r="G491" s="514" t="s">
        <v>1107</v>
      </c>
      <c r="H491" s="514" t="s">
        <v>104</v>
      </c>
      <c r="I491" s="512" t="s">
        <v>1113</v>
      </c>
      <c r="J491" s="514">
        <v>1000</v>
      </c>
      <c r="K491" s="514" t="s">
        <v>286</v>
      </c>
      <c r="L491" s="409"/>
      <c r="M491" s="445">
        <v>1009</v>
      </c>
      <c r="N491" s="584">
        <f t="shared" si="114"/>
        <v>100.9</v>
      </c>
      <c r="O491" s="429">
        <v>27</v>
      </c>
      <c r="P491" s="505" t="s">
        <v>2523</v>
      </c>
      <c r="Q491" s="505"/>
      <c r="R491" s="86"/>
    </row>
    <row r="492" spans="1:18">
      <c r="A492" s="525" t="s">
        <v>4</v>
      </c>
      <c r="B492" s="514" t="s">
        <v>4</v>
      </c>
      <c r="C492" s="473">
        <v>2018</v>
      </c>
      <c r="D492" s="440" t="s">
        <v>3226</v>
      </c>
      <c r="E492" s="515" t="s">
        <v>1024</v>
      </c>
      <c r="F492" s="515" t="s">
        <v>1025</v>
      </c>
      <c r="G492" s="514" t="s">
        <v>1112</v>
      </c>
      <c r="H492" s="514" t="s">
        <v>108</v>
      </c>
      <c r="I492" s="512" t="s">
        <v>1113</v>
      </c>
      <c r="J492" s="514">
        <v>500</v>
      </c>
      <c r="K492" s="514" t="s">
        <v>286</v>
      </c>
      <c r="L492" s="409"/>
      <c r="M492" s="445">
        <v>1329</v>
      </c>
      <c r="N492" s="584">
        <f t="shared" si="114"/>
        <v>265.8</v>
      </c>
      <c r="O492" s="429">
        <v>28</v>
      </c>
      <c r="P492" s="505" t="s">
        <v>2516</v>
      </c>
      <c r="Q492" s="505" t="s">
        <v>2517</v>
      </c>
    </row>
    <row r="493" spans="1:18">
      <c r="A493" s="525" t="s">
        <v>4</v>
      </c>
      <c r="B493" s="514" t="s">
        <v>4</v>
      </c>
      <c r="C493" s="473">
        <v>2018</v>
      </c>
      <c r="D493" s="440" t="s">
        <v>3226</v>
      </c>
      <c r="E493" s="515" t="s">
        <v>1024</v>
      </c>
      <c r="F493" s="515" t="s">
        <v>1025</v>
      </c>
      <c r="G493" s="514" t="s">
        <v>1107</v>
      </c>
      <c r="H493" s="514" t="s">
        <v>108</v>
      </c>
      <c r="I493" s="512" t="s">
        <v>1113</v>
      </c>
      <c r="J493" s="514">
        <v>400</v>
      </c>
      <c r="K493" s="514" t="s">
        <v>286</v>
      </c>
      <c r="L493" s="409"/>
      <c r="M493" s="445">
        <v>3440</v>
      </c>
      <c r="N493" s="584">
        <f t="shared" si="114"/>
        <v>860</v>
      </c>
      <c r="O493" s="429">
        <v>107</v>
      </c>
      <c r="P493" s="505" t="s">
        <v>2516</v>
      </c>
      <c r="Q493" s="505" t="s">
        <v>2517</v>
      </c>
    </row>
    <row r="494" spans="1:18">
      <c r="A494" s="525" t="s">
        <v>4</v>
      </c>
      <c r="B494" s="514" t="s">
        <v>4</v>
      </c>
      <c r="C494" s="473">
        <v>2018</v>
      </c>
      <c r="D494" s="440" t="s">
        <v>632</v>
      </c>
      <c r="E494" s="515" t="s">
        <v>1024</v>
      </c>
      <c r="F494" s="515" t="s">
        <v>1025</v>
      </c>
      <c r="G494" s="514" t="s">
        <v>1112</v>
      </c>
      <c r="H494" s="514" t="s">
        <v>108</v>
      </c>
      <c r="I494" s="512" t="s">
        <v>1113</v>
      </c>
      <c r="J494" s="514">
        <v>200</v>
      </c>
      <c r="K494" s="514" t="s">
        <v>286</v>
      </c>
      <c r="L494" s="409"/>
      <c r="M494" s="445">
        <v>578</v>
      </c>
      <c r="N494" s="584">
        <f t="shared" si="114"/>
        <v>289</v>
      </c>
      <c r="O494" s="429">
        <v>27</v>
      </c>
      <c r="P494" s="505" t="s">
        <v>2516</v>
      </c>
      <c r="Q494" s="505" t="s">
        <v>2517</v>
      </c>
    </row>
    <row r="495" spans="1:18">
      <c r="A495" s="525" t="s">
        <v>4</v>
      </c>
      <c r="B495" s="514" t="s">
        <v>4</v>
      </c>
      <c r="C495" s="473">
        <v>2018</v>
      </c>
      <c r="D495" s="440" t="s">
        <v>632</v>
      </c>
      <c r="E495" s="515" t="s">
        <v>1024</v>
      </c>
      <c r="F495" s="515" t="s">
        <v>1025</v>
      </c>
      <c r="G495" s="514" t="s">
        <v>1114</v>
      </c>
      <c r="H495" s="514" t="s">
        <v>108</v>
      </c>
      <c r="I495" s="512" t="s">
        <v>1113</v>
      </c>
      <c r="J495" s="514">
        <v>250</v>
      </c>
      <c r="K495" s="514" t="s">
        <v>286</v>
      </c>
      <c r="L495" s="409"/>
      <c r="M495" s="445">
        <v>500</v>
      </c>
      <c r="N495" s="584">
        <f t="shared" si="114"/>
        <v>200</v>
      </c>
      <c r="O495" s="429">
        <v>28</v>
      </c>
      <c r="P495" s="505" t="s">
        <v>2516</v>
      </c>
      <c r="Q495" s="505" t="s">
        <v>2517</v>
      </c>
    </row>
    <row r="496" spans="1:18">
      <c r="A496" s="525" t="s">
        <v>4</v>
      </c>
      <c r="B496" s="514" t="s">
        <v>4</v>
      </c>
      <c r="C496" s="473">
        <v>2018</v>
      </c>
      <c r="D496" s="440" t="s">
        <v>632</v>
      </c>
      <c r="E496" s="515" t="s">
        <v>1024</v>
      </c>
      <c r="F496" s="515" t="s">
        <v>1025</v>
      </c>
      <c r="G496" s="514" t="s">
        <v>1107</v>
      </c>
      <c r="H496" s="514" t="s">
        <v>108</v>
      </c>
      <c r="I496" s="512" t="s">
        <v>1113</v>
      </c>
      <c r="J496" s="514">
        <v>700</v>
      </c>
      <c r="K496" s="514" t="s">
        <v>286</v>
      </c>
      <c r="L496" s="409"/>
      <c r="M496" s="445">
        <v>4017</v>
      </c>
      <c r="N496" s="584">
        <f t="shared" si="114"/>
        <v>573.85714285714289</v>
      </c>
      <c r="O496" s="429">
        <v>89</v>
      </c>
      <c r="P496" s="505" t="s">
        <v>2516</v>
      </c>
      <c r="Q496" s="505" t="s">
        <v>2517</v>
      </c>
    </row>
    <row r="497" spans="1:18">
      <c r="A497" s="525" t="s">
        <v>4</v>
      </c>
      <c r="B497" s="514" t="s">
        <v>4</v>
      </c>
      <c r="C497" s="473">
        <v>2018</v>
      </c>
      <c r="D497" s="440" t="s">
        <v>1068</v>
      </c>
      <c r="E497" s="515" t="s">
        <v>1024</v>
      </c>
      <c r="F497" s="515" t="s">
        <v>1025</v>
      </c>
      <c r="G497" s="514" t="s">
        <v>1112</v>
      </c>
      <c r="H497" s="514" t="s">
        <v>108</v>
      </c>
      <c r="I497" s="512" t="s">
        <v>1113</v>
      </c>
      <c r="J497" s="514">
        <v>2000</v>
      </c>
      <c r="K497" s="514" t="s">
        <v>286</v>
      </c>
      <c r="L497" s="409"/>
      <c r="M497" s="445">
        <v>2591</v>
      </c>
      <c r="N497" s="584">
        <f t="shared" si="114"/>
        <v>129.55000000000001</v>
      </c>
      <c r="O497" s="429">
        <v>41</v>
      </c>
      <c r="P497" s="505" t="s">
        <v>2516</v>
      </c>
      <c r="Q497" s="505"/>
    </row>
    <row r="498" spans="1:18">
      <c r="A498" s="525" t="s">
        <v>4</v>
      </c>
      <c r="B498" s="514" t="s">
        <v>4</v>
      </c>
      <c r="C498" s="473">
        <v>2018</v>
      </c>
      <c r="D498" s="440" t="s">
        <v>1068</v>
      </c>
      <c r="E498" s="515" t="s">
        <v>1024</v>
      </c>
      <c r="F498" s="515" t="s">
        <v>1025</v>
      </c>
      <c r="G498" s="514" t="s">
        <v>1107</v>
      </c>
      <c r="H498" s="514" t="s">
        <v>108</v>
      </c>
      <c r="I498" s="512" t="s">
        <v>1113</v>
      </c>
      <c r="J498" s="514">
        <v>2000</v>
      </c>
      <c r="K498" s="514" t="s">
        <v>286</v>
      </c>
      <c r="L498" s="409"/>
      <c r="M498" s="445">
        <v>7275</v>
      </c>
      <c r="N498" s="584">
        <f t="shared" si="114"/>
        <v>363.75</v>
      </c>
      <c r="O498" s="429">
        <v>106</v>
      </c>
      <c r="P498" s="505" t="s">
        <v>2516</v>
      </c>
      <c r="Q498" s="505" t="s">
        <v>2517</v>
      </c>
    </row>
    <row r="499" spans="1:18">
      <c r="A499" s="525" t="s">
        <v>4</v>
      </c>
      <c r="B499" s="514" t="s">
        <v>4</v>
      </c>
      <c r="C499" s="473">
        <v>2018</v>
      </c>
      <c r="D499" s="440" t="s">
        <v>636</v>
      </c>
      <c r="E499" s="515" t="s">
        <v>1024</v>
      </c>
      <c r="F499" s="515" t="s">
        <v>1025</v>
      </c>
      <c r="G499" s="514" t="s">
        <v>1112</v>
      </c>
      <c r="H499" s="514" t="s">
        <v>108</v>
      </c>
      <c r="I499" s="512" t="s">
        <v>1113</v>
      </c>
      <c r="J499" s="514">
        <v>1000</v>
      </c>
      <c r="K499" s="514" t="s">
        <v>286</v>
      </c>
      <c r="L499" s="409"/>
      <c r="M499" s="445">
        <v>5868</v>
      </c>
      <c r="N499" s="584">
        <f t="shared" si="114"/>
        <v>586.79999999999995</v>
      </c>
      <c r="O499" s="429">
        <v>64</v>
      </c>
      <c r="P499" s="505" t="s">
        <v>2516</v>
      </c>
      <c r="Q499" s="505" t="s">
        <v>2517</v>
      </c>
    </row>
    <row r="500" spans="1:18">
      <c r="A500" s="525" t="s">
        <v>4</v>
      </c>
      <c r="B500" s="514" t="s">
        <v>4</v>
      </c>
      <c r="C500" s="473">
        <v>2018</v>
      </c>
      <c r="D500" s="440" t="s">
        <v>636</v>
      </c>
      <c r="E500" s="515" t="s">
        <v>1024</v>
      </c>
      <c r="F500" s="515" t="s">
        <v>1025</v>
      </c>
      <c r="G500" s="514" t="s">
        <v>1107</v>
      </c>
      <c r="H500" s="514" t="s">
        <v>108</v>
      </c>
      <c r="I500" s="512" t="s">
        <v>1113</v>
      </c>
      <c r="J500" s="514">
        <v>2000</v>
      </c>
      <c r="K500" s="514" t="s">
        <v>286</v>
      </c>
      <c r="L500" s="409"/>
      <c r="M500" s="445">
        <v>3816</v>
      </c>
      <c r="N500" s="584">
        <f t="shared" si="114"/>
        <v>190.8</v>
      </c>
      <c r="O500" s="429">
        <v>62</v>
      </c>
      <c r="P500" s="505" t="s">
        <v>2516</v>
      </c>
      <c r="Q500" s="505" t="s">
        <v>2517</v>
      </c>
    </row>
    <row r="501" spans="1:18">
      <c r="A501" s="578" t="s">
        <v>4</v>
      </c>
      <c r="B501" s="581" t="s">
        <v>4</v>
      </c>
      <c r="C501" s="488">
        <v>2018</v>
      </c>
      <c r="D501" s="585" t="s">
        <v>1076</v>
      </c>
      <c r="E501" s="11" t="s">
        <v>1024</v>
      </c>
      <c r="F501" s="11" t="s">
        <v>1025</v>
      </c>
      <c r="G501" s="581" t="s">
        <v>1107</v>
      </c>
      <c r="H501" s="581" t="s">
        <v>108</v>
      </c>
      <c r="I501" s="513" t="s">
        <v>1113</v>
      </c>
      <c r="J501" s="581">
        <v>2000</v>
      </c>
      <c r="K501" s="581" t="s">
        <v>286</v>
      </c>
      <c r="L501" s="87"/>
      <c r="M501" s="445">
        <v>6547</v>
      </c>
      <c r="N501" s="310">
        <f t="shared" ref="N501:N520" si="115">100*M501/J501</f>
        <v>327.35000000000002</v>
      </c>
      <c r="O501" s="200">
        <v>77</v>
      </c>
      <c r="P501" s="505" t="s">
        <v>2516</v>
      </c>
      <c r="Q501" s="505" t="s">
        <v>2517</v>
      </c>
    </row>
    <row r="502" spans="1:18">
      <c r="A502" s="578" t="s">
        <v>4</v>
      </c>
      <c r="B502" s="581" t="s">
        <v>4</v>
      </c>
      <c r="C502" s="488">
        <v>2018</v>
      </c>
      <c r="D502" s="87" t="s">
        <v>1078</v>
      </c>
      <c r="E502" s="11" t="s">
        <v>1024</v>
      </c>
      <c r="F502" s="11" t="s">
        <v>1025</v>
      </c>
      <c r="G502" s="581" t="s">
        <v>1109</v>
      </c>
      <c r="H502" s="581" t="s">
        <v>108</v>
      </c>
      <c r="I502" s="513" t="s">
        <v>1113</v>
      </c>
      <c r="J502" s="581" t="s">
        <v>519</v>
      </c>
      <c r="K502" s="581" t="s">
        <v>286</v>
      </c>
      <c r="L502" s="87" t="s">
        <v>1118</v>
      </c>
      <c r="M502" s="470"/>
      <c r="N502" s="310" t="s">
        <v>286</v>
      </c>
      <c r="O502" s="200"/>
      <c r="P502" s="273"/>
      <c r="Q502" s="273"/>
    </row>
    <row r="503" spans="1:18">
      <c r="A503" s="520" t="s">
        <v>4</v>
      </c>
      <c r="B503" s="496" t="s">
        <v>4</v>
      </c>
      <c r="C503" s="473">
        <v>2018</v>
      </c>
      <c r="D503" s="440" t="s">
        <v>3220</v>
      </c>
      <c r="E503" s="515" t="s">
        <v>37</v>
      </c>
      <c r="F503" s="515" t="s">
        <v>119</v>
      </c>
      <c r="G503" s="496" t="s">
        <v>497</v>
      </c>
      <c r="H503" s="514" t="s">
        <v>108</v>
      </c>
      <c r="I503" s="512" t="s">
        <v>1679</v>
      </c>
      <c r="J503" s="514" t="s">
        <v>519</v>
      </c>
      <c r="K503" s="514" t="s">
        <v>286</v>
      </c>
      <c r="L503" s="409" t="s">
        <v>850</v>
      </c>
      <c r="M503" s="470">
        <v>761</v>
      </c>
      <c r="N503" s="310" t="s">
        <v>286</v>
      </c>
      <c r="O503" s="200">
        <v>11</v>
      </c>
      <c r="P503" s="273" t="s">
        <v>2671</v>
      </c>
      <c r="Q503" s="273"/>
    </row>
    <row r="504" spans="1:18" s="528" customFormat="1">
      <c r="A504" s="520" t="s">
        <v>4</v>
      </c>
      <c r="B504" s="496" t="s">
        <v>4</v>
      </c>
      <c r="C504" s="473">
        <v>2018</v>
      </c>
      <c r="D504" s="440" t="s">
        <v>496</v>
      </c>
      <c r="E504" s="515" t="s">
        <v>37</v>
      </c>
      <c r="F504" s="515" t="s">
        <v>119</v>
      </c>
      <c r="G504" s="496" t="s">
        <v>497</v>
      </c>
      <c r="H504" s="514" t="s">
        <v>104</v>
      </c>
      <c r="I504" s="512" t="s">
        <v>1679</v>
      </c>
      <c r="J504" s="514" t="s">
        <v>519</v>
      </c>
      <c r="K504" s="514" t="s">
        <v>286</v>
      </c>
      <c r="L504" s="409" t="s">
        <v>850</v>
      </c>
      <c r="M504" s="470">
        <v>228</v>
      </c>
      <c r="N504" s="310" t="s">
        <v>286</v>
      </c>
      <c r="O504" s="200">
        <v>13</v>
      </c>
      <c r="P504" s="273" t="s">
        <v>2674</v>
      </c>
      <c r="Q504" s="273"/>
      <c r="R504" s="86"/>
    </row>
    <row r="505" spans="1:18" s="528" customFormat="1">
      <c r="A505" s="520" t="s">
        <v>4</v>
      </c>
      <c r="B505" s="496" t="s">
        <v>4</v>
      </c>
      <c r="C505" s="473">
        <v>2018</v>
      </c>
      <c r="D505" s="440" t="s">
        <v>496</v>
      </c>
      <c r="E505" s="515" t="s">
        <v>37</v>
      </c>
      <c r="F505" s="515" t="s">
        <v>119</v>
      </c>
      <c r="G505" s="496" t="s">
        <v>497</v>
      </c>
      <c r="H505" s="514" t="s">
        <v>103</v>
      </c>
      <c r="I505" s="512" t="s">
        <v>1679</v>
      </c>
      <c r="J505" s="514" t="s">
        <v>519</v>
      </c>
      <c r="K505" s="514" t="s">
        <v>286</v>
      </c>
      <c r="L505" s="409" t="s">
        <v>850</v>
      </c>
      <c r="M505" s="470">
        <v>89</v>
      </c>
      <c r="N505" s="310" t="s">
        <v>286</v>
      </c>
      <c r="O505" s="200">
        <v>6</v>
      </c>
      <c r="P505" s="273" t="s">
        <v>2671</v>
      </c>
      <c r="Q505" s="273"/>
      <c r="R505" s="86"/>
    </row>
    <row r="506" spans="1:18" s="528" customFormat="1">
      <c r="A506" s="520" t="s">
        <v>4</v>
      </c>
      <c r="B506" s="496" t="s">
        <v>4</v>
      </c>
      <c r="C506" s="473">
        <v>2018</v>
      </c>
      <c r="D506" s="440" t="s">
        <v>496</v>
      </c>
      <c r="E506" s="515" t="s">
        <v>37</v>
      </c>
      <c r="F506" s="515" t="s">
        <v>119</v>
      </c>
      <c r="G506" s="496" t="s">
        <v>497</v>
      </c>
      <c r="H506" s="514" t="s">
        <v>508</v>
      </c>
      <c r="I506" s="512" t="s">
        <v>1679</v>
      </c>
      <c r="J506" s="514" t="s">
        <v>519</v>
      </c>
      <c r="K506" s="514" t="s">
        <v>286</v>
      </c>
      <c r="L506" s="409" t="s">
        <v>850</v>
      </c>
      <c r="M506" s="470">
        <v>228</v>
      </c>
      <c r="N506" s="310" t="s">
        <v>286</v>
      </c>
      <c r="O506" s="200">
        <v>13</v>
      </c>
      <c r="P506" s="273" t="s">
        <v>2674</v>
      </c>
      <c r="Q506" s="273"/>
      <c r="R506" s="86"/>
    </row>
    <row r="507" spans="1:18" s="528" customFormat="1">
      <c r="A507" s="520" t="s">
        <v>4</v>
      </c>
      <c r="B507" s="496" t="s">
        <v>4</v>
      </c>
      <c r="C507" s="473">
        <v>2018</v>
      </c>
      <c r="D507" s="440" t="s">
        <v>464</v>
      </c>
      <c r="E507" s="515" t="s">
        <v>37</v>
      </c>
      <c r="F507" s="515" t="s">
        <v>119</v>
      </c>
      <c r="G507" s="496" t="s">
        <v>511</v>
      </c>
      <c r="H507" s="514" t="s">
        <v>107</v>
      </c>
      <c r="I507" s="512" t="s">
        <v>512</v>
      </c>
      <c r="J507" s="496" t="s">
        <v>519</v>
      </c>
      <c r="K507" s="514" t="s">
        <v>286</v>
      </c>
      <c r="L507" s="512" t="s">
        <v>521</v>
      </c>
      <c r="M507" s="470">
        <v>214</v>
      </c>
      <c r="N507" s="310" t="s">
        <v>286</v>
      </c>
      <c r="O507" s="200">
        <v>32</v>
      </c>
      <c r="P507" s="273" t="s">
        <v>2679</v>
      </c>
      <c r="Q507" s="273"/>
      <c r="R507" s="86"/>
    </row>
    <row r="508" spans="1:18">
      <c r="A508" s="520" t="s">
        <v>4</v>
      </c>
      <c r="B508" s="496" t="s">
        <v>4</v>
      </c>
      <c r="C508" s="473">
        <v>2018</v>
      </c>
      <c r="D508" s="440" t="s">
        <v>464</v>
      </c>
      <c r="E508" s="515" t="s">
        <v>37</v>
      </c>
      <c r="F508" s="515" t="s">
        <v>119</v>
      </c>
      <c r="G508" s="496" t="s">
        <v>511</v>
      </c>
      <c r="H508" s="514" t="s">
        <v>108</v>
      </c>
      <c r="I508" s="512" t="s">
        <v>512</v>
      </c>
      <c r="J508" s="496" t="s">
        <v>519</v>
      </c>
      <c r="K508" s="514" t="s">
        <v>286</v>
      </c>
      <c r="L508" s="512" t="s">
        <v>521</v>
      </c>
      <c r="M508" s="470">
        <v>487</v>
      </c>
      <c r="N508" s="310" t="s">
        <v>286</v>
      </c>
      <c r="O508" s="200">
        <v>33</v>
      </c>
      <c r="P508" s="273" t="s">
        <v>2680</v>
      </c>
      <c r="Q508" s="273"/>
    </row>
    <row r="509" spans="1:18" s="528" customFormat="1">
      <c r="A509" s="520" t="s">
        <v>4</v>
      </c>
      <c r="B509" s="496" t="s">
        <v>4</v>
      </c>
      <c r="C509" s="473">
        <v>2018</v>
      </c>
      <c r="D509" s="440" t="s">
        <v>464</v>
      </c>
      <c r="E509" s="515" t="s">
        <v>37</v>
      </c>
      <c r="F509" s="515" t="s">
        <v>119</v>
      </c>
      <c r="G509" s="496" t="s">
        <v>511</v>
      </c>
      <c r="H509" s="514" t="s">
        <v>104</v>
      </c>
      <c r="I509" s="512" t="s">
        <v>512</v>
      </c>
      <c r="J509" s="496" t="s">
        <v>519</v>
      </c>
      <c r="K509" s="514" t="s">
        <v>286</v>
      </c>
      <c r="L509" s="512" t="s">
        <v>521</v>
      </c>
      <c r="M509" s="470">
        <v>323</v>
      </c>
      <c r="N509" s="310" t="s">
        <v>286</v>
      </c>
      <c r="O509" s="200">
        <v>33</v>
      </c>
      <c r="P509" s="273" t="s">
        <v>2681</v>
      </c>
      <c r="Q509" s="273"/>
      <c r="R509" s="86"/>
    </row>
    <row r="510" spans="1:18" s="528" customFormat="1">
      <c r="A510" s="520" t="s">
        <v>4</v>
      </c>
      <c r="B510" s="496" t="s">
        <v>4</v>
      </c>
      <c r="C510" s="473">
        <v>2018</v>
      </c>
      <c r="D510" s="440" t="s">
        <v>464</v>
      </c>
      <c r="E510" s="515" t="s">
        <v>37</v>
      </c>
      <c r="F510" s="515" t="s">
        <v>119</v>
      </c>
      <c r="G510" s="496" t="s">
        <v>511</v>
      </c>
      <c r="H510" s="514" t="s">
        <v>103</v>
      </c>
      <c r="I510" s="512" t="s">
        <v>512</v>
      </c>
      <c r="J510" s="496" t="s">
        <v>519</v>
      </c>
      <c r="K510" s="514" t="s">
        <v>286</v>
      </c>
      <c r="L510" s="512" t="s">
        <v>521</v>
      </c>
      <c r="M510" s="470">
        <v>487</v>
      </c>
      <c r="N510" s="310" t="s">
        <v>286</v>
      </c>
      <c r="O510" s="200">
        <v>33</v>
      </c>
      <c r="P510" s="273" t="s">
        <v>2682</v>
      </c>
      <c r="Q510" s="273"/>
      <c r="R510" s="86"/>
    </row>
    <row r="511" spans="1:18" s="528" customFormat="1">
      <c r="A511" s="520" t="s">
        <v>4</v>
      </c>
      <c r="B511" s="496" t="s">
        <v>4</v>
      </c>
      <c r="C511" s="473">
        <v>2018</v>
      </c>
      <c r="D511" s="440" t="s">
        <v>464</v>
      </c>
      <c r="E511" s="515" t="s">
        <v>37</v>
      </c>
      <c r="F511" s="515" t="s">
        <v>119</v>
      </c>
      <c r="G511" s="496" t="s">
        <v>511</v>
      </c>
      <c r="H511" s="514" t="s">
        <v>508</v>
      </c>
      <c r="I511" s="512" t="s">
        <v>512</v>
      </c>
      <c r="J511" s="496" t="s">
        <v>519</v>
      </c>
      <c r="K511" s="514" t="s">
        <v>286</v>
      </c>
      <c r="L511" s="512" t="s">
        <v>521</v>
      </c>
      <c r="M511" s="470">
        <v>323</v>
      </c>
      <c r="N511" s="310" t="s">
        <v>286</v>
      </c>
      <c r="O511" s="200">
        <v>33</v>
      </c>
      <c r="P511" s="273" t="s">
        <v>2683</v>
      </c>
      <c r="Q511" s="200"/>
      <c r="R511" s="86"/>
    </row>
    <row r="512" spans="1:18" s="528" customFormat="1">
      <c r="A512" s="520" t="s">
        <v>4</v>
      </c>
      <c r="B512" s="496" t="s">
        <v>4</v>
      </c>
      <c r="C512" s="473">
        <v>2018</v>
      </c>
      <c r="D512" s="440" t="s">
        <v>464</v>
      </c>
      <c r="E512" s="515" t="s">
        <v>37</v>
      </c>
      <c r="F512" s="515" t="s">
        <v>119</v>
      </c>
      <c r="G512" s="496" t="s">
        <v>473</v>
      </c>
      <c r="H512" s="514" t="s">
        <v>107</v>
      </c>
      <c r="I512" s="512" t="s">
        <v>1679</v>
      </c>
      <c r="J512" s="496">
        <v>250</v>
      </c>
      <c r="K512" s="514" t="s">
        <v>286</v>
      </c>
      <c r="L512" s="512" t="s">
        <v>507</v>
      </c>
      <c r="M512" s="470">
        <v>162</v>
      </c>
      <c r="N512" s="310">
        <f t="shared" si="115"/>
        <v>64.8</v>
      </c>
      <c r="O512" s="200">
        <v>14</v>
      </c>
      <c r="P512" s="273" t="s">
        <v>2675</v>
      </c>
      <c r="Q512" s="273" t="s">
        <v>2716</v>
      </c>
      <c r="R512" s="86"/>
    </row>
    <row r="513" spans="1:18" s="528" customFormat="1">
      <c r="A513" s="520" t="s">
        <v>4</v>
      </c>
      <c r="B513" s="496" t="s">
        <v>4</v>
      </c>
      <c r="C513" s="473">
        <v>2018</v>
      </c>
      <c r="D513" s="440" t="s">
        <v>464</v>
      </c>
      <c r="E513" s="515" t="s">
        <v>37</v>
      </c>
      <c r="F513" s="515" t="s">
        <v>119</v>
      </c>
      <c r="G513" s="496" t="s">
        <v>473</v>
      </c>
      <c r="H513" s="514" t="s">
        <v>107</v>
      </c>
      <c r="I513" s="512" t="s">
        <v>512</v>
      </c>
      <c r="J513" s="496" t="s">
        <v>519</v>
      </c>
      <c r="K513" s="514" t="s">
        <v>286</v>
      </c>
      <c r="L513" s="512" t="s">
        <v>520</v>
      </c>
      <c r="M513" s="470">
        <v>1207</v>
      </c>
      <c r="N513" s="310" t="s">
        <v>286</v>
      </c>
      <c r="O513" s="200">
        <v>96</v>
      </c>
      <c r="P513" s="273" t="s">
        <v>2684</v>
      </c>
      <c r="Q513" s="273"/>
      <c r="R513" s="86"/>
    </row>
    <row r="514" spans="1:18">
      <c r="A514" s="520" t="s">
        <v>4</v>
      </c>
      <c r="B514" s="496" t="s">
        <v>4</v>
      </c>
      <c r="C514" s="473">
        <v>2018</v>
      </c>
      <c r="D514" s="440" t="s">
        <v>464</v>
      </c>
      <c r="E514" s="515" t="s">
        <v>37</v>
      </c>
      <c r="F514" s="515" t="s">
        <v>119</v>
      </c>
      <c r="G514" s="496" t="s">
        <v>473</v>
      </c>
      <c r="H514" s="514" t="s">
        <v>108</v>
      </c>
      <c r="I514" s="512" t="s">
        <v>1679</v>
      </c>
      <c r="J514" s="496">
        <v>2000</v>
      </c>
      <c r="K514" s="514" t="s">
        <v>286</v>
      </c>
      <c r="L514" s="512" t="s">
        <v>507</v>
      </c>
      <c r="M514" s="470">
        <v>235</v>
      </c>
      <c r="N514" s="310">
        <f t="shared" si="115"/>
        <v>11.75</v>
      </c>
      <c r="O514" s="200">
        <v>8</v>
      </c>
      <c r="P514" s="273" t="s">
        <v>2671</v>
      </c>
      <c r="Q514" s="273" t="s">
        <v>2716</v>
      </c>
    </row>
    <row r="515" spans="1:18">
      <c r="A515" s="520" t="s">
        <v>4</v>
      </c>
      <c r="B515" s="496" t="s">
        <v>4</v>
      </c>
      <c r="C515" s="473">
        <v>2018</v>
      </c>
      <c r="D515" s="440" t="s">
        <v>464</v>
      </c>
      <c r="E515" s="515" t="s">
        <v>37</v>
      </c>
      <c r="F515" s="515" t="s">
        <v>119</v>
      </c>
      <c r="G515" s="496" t="s">
        <v>473</v>
      </c>
      <c r="H515" s="514" t="s">
        <v>108</v>
      </c>
      <c r="I515" s="512" t="s">
        <v>512</v>
      </c>
      <c r="J515" s="496" t="s">
        <v>519</v>
      </c>
      <c r="K515" s="514" t="s">
        <v>286</v>
      </c>
      <c r="L515" s="512" t="s">
        <v>520</v>
      </c>
      <c r="M515" s="470">
        <v>4978</v>
      </c>
      <c r="N515" s="310" t="s">
        <v>286</v>
      </c>
      <c r="O515" s="200">
        <v>105</v>
      </c>
      <c r="P515" s="273" t="s">
        <v>2685</v>
      </c>
      <c r="Q515" s="273"/>
    </row>
    <row r="516" spans="1:18" s="528" customFormat="1">
      <c r="A516" s="520" t="s">
        <v>4</v>
      </c>
      <c r="B516" s="496" t="s">
        <v>4</v>
      </c>
      <c r="C516" s="473">
        <v>2018</v>
      </c>
      <c r="D516" s="440" t="s">
        <v>464</v>
      </c>
      <c r="E516" s="515" t="s">
        <v>37</v>
      </c>
      <c r="F516" s="515" t="s">
        <v>119</v>
      </c>
      <c r="G516" s="496" t="s">
        <v>473</v>
      </c>
      <c r="H516" s="514" t="s">
        <v>104</v>
      </c>
      <c r="I516" s="512" t="s">
        <v>1679</v>
      </c>
      <c r="J516" s="496">
        <v>700</v>
      </c>
      <c r="K516" s="514" t="s">
        <v>286</v>
      </c>
      <c r="L516" s="512" t="s">
        <v>507</v>
      </c>
      <c r="M516" s="470">
        <v>206</v>
      </c>
      <c r="N516" s="310">
        <f t="shared" si="115"/>
        <v>29.428571428571427</v>
      </c>
      <c r="O516" s="200">
        <v>16</v>
      </c>
      <c r="P516" s="273" t="s">
        <v>2686</v>
      </c>
      <c r="Q516" s="273" t="s">
        <v>2716</v>
      </c>
      <c r="R516" s="86"/>
    </row>
    <row r="517" spans="1:18" s="528" customFormat="1">
      <c r="A517" s="520" t="s">
        <v>4</v>
      </c>
      <c r="B517" s="496" t="s">
        <v>4</v>
      </c>
      <c r="C517" s="473">
        <v>2018</v>
      </c>
      <c r="D517" s="440" t="s">
        <v>464</v>
      </c>
      <c r="E517" s="515" t="s">
        <v>37</v>
      </c>
      <c r="F517" s="515" t="s">
        <v>119</v>
      </c>
      <c r="G517" s="496" t="s">
        <v>473</v>
      </c>
      <c r="H517" s="514" t="s">
        <v>104</v>
      </c>
      <c r="I517" s="512" t="s">
        <v>512</v>
      </c>
      <c r="J517" s="496" t="s">
        <v>519</v>
      </c>
      <c r="K517" s="514" t="s">
        <v>286</v>
      </c>
      <c r="L517" s="512" t="s">
        <v>520</v>
      </c>
      <c r="M517" s="470">
        <v>1210</v>
      </c>
      <c r="N517" s="310" t="s">
        <v>286</v>
      </c>
      <c r="O517" s="200">
        <v>96</v>
      </c>
      <c r="P517" s="273" t="s">
        <v>2687</v>
      </c>
      <c r="Q517" s="273"/>
      <c r="R517" s="86"/>
    </row>
    <row r="518" spans="1:18" s="528" customFormat="1">
      <c r="A518" s="520" t="s">
        <v>4</v>
      </c>
      <c r="B518" s="496" t="s">
        <v>4</v>
      </c>
      <c r="C518" s="473">
        <v>2018</v>
      </c>
      <c r="D518" s="440" t="s">
        <v>464</v>
      </c>
      <c r="E518" s="515" t="s">
        <v>37</v>
      </c>
      <c r="F518" s="515" t="s">
        <v>119</v>
      </c>
      <c r="G518" s="496" t="s">
        <v>473</v>
      </c>
      <c r="H518" s="514" t="s">
        <v>103</v>
      </c>
      <c r="I518" s="512" t="s">
        <v>1679</v>
      </c>
      <c r="J518" s="496">
        <v>2000</v>
      </c>
      <c r="K518" s="514" t="s">
        <v>286</v>
      </c>
      <c r="L518" s="512" t="s">
        <v>507</v>
      </c>
      <c r="M518" s="470">
        <v>235</v>
      </c>
      <c r="N518" s="310">
        <f t="shared" si="115"/>
        <v>11.75</v>
      </c>
      <c r="O518" s="200">
        <v>8</v>
      </c>
      <c r="P518" s="273" t="s">
        <v>2671</v>
      </c>
      <c r="Q518" s="273" t="s">
        <v>2716</v>
      </c>
      <c r="R518" s="86"/>
    </row>
    <row r="519" spans="1:18" s="528" customFormat="1">
      <c r="A519" s="520" t="s">
        <v>4</v>
      </c>
      <c r="B519" s="496" t="s">
        <v>4</v>
      </c>
      <c r="C519" s="473">
        <v>2018</v>
      </c>
      <c r="D519" s="440" t="s">
        <v>464</v>
      </c>
      <c r="E519" s="515" t="s">
        <v>37</v>
      </c>
      <c r="F519" s="515" t="s">
        <v>119</v>
      </c>
      <c r="G519" s="496" t="s">
        <v>473</v>
      </c>
      <c r="H519" s="514" t="s">
        <v>103</v>
      </c>
      <c r="I519" s="512" t="s">
        <v>512</v>
      </c>
      <c r="J519" s="496" t="s">
        <v>519</v>
      </c>
      <c r="K519" s="514" t="s">
        <v>286</v>
      </c>
      <c r="L519" s="512" t="s">
        <v>520</v>
      </c>
      <c r="M519" s="470">
        <v>4978</v>
      </c>
      <c r="N519" s="310" t="s">
        <v>286</v>
      </c>
      <c r="O519" s="200">
        <v>105</v>
      </c>
      <c r="P519" s="273" t="s">
        <v>2685</v>
      </c>
      <c r="Q519" s="273"/>
      <c r="R519" s="86"/>
    </row>
    <row r="520" spans="1:18" s="528" customFormat="1">
      <c r="A520" s="520" t="s">
        <v>4</v>
      </c>
      <c r="B520" s="496" t="s">
        <v>4</v>
      </c>
      <c r="C520" s="473">
        <v>2018</v>
      </c>
      <c r="D520" s="440" t="s">
        <v>464</v>
      </c>
      <c r="E520" s="515" t="s">
        <v>37</v>
      </c>
      <c r="F520" s="515" t="s">
        <v>119</v>
      </c>
      <c r="G520" s="496" t="s">
        <v>473</v>
      </c>
      <c r="H520" s="514" t="s">
        <v>508</v>
      </c>
      <c r="I520" s="512" t="s">
        <v>1679</v>
      </c>
      <c r="J520" s="496">
        <v>700</v>
      </c>
      <c r="K520" s="514" t="s">
        <v>286</v>
      </c>
      <c r="L520" s="512" t="s">
        <v>507</v>
      </c>
      <c r="M520" s="470">
        <v>206</v>
      </c>
      <c r="N520" s="310">
        <f t="shared" si="115"/>
        <v>29.428571428571427</v>
      </c>
      <c r="O520" s="200">
        <v>16</v>
      </c>
      <c r="P520" s="273" t="s">
        <v>2674</v>
      </c>
      <c r="Q520" s="273" t="s">
        <v>2716</v>
      </c>
      <c r="R520" s="86"/>
    </row>
    <row r="521" spans="1:18" s="528" customFormat="1">
      <c r="A521" s="520" t="s">
        <v>4</v>
      </c>
      <c r="B521" s="496" t="s">
        <v>4</v>
      </c>
      <c r="C521" s="473">
        <v>2018</v>
      </c>
      <c r="D521" s="440" t="s">
        <v>464</v>
      </c>
      <c r="E521" s="515" t="s">
        <v>37</v>
      </c>
      <c r="F521" s="515" t="s">
        <v>119</v>
      </c>
      <c r="G521" s="496" t="s">
        <v>473</v>
      </c>
      <c r="H521" s="514" t="s">
        <v>508</v>
      </c>
      <c r="I521" s="512" t="s">
        <v>512</v>
      </c>
      <c r="J521" s="496" t="s">
        <v>519</v>
      </c>
      <c r="K521" s="514" t="s">
        <v>286</v>
      </c>
      <c r="L521" s="512" t="s">
        <v>520</v>
      </c>
      <c r="M521" s="470">
        <v>1210</v>
      </c>
      <c r="N521" s="310" t="s">
        <v>286</v>
      </c>
      <c r="O521" s="200">
        <v>96</v>
      </c>
      <c r="P521" s="273" t="s">
        <v>2688</v>
      </c>
      <c r="Q521" s="273"/>
      <c r="R521" s="86"/>
    </row>
    <row r="522" spans="1:18" s="528" customFormat="1">
      <c r="A522" s="520" t="s">
        <v>4</v>
      </c>
      <c r="B522" s="496" t="s">
        <v>4</v>
      </c>
      <c r="C522" s="473">
        <v>2018</v>
      </c>
      <c r="D522" s="440" t="s">
        <v>464</v>
      </c>
      <c r="E522" s="515" t="s">
        <v>37</v>
      </c>
      <c r="F522" s="515" t="s">
        <v>119</v>
      </c>
      <c r="G522" s="496" t="s">
        <v>474</v>
      </c>
      <c r="H522" s="514" t="s">
        <v>107</v>
      </c>
      <c r="I522" s="512" t="s">
        <v>512</v>
      </c>
      <c r="J522" s="496" t="s">
        <v>519</v>
      </c>
      <c r="K522" s="514" t="s">
        <v>286</v>
      </c>
      <c r="L522" s="512" t="s">
        <v>521</v>
      </c>
      <c r="M522" s="470">
        <v>495</v>
      </c>
      <c r="N522" s="310" t="s">
        <v>286</v>
      </c>
      <c r="O522" s="200">
        <v>46</v>
      </c>
      <c r="P522" s="273" t="s">
        <v>2689</v>
      </c>
      <c r="Q522" s="273"/>
      <c r="R522" s="86"/>
    </row>
    <row r="523" spans="1:18">
      <c r="A523" s="520" t="s">
        <v>4</v>
      </c>
      <c r="B523" s="496" t="s">
        <v>4</v>
      </c>
      <c r="C523" s="473">
        <v>2018</v>
      </c>
      <c r="D523" s="440" t="s">
        <v>464</v>
      </c>
      <c r="E523" s="515" t="s">
        <v>37</v>
      </c>
      <c r="F523" s="515" t="s">
        <v>119</v>
      </c>
      <c r="G523" s="496" t="s">
        <v>474</v>
      </c>
      <c r="H523" s="514" t="s">
        <v>108</v>
      </c>
      <c r="I523" s="512" t="s">
        <v>512</v>
      </c>
      <c r="J523" s="496" t="s">
        <v>519</v>
      </c>
      <c r="K523" s="514" t="s">
        <v>286</v>
      </c>
      <c r="L523" s="512" t="s">
        <v>521</v>
      </c>
      <c r="M523" s="470">
        <v>4978</v>
      </c>
      <c r="N523" s="310" t="s">
        <v>286</v>
      </c>
      <c r="O523" s="200">
        <v>105</v>
      </c>
      <c r="P523" s="273" t="s">
        <v>2690</v>
      </c>
      <c r="Q523" s="273"/>
    </row>
    <row r="524" spans="1:18" s="528" customFormat="1">
      <c r="A524" s="520" t="s">
        <v>4</v>
      </c>
      <c r="B524" s="496" t="s">
        <v>4</v>
      </c>
      <c r="C524" s="473">
        <v>2018</v>
      </c>
      <c r="D524" s="440" t="s">
        <v>464</v>
      </c>
      <c r="E524" s="515" t="s">
        <v>37</v>
      </c>
      <c r="F524" s="515" t="s">
        <v>119</v>
      </c>
      <c r="G524" s="496" t="s">
        <v>474</v>
      </c>
      <c r="H524" s="514" t="s">
        <v>104</v>
      </c>
      <c r="I524" s="512" t="s">
        <v>512</v>
      </c>
      <c r="J524" s="496" t="s">
        <v>519</v>
      </c>
      <c r="K524" s="514" t="s">
        <v>286</v>
      </c>
      <c r="L524" s="512" t="s">
        <v>521</v>
      </c>
      <c r="M524" s="470">
        <v>1118</v>
      </c>
      <c r="N524" s="310" t="s">
        <v>286</v>
      </c>
      <c r="O524" s="200">
        <v>48</v>
      </c>
      <c r="P524" s="273" t="s">
        <v>2691</v>
      </c>
      <c r="Q524" s="273"/>
      <c r="R524" s="86"/>
    </row>
    <row r="525" spans="1:18" s="528" customFormat="1">
      <c r="A525" s="520" t="s">
        <v>4</v>
      </c>
      <c r="B525" s="496" t="s">
        <v>4</v>
      </c>
      <c r="C525" s="473">
        <v>2018</v>
      </c>
      <c r="D525" s="440" t="s">
        <v>464</v>
      </c>
      <c r="E525" s="515" t="s">
        <v>37</v>
      </c>
      <c r="F525" s="515" t="s">
        <v>119</v>
      </c>
      <c r="G525" s="496" t="s">
        <v>474</v>
      </c>
      <c r="H525" s="514" t="s">
        <v>103</v>
      </c>
      <c r="I525" s="512" t="s">
        <v>512</v>
      </c>
      <c r="J525" s="496" t="s">
        <v>519</v>
      </c>
      <c r="K525" s="514" t="s">
        <v>286</v>
      </c>
      <c r="L525" s="512" t="s">
        <v>521</v>
      </c>
      <c r="M525" s="470">
        <v>4978</v>
      </c>
      <c r="N525" s="310" t="s">
        <v>286</v>
      </c>
      <c r="O525" s="200">
        <v>105</v>
      </c>
      <c r="P525" s="273" t="s">
        <v>2690</v>
      </c>
      <c r="Q525" s="273"/>
      <c r="R525" s="86"/>
    </row>
    <row r="526" spans="1:18" s="528" customFormat="1">
      <c r="A526" s="520" t="s">
        <v>4</v>
      </c>
      <c r="B526" s="496" t="s">
        <v>4</v>
      </c>
      <c r="C526" s="473">
        <v>2018</v>
      </c>
      <c r="D526" s="440" t="s">
        <v>464</v>
      </c>
      <c r="E526" s="515" t="s">
        <v>37</v>
      </c>
      <c r="F526" s="515" t="s">
        <v>119</v>
      </c>
      <c r="G526" s="496" t="s">
        <v>474</v>
      </c>
      <c r="H526" s="514" t="s">
        <v>508</v>
      </c>
      <c r="I526" s="512" t="s">
        <v>512</v>
      </c>
      <c r="J526" s="496" t="s">
        <v>519</v>
      </c>
      <c r="K526" s="514" t="s">
        <v>286</v>
      </c>
      <c r="L526" s="512" t="s">
        <v>521</v>
      </c>
      <c r="M526" s="470">
        <v>1118</v>
      </c>
      <c r="N526" s="310" t="s">
        <v>286</v>
      </c>
      <c r="O526" s="200">
        <v>48</v>
      </c>
      <c r="P526" s="273" t="s">
        <v>2692</v>
      </c>
      <c r="Q526" s="273"/>
      <c r="R526" s="86"/>
    </row>
    <row r="527" spans="1:18">
      <c r="A527" s="520" t="s">
        <v>4</v>
      </c>
      <c r="B527" s="496" t="s">
        <v>4</v>
      </c>
      <c r="C527" s="473">
        <v>2018</v>
      </c>
      <c r="D527" s="440" t="s">
        <v>513</v>
      </c>
      <c r="E527" s="515" t="s">
        <v>37</v>
      </c>
      <c r="F527" s="515" t="s">
        <v>119</v>
      </c>
      <c r="G527" s="496" t="s">
        <v>474</v>
      </c>
      <c r="H527" s="514" t="s">
        <v>108</v>
      </c>
      <c r="I527" s="512" t="s">
        <v>512</v>
      </c>
      <c r="J527" s="496" t="s">
        <v>519</v>
      </c>
      <c r="K527" s="514" t="s">
        <v>286</v>
      </c>
      <c r="L527" s="512" t="s">
        <v>521</v>
      </c>
      <c r="M527" s="470">
        <v>476</v>
      </c>
      <c r="N527" s="310" t="s">
        <v>286</v>
      </c>
      <c r="O527" s="200">
        <v>50</v>
      </c>
      <c r="P527" s="273" t="s">
        <v>2690</v>
      </c>
      <c r="Q527" s="273"/>
    </row>
    <row r="528" spans="1:18" s="528" customFormat="1">
      <c r="A528" s="520" t="s">
        <v>4</v>
      </c>
      <c r="B528" s="496" t="s">
        <v>4</v>
      </c>
      <c r="C528" s="473">
        <v>2018</v>
      </c>
      <c r="D528" s="440" t="s">
        <v>513</v>
      </c>
      <c r="E528" s="515" t="s">
        <v>37</v>
      </c>
      <c r="F528" s="515" t="s">
        <v>119</v>
      </c>
      <c r="G528" s="496" t="s">
        <v>474</v>
      </c>
      <c r="H528" s="514" t="s">
        <v>104</v>
      </c>
      <c r="I528" s="512" t="s">
        <v>512</v>
      </c>
      <c r="J528" s="496" t="s">
        <v>519</v>
      </c>
      <c r="K528" s="514" t="s">
        <v>286</v>
      </c>
      <c r="L528" s="512" t="s">
        <v>521</v>
      </c>
      <c r="M528" s="470">
        <v>430</v>
      </c>
      <c r="N528" s="310" t="s">
        <v>286</v>
      </c>
      <c r="O528" s="200">
        <v>48</v>
      </c>
      <c r="P528" s="273" t="s">
        <v>2692</v>
      </c>
      <c r="Q528" s="273"/>
      <c r="R528" s="86"/>
    </row>
    <row r="529" spans="1:18" s="528" customFormat="1">
      <c r="A529" s="520" t="s">
        <v>4</v>
      </c>
      <c r="B529" s="496" t="s">
        <v>4</v>
      </c>
      <c r="C529" s="473">
        <v>2018</v>
      </c>
      <c r="D529" s="440" t="s">
        <v>513</v>
      </c>
      <c r="E529" s="515" t="s">
        <v>37</v>
      </c>
      <c r="F529" s="515" t="s">
        <v>119</v>
      </c>
      <c r="G529" s="496" t="s">
        <v>474</v>
      </c>
      <c r="H529" s="514" t="s">
        <v>103</v>
      </c>
      <c r="I529" s="512" t="s">
        <v>512</v>
      </c>
      <c r="J529" s="496" t="s">
        <v>519</v>
      </c>
      <c r="K529" s="514" t="s">
        <v>286</v>
      </c>
      <c r="L529" s="512" t="s">
        <v>521</v>
      </c>
      <c r="M529" s="470">
        <v>476</v>
      </c>
      <c r="N529" s="310" t="s">
        <v>286</v>
      </c>
      <c r="O529" s="200">
        <v>50</v>
      </c>
      <c r="P529" s="273" t="s">
        <v>2690</v>
      </c>
      <c r="Q529" s="273"/>
      <c r="R529" s="86"/>
    </row>
    <row r="530" spans="1:18" s="528" customFormat="1">
      <c r="A530" s="520" t="s">
        <v>4</v>
      </c>
      <c r="B530" s="496" t="s">
        <v>4</v>
      </c>
      <c r="C530" s="473">
        <v>2018</v>
      </c>
      <c r="D530" s="440" t="s">
        <v>513</v>
      </c>
      <c r="E530" s="515" t="s">
        <v>37</v>
      </c>
      <c r="F530" s="515" t="s">
        <v>119</v>
      </c>
      <c r="G530" s="496" t="s">
        <v>474</v>
      </c>
      <c r="H530" s="514" t="s">
        <v>508</v>
      </c>
      <c r="I530" s="512" t="s">
        <v>512</v>
      </c>
      <c r="J530" s="496" t="s">
        <v>519</v>
      </c>
      <c r="K530" s="514" t="s">
        <v>286</v>
      </c>
      <c r="L530" s="512" t="s">
        <v>521</v>
      </c>
      <c r="M530" s="470">
        <v>430</v>
      </c>
      <c r="N530" s="310" t="s">
        <v>286</v>
      </c>
      <c r="O530" s="200">
        <v>48</v>
      </c>
      <c r="P530" s="273" t="s">
        <v>2692</v>
      </c>
      <c r="Q530" s="273"/>
      <c r="R530" s="86"/>
    </row>
    <row r="531" spans="1:18">
      <c r="A531" s="520" t="s">
        <v>4</v>
      </c>
      <c r="B531" s="496" t="s">
        <v>4</v>
      </c>
      <c r="C531" s="473">
        <v>2018</v>
      </c>
      <c r="D531" s="440" t="s">
        <v>477</v>
      </c>
      <c r="E531" s="515" t="s">
        <v>37</v>
      </c>
      <c r="F531" s="515" t="s">
        <v>119</v>
      </c>
      <c r="G531" s="496" t="s">
        <v>478</v>
      </c>
      <c r="H531" s="514" t="s">
        <v>108</v>
      </c>
      <c r="I531" s="512" t="s">
        <v>512</v>
      </c>
      <c r="J531" s="496" t="s">
        <v>519</v>
      </c>
      <c r="K531" s="514" t="s">
        <v>286</v>
      </c>
      <c r="L531" s="512" t="s">
        <v>521</v>
      </c>
      <c r="M531" s="470">
        <v>160</v>
      </c>
      <c r="N531" s="310" t="s">
        <v>286</v>
      </c>
      <c r="O531" s="200">
        <v>34</v>
      </c>
      <c r="P531" s="273" t="s">
        <v>2682</v>
      </c>
      <c r="Q531" s="273"/>
    </row>
    <row r="532" spans="1:18" s="528" customFormat="1">
      <c r="A532" s="520" t="s">
        <v>4</v>
      </c>
      <c r="B532" s="496" t="s">
        <v>4</v>
      </c>
      <c r="C532" s="473">
        <v>2018</v>
      </c>
      <c r="D532" s="440" t="s">
        <v>477</v>
      </c>
      <c r="E532" s="515" t="s">
        <v>37</v>
      </c>
      <c r="F532" s="515" t="s">
        <v>119</v>
      </c>
      <c r="G532" s="496" t="s">
        <v>478</v>
      </c>
      <c r="H532" s="514" t="s">
        <v>104</v>
      </c>
      <c r="I532" s="512" t="s">
        <v>512</v>
      </c>
      <c r="J532" s="496" t="s">
        <v>519</v>
      </c>
      <c r="K532" s="514" t="s">
        <v>286</v>
      </c>
      <c r="L532" s="512" t="s">
        <v>521</v>
      </c>
      <c r="M532" s="470">
        <v>152</v>
      </c>
      <c r="N532" s="310" t="s">
        <v>286</v>
      </c>
      <c r="O532" s="200">
        <v>34</v>
      </c>
      <c r="P532" s="273" t="s">
        <v>2683</v>
      </c>
      <c r="Q532" s="273"/>
      <c r="R532" s="86"/>
    </row>
    <row r="533" spans="1:18" s="528" customFormat="1">
      <c r="A533" s="520" t="s">
        <v>4</v>
      </c>
      <c r="B533" s="496" t="s">
        <v>4</v>
      </c>
      <c r="C533" s="473">
        <v>2018</v>
      </c>
      <c r="D533" s="440" t="s">
        <v>477</v>
      </c>
      <c r="E533" s="515" t="s">
        <v>37</v>
      </c>
      <c r="F533" s="515" t="s">
        <v>119</v>
      </c>
      <c r="G533" s="496" t="s">
        <v>478</v>
      </c>
      <c r="H533" s="514" t="s">
        <v>103</v>
      </c>
      <c r="I533" s="512" t="s">
        <v>512</v>
      </c>
      <c r="J533" s="496" t="s">
        <v>519</v>
      </c>
      <c r="K533" s="514" t="s">
        <v>286</v>
      </c>
      <c r="L533" s="512" t="s">
        <v>521</v>
      </c>
      <c r="M533" s="470">
        <v>160</v>
      </c>
      <c r="N533" s="310" t="s">
        <v>286</v>
      </c>
      <c r="O533" s="200">
        <v>34</v>
      </c>
      <c r="P533" s="273" t="s">
        <v>2682</v>
      </c>
      <c r="Q533" s="273"/>
      <c r="R533" s="86"/>
    </row>
    <row r="534" spans="1:18" s="528" customFormat="1">
      <c r="A534" s="520" t="s">
        <v>4</v>
      </c>
      <c r="B534" s="496" t="s">
        <v>4</v>
      </c>
      <c r="C534" s="473">
        <v>2018</v>
      </c>
      <c r="D534" s="440" t="s">
        <v>477</v>
      </c>
      <c r="E534" s="515" t="s">
        <v>37</v>
      </c>
      <c r="F534" s="515" t="s">
        <v>119</v>
      </c>
      <c r="G534" s="496" t="s">
        <v>478</v>
      </c>
      <c r="H534" s="514" t="s">
        <v>508</v>
      </c>
      <c r="I534" s="512" t="s">
        <v>512</v>
      </c>
      <c r="J534" s="496" t="s">
        <v>519</v>
      </c>
      <c r="K534" s="514" t="s">
        <v>286</v>
      </c>
      <c r="L534" s="512" t="s">
        <v>521</v>
      </c>
      <c r="M534" s="470">
        <v>152</v>
      </c>
      <c r="N534" s="310" t="s">
        <v>286</v>
      </c>
      <c r="O534" s="200">
        <v>34</v>
      </c>
      <c r="P534" s="273" t="s">
        <v>2693</v>
      </c>
      <c r="Q534" s="273"/>
      <c r="R534" s="86"/>
    </row>
    <row r="535" spans="1:18" s="528" customFormat="1">
      <c r="A535" s="520" t="s">
        <v>4</v>
      </c>
      <c r="B535" s="496" t="s">
        <v>4</v>
      </c>
      <c r="C535" s="473">
        <v>2018</v>
      </c>
      <c r="D535" s="440" t="s">
        <v>514</v>
      </c>
      <c r="E535" s="515" t="s">
        <v>37</v>
      </c>
      <c r="F535" s="515" t="s">
        <v>119</v>
      </c>
      <c r="G535" s="496" t="s">
        <v>515</v>
      </c>
      <c r="H535" s="514" t="s">
        <v>107</v>
      </c>
      <c r="I535" s="512" t="s">
        <v>512</v>
      </c>
      <c r="J535" s="496" t="s">
        <v>519</v>
      </c>
      <c r="K535" s="514" t="s">
        <v>286</v>
      </c>
      <c r="L535" s="512" t="s">
        <v>521</v>
      </c>
      <c r="M535" s="470">
        <v>514</v>
      </c>
      <c r="N535" s="310" t="s">
        <v>286</v>
      </c>
      <c r="O535" s="200">
        <v>73</v>
      </c>
      <c r="P535" s="273" t="s">
        <v>2694</v>
      </c>
      <c r="Q535" s="273"/>
      <c r="R535" s="86"/>
    </row>
    <row r="536" spans="1:18">
      <c r="A536" s="520" t="s">
        <v>4</v>
      </c>
      <c r="B536" s="496" t="s">
        <v>4</v>
      </c>
      <c r="C536" s="473">
        <v>2018</v>
      </c>
      <c r="D536" s="440" t="s">
        <v>514</v>
      </c>
      <c r="E536" s="515" t="s">
        <v>37</v>
      </c>
      <c r="F536" s="515" t="s">
        <v>119</v>
      </c>
      <c r="G536" s="496" t="s">
        <v>515</v>
      </c>
      <c r="H536" s="514" t="s">
        <v>108</v>
      </c>
      <c r="I536" s="512" t="s">
        <v>512</v>
      </c>
      <c r="J536" s="496" t="s">
        <v>519</v>
      </c>
      <c r="K536" s="514" t="s">
        <v>286</v>
      </c>
      <c r="L536" s="512" t="s">
        <v>521</v>
      </c>
      <c r="M536" s="470">
        <v>11483</v>
      </c>
      <c r="N536" s="310" t="s">
        <v>286</v>
      </c>
      <c r="O536" s="200">
        <v>103</v>
      </c>
      <c r="P536" s="273" t="s">
        <v>2695</v>
      </c>
      <c r="Q536" s="273"/>
    </row>
    <row r="537" spans="1:18" s="528" customFormat="1">
      <c r="A537" s="520" t="s">
        <v>4</v>
      </c>
      <c r="B537" s="496" t="s">
        <v>4</v>
      </c>
      <c r="C537" s="473">
        <v>2018</v>
      </c>
      <c r="D537" s="440" t="s">
        <v>514</v>
      </c>
      <c r="E537" s="515" t="s">
        <v>37</v>
      </c>
      <c r="F537" s="515" t="s">
        <v>119</v>
      </c>
      <c r="G537" s="496" t="s">
        <v>515</v>
      </c>
      <c r="H537" s="514" t="s">
        <v>104</v>
      </c>
      <c r="I537" s="512" t="s">
        <v>512</v>
      </c>
      <c r="J537" s="496" t="s">
        <v>519</v>
      </c>
      <c r="K537" s="514" t="s">
        <v>286</v>
      </c>
      <c r="L537" s="512" t="s">
        <v>521</v>
      </c>
      <c r="M537" s="470">
        <v>1872</v>
      </c>
      <c r="N537" s="310" t="s">
        <v>286</v>
      </c>
      <c r="O537" s="200">
        <v>102</v>
      </c>
      <c r="P537" s="273" t="s">
        <v>2696</v>
      </c>
      <c r="Q537" s="273"/>
      <c r="R537" s="86"/>
    </row>
    <row r="538" spans="1:18" s="528" customFormat="1">
      <c r="A538" s="520" t="s">
        <v>4</v>
      </c>
      <c r="B538" s="496" t="s">
        <v>4</v>
      </c>
      <c r="C538" s="473">
        <v>2018</v>
      </c>
      <c r="D538" s="440" t="s">
        <v>514</v>
      </c>
      <c r="E538" s="515" t="s">
        <v>37</v>
      </c>
      <c r="F538" s="515" t="s">
        <v>119</v>
      </c>
      <c r="G538" s="496" t="s">
        <v>515</v>
      </c>
      <c r="H538" s="514" t="s">
        <v>103</v>
      </c>
      <c r="I538" s="512" t="s">
        <v>512</v>
      </c>
      <c r="J538" s="496" t="s">
        <v>519</v>
      </c>
      <c r="K538" s="514" t="s">
        <v>286</v>
      </c>
      <c r="L538" s="512" t="s">
        <v>521</v>
      </c>
      <c r="M538" s="470">
        <v>11483</v>
      </c>
      <c r="N538" s="310" t="s">
        <v>286</v>
      </c>
      <c r="O538" s="200">
        <v>103</v>
      </c>
      <c r="P538" s="273" t="s">
        <v>2695</v>
      </c>
      <c r="Q538" s="273"/>
      <c r="R538" s="86"/>
    </row>
    <row r="539" spans="1:18" s="528" customFormat="1">
      <c r="A539" s="520" t="s">
        <v>4</v>
      </c>
      <c r="B539" s="496" t="s">
        <v>4</v>
      </c>
      <c r="C539" s="473">
        <v>2018</v>
      </c>
      <c r="D539" s="440" t="s">
        <v>514</v>
      </c>
      <c r="E539" s="515" t="s">
        <v>37</v>
      </c>
      <c r="F539" s="515" t="s">
        <v>119</v>
      </c>
      <c r="G539" s="496" t="s">
        <v>515</v>
      </c>
      <c r="H539" s="514" t="s">
        <v>508</v>
      </c>
      <c r="I539" s="409" t="s">
        <v>512</v>
      </c>
      <c r="J539" s="496" t="s">
        <v>519</v>
      </c>
      <c r="K539" s="514" t="s">
        <v>286</v>
      </c>
      <c r="L539" s="512" t="s">
        <v>521</v>
      </c>
      <c r="M539" s="470">
        <v>1872</v>
      </c>
      <c r="N539" s="310" t="s">
        <v>286</v>
      </c>
      <c r="O539" s="200">
        <v>102</v>
      </c>
      <c r="P539" s="273" t="s">
        <v>2696</v>
      </c>
      <c r="Q539" s="273"/>
      <c r="R539" s="86"/>
    </row>
    <row r="540" spans="1:18" s="528" customFormat="1">
      <c r="A540" s="520" t="s">
        <v>4</v>
      </c>
      <c r="B540" s="496" t="s">
        <v>4</v>
      </c>
      <c r="C540" s="473">
        <v>2018</v>
      </c>
      <c r="D540" s="440" t="s">
        <v>514</v>
      </c>
      <c r="E540" s="515" t="s">
        <v>37</v>
      </c>
      <c r="F540" s="515" t="s">
        <v>119</v>
      </c>
      <c r="G540" s="496" t="s">
        <v>473</v>
      </c>
      <c r="H540" s="514" t="s">
        <v>107</v>
      </c>
      <c r="I540" s="512" t="s">
        <v>512</v>
      </c>
      <c r="J540" s="496" t="s">
        <v>519</v>
      </c>
      <c r="K540" s="514" t="s">
        <v>286</v>
      </c>
      <c r="L540" s="512" t="s">
        <v>521</v>
      </c>
      <c r="M540" s="470">
        <v>956</v>
      </c>
      <c r="N540" s="310" t="s">
        <v>286</v>
      </c>
      <c r="O540" s="200">
        <v>85</v>
      </c>
      <c r="P540" s="273" t="s">
        <v>2697</v>
      </c>
      <c r="Q540" s="273"/>
      <c r="R540" s="86"/>
    </row>
    <row r="541" spans="1:18">
      <c r="A541" s="520" t="s">
        <v>4</v>
      </c>
      <c r="B541" s="496" t="s">
        <v>4</v>
      </c>
      <c r="C541" s="473">
        <v>2018</v>
      </c>
      <c r="D541" s="440" t="s">
        <v>514</v>
      </c>
      <c r="E541" s="515" t="s">
        <v>37</v>
      </c>
      <c r="F541" s="515" t="s">
        <v>119</v>
      </c>
      <c r="G541" s="496" t="s">
        <v>473</v>
      </c>
      <c r="H541" s="514" t="s">
        <v>108</v>
      </c>
      <c r="I541" s="512" t="s">
        <v>512</v>
      </c>
      <c r="J541" s="496" t="s">
        <v>519</v>
      </c>
      <c r="K541" s="514" t="s">
        <v>286</v>
      </c>
      <c r="L541" s="512" t="s">
        <v>521</v>
      </c>
      <c r="M541" s="470">
        <v>1080</v>
      </c>
      <c r="N541" s="310" t="s">
        <v>286</v>
      </c>
      <c r="O541" s="200">
        <v>86</v>
      </c>
      <c r="P541" s="273" t="s">
        <v>2685</v>
      </c>
      <c r="Q541" s="273"/>
    </row>
    <row r="542" spans="1:18" s="528" customFormat="1">
      <c r="A542" s="520" t="s">
        <v>4</v>
      </c>
      <c r="B542" s="496" t="s">
        <v>4</v>
      </c>
      <c r="C542" s="473">
        <v>2018</v>
      </c>
      <c r="D542" s="440" t="s">
        <v>514</v>
      </c>
      <c r="E542" s="515" t="s">
        <v>37</v>
      </c>
      <c r="F542" s="515" t="s">
        <v>119</v>
      </c>
      <c r="G542" s="496" t="s">
        <v>473</v>
      </c>
      <c r="H542" s="514" t="s">
        <v>104</v>
      </c>
      <c r="I542" s="512" t="s">
        <v>512</v>
      </c>
      <c r="J542" s="496" t="s">
        <v>519</v>
      </c>
      <c r="K542" s="514" t="s">
        <v>286</v>
      </c>
      <c r="L542" s="512" t="s">
        <v>521</v>
      </c>
      <c r="M542" s="470">
        <v>974</v>
      </c>
      <c r="N542" s="310" t="s">
        <v>286</v>
      </c>
      <c r="O542" s="200">
        <v>85</v>
      </c>
      <c r="P542" s="273" t="s">
        <v>2698</v>
      </c>
      <c r="Q542" s="273"/>
      <c r="R542" s="86"/>
    </row>
    <row r="543" spans="1:18" s="528" customFormat="1">
      <c r="A543" s="520" t="s">
        <v>4</v>
      </c>
      <c r="B543" s="496" t="s">
        <v>4</v>
      </c>
      <c r="C543" s="473">
        <v>2018</v>
      </c>
      <c r="D543" s="440" t="s">
        <v>514</v>
      </c>
      <c r="E543" s="515" t="s">
        <v>37</v>
      </c>
      <c r="F543" s="515" t="s">
        <v>119</v>
      </c>
      <c r="G543" s="496" t="s">
        <v>473</v>
      </c>
      <c r="H543" s="514" t="s">
        <v>103</v>
      </c>
      <c r="I543" s="512" t="s">
        <v>512</v>
      </c>
      <c r="J543" s="496" t="s">
        <v>519</v>
      </c>
      <c r="K543" s="514" t="s">
        <v>286</v>
      </c>
      <c r="L543" s="512" t="s">
        <v>521</v>
      </c>
      <c r="M543" s="470">
        <v>1080</v>
      </c>
      <c r="N543" s="310" t="s">
        <v>286</v>
      </c>
      <c r="O543" s="200">
        <v>86</v>
      </c>
      <c r="P543" s="273" t="s">
        <v>2685</v>
      </c>
      <c r="Q543" s="273"/>
      <c r="R543" s="86"/>
    </row>
    <row r="544" spans="1:18" s="528" customFormat="1">
      <c r="A544" s="520" t="s">
        <v>4</v>
      </c>
      <c r="B544" s="496" t="s">
        <v>4</v>
      </c>
      <c r="C544" s="473">
        <v>2018</v>
      </c>
      <c r="D544" s="440" t="s">
        <v>514</v>
      </c>
      <c r="E544" s="515" t="s">
        <v>37</v>
      </c>
      <c r="F544" s="515" t="s">
        <v>119</v>
      </c>
      <c r="G544" s="496" t="s">
        <v>473</v>
      </c>
      <c r="H544" s="514" t="s">
        <v>508</v>
      </c>
      <c r="I544" s="512" t="s">
        <v>512</v>
      </c>
      <c r="J544" s="496" t="s">
        <v>519</v>
      </c>
      <c r="K544" s="514" t="s">
        <v>286</v>
      </c>
      <c r="L544" s="512" t="s">
        <v>521</v>
      </c>
      <c r="M544" s="470">
        <v>974</v>
      </c>
      <c r="N544" s="310" t="s">
        <v>286</v>
      </c>
      <c r="O544" s="200">
        <v>85</v>
      </c>
      <c r="P544" s="273" t="s">
        <v>2688</v>
      </c>
      <c r="Q544" s="273"/>
      <c r="R544" s="86"/>
    </row>
    <row r="545" spans="1:18">
      <c r="A545" s="520" t="s">
        <v>4</v>
      </c>
      <c r="B545" s="496" t="s">
        <v>4</v>
      </c>
      <c r="C545" s="473">
        <v>2018</v>
      </c>
      <c r="D545" s="440" t="s">
        <v>516</v>
      </c>
      <c r="E545" s="515" t="s">
        <v>37</v>
      </c>
      <c r="F545" s="515" t="s">
        <v>119</v>
      </c>
      <c r="G545" s="496" t="s">
        <v>515</v>
      </c>
      <c r="H545" s="514" t="s">
        <v>108</v>
      </c>
      <c r="I545" s="512" t="s">
        <v>512</v>
      </c>
      <c r="J545" s="496" t="s">
        <v>519</v>
      </c>
      <c r="K545" s="514" t="s">
        <v>286</v>
      </c>
      <c r="L545" s="512" t="s">
        <v>521</v>
      </c>
      <c r="M545" s="470">
        <v>4950</v>
      </c>
      <c r="N545" s="310" t="s">
        <v>286</v>
      </c>
      <c r="O545" s="200">
        <v>35</v>
      </c>
      <c r="P545" s="273" t="s">
        <v>2695</v>
      </c>
      <c r="Q545" s="273"/>
    </row>
    <row r="546" spans="1:18" s="528" customFormat="1">
      <c r="A546" s="520" t="s">
        <v>4</v>
      </c>
      <c r="B546" s="496" t="s">
        <v>4</v>
      </c>
      <c r="C546" s="473">
        <v>2018</v>
      </c>
      <c r="D546" s="440" t="s">
        <v>516</v>
      </c>
      <c r="E546" s="515" t="s">
        <v>37</v>
      </c>
      <c r="F546" s="515" t="s">
        <v>119</v>
      </c>
      <c r="G546" s="496" t="s">
        <v>515</v>
      </c>
      <c r="H546" s="514" t="s">
        <v>104</v>
      </c>
      <c r="I546" s="512" t="s">
        <v>512</v>
      </c>
      <c r="J546" s="496" t="s">
        <v>519</v>
      </c>
      <c r="K546" s="514" t="s">
        <v>286</v>
      </c>
      <c r="L546" s="512" t="s">
        <v>521</v>
      </c>
      <c r="M546" s="470">
        <v>794</v>
      </c>
      <c r="N546" s="310" t="s">
        <v>286</v>
      </c>
      <c r="O546" s="200">
        <v>36</v>
      </c>
      <c r="P546" s="273" t="s">
        <v>2692</v>
      </c>
      <c r="Q546" s="273"/>
      <c r="R546" s="86"/>
    </row>
    <row r="547" spans="1:18" s="528" customFormat="1">
      <c r="A547" s="520" t="s">
        <v>4</v>
      </c>
      <c r="B547" s="496" t="s">
        <v>4</v>
      </c>
      <c r="C547" s="473">
        <v>2018</v>
      </c>
      <c r="D547" s="440" t="s">
        <v>516</v>
      </c>
      <c r="E547" s="515" t="s">
        <v>37</v>
      </c>
      <c r="F547" s="515" t="s">
        <v>119</v>
      </c>
      <c r="G547" s="496" t="s">
        <v>515</v>
      </c>
      <c r="H547" s="514" t="s">
        <v>103</v>
      </c>
      <c r="I547" s="512" t="s">
        <v>512</v>
      </c>
      <c r="J547" s="496" t="s">
        <v>519</v>
      </c>
      <c r="K547" s="514" t="s">
        <v>286</v>
      </c>
      <c r="L547" s="512" t="s">
        <v>521</v>
      </c>
      <c r="M547" s="470">
        <v>4950</v>
      </c>
      <c r="N547" s="310" t="s">
        <v>286</v>
      </c>
      <c r="O547" s="200">
        <v>35</v>
      </c>
      <c r="P547" s="273" t="s">
        <v>2695</v>
      </c>
      <c r="Q547" s="273"/>
      <c r="R547" s="86"/>
    </row>
    <row r="548" spans="1:18" s="528" customFormat="1">
      <c r="A548" s="520" t="s">
        <v>4</v>
      </c>
      <c r="B548" s="496" t="s">
        <v>4</v>
      </c>
      <c r="C548" s="473">
        <v>2018</v>
      </c>
      <c r="D548" s="440" t="s">
        <v>516</v>
      </c>
      <c r="E548" s="515" t="s">
        <v>37</v>
      </c>
      <c r="F548" s="515" t="s">
        <v>119</v>
      </c>
      <c r="G548" s="496" t="s">
        <v>515</v>
      </c>
      <c r="H548" s="514" t="s">
        <v>508</v>
      </c>
      <c r="I548" s="512" t="s">
        <v>512</v>
      </c>
      <c r="J548" s="496" t="s">
        <v>519</v>
      </c>
      <c r="K548" s="514" t="s">
        <v>286</v>
      </c>
      <c r="L548" s="512" t="s">
        <v>521</v>
      </c>
      <c r="M548" s="470">
        <v>794</v>
      </c>
      <c r="N548" s="310" t="s">
        <v>286</v>
      </c>
      <c r="O548" s="200">
        <v>36</v>
      </c>
      <c r="P548" s="273" t="s">
        <v>2692</v>
      </c>
      <c r="Q548" s="273"/>
      <c r="R548" s="86"/>
    </row>
    <row r="549" spans="1:18" s="528" customFormat="1">
      <c r="A549" s="520" t="s">
        <v>4</v>
      </c>
      <c r="B549" s="496" t="s">
        <v>4</v>
      </c>
      <c r="C549" s="473">
        <v>2018</v>
      </c>
      <c r="D549" s="440" t="s">
        <v>484</v>
      </c>
      <c r="E549" s="515" t="s">
        <v>37</v>
      </c>
      <c r="F549" s="515" t="s">
        <v>119</v>
      </c>
      <c r="G549" s="496" t="s">
        <v>485</v>
      </c>
      <c r="H549" s="514" t="s">
        <v>107</v>
      </c>
      <c r="I549" s="512" t="s">
        <v>1679</v>
      </c>
      <c r="J549" s="496">
        <v>250</v>
      </c>
      <c r="K549" s="514" t="s">
        <v>286</v>
      </c>
      <c r="L549" s="512" t="s">
        <v>507</v>
      </c>
      <c r="M549" s="470">
        <v>1044</v>
      </c>
      <c r="N549" s="310">
        <f t="shared" ref="N549" si="116">100*M549/J549</f>
        <v>417.6</v>
      </c>
      <c r="O549" s="200">
        <v>48</v>
      </c>
      <c r="P549" s="273" t="s">
        <v>2677</v>
      </c>
      <c r="Q549" s="273" t="s">
        <v>2699</v>
      </c>
      <c r="R549" s="86"/>
    </row>
    <row r="550" spans="1:18" s="528" customFormat="1">
      <c r="A550" s="520" t="s">
        <v>4</v>
      </c>
      <c r="B550" s="496" t="s">
        <v>4</v>
      </c>
      <c r="C550" s="473">
        <v>2018</v>
      </c>
      <c r="D550" s="440" t="s">
        <v>484</v>
      </c>
      <c r="E550" s="515" t="s">
        <v>37</v>
      </c>
      <c r="F550" s="515" t="s">
        <v>119</v>
      </c>
      <c r="G550" s="496" t="s">
        <v>485</v>
      </c>
      <c r="H550" s="514" t="s">
        <v>107</v>
      </c>
      <c r="I550" s="409" t="s">
        <v>512</v>
      </c>
      <c r="J550" s="496" t="s">
        <v>519</v>
      </c>
      <c r="K550" s="514" t="s">
        <v>286</v>
      </c>
      <c r="L550" s="512" t="s">
        <v>520</v>
      </c>
      <c r="M550" s="470">
        <v>954</v>
      </c>
      <c r="N550" s="310" t="s">
        <v>286</v>
      </c>
      <c r="O550" s="200">
        <v>141</v>
      </c>
      <c r="P550" s="273" t="s">
        <v>2700</v>
      </c>
      <c r="Q550" s="273"/>
      <c r="R550" s="86"/>
    </row>
    <row r="551" spans="1:18">
      <c r="A551" s="520" t="s">
        <v>4</v>
      </c>
      <c r="B551" s="496" t="s">
        <v>4</v>
      </c>
      <c r="C551" s="473">
        <v>2018</v>
      </c>
      <c r="D551" s="440" t="s">
        <v>484</v>
      </c>
      <c r="E551" s="515" t="s">
        <v>37</v>
      </c>
      <c r="F551" s="515" t="s">
        <v>119</v>
      </c>
      <c r="G551" s="496" t="s">
        <v>485</v>
      </c>
      <c r="H551" s="514" t="s">
        <v>108</v>
      </c>
      <c r="I551" s="512" t="s">
        <v>1679</v>
      </c>
      <c r="J551" s="496">
        <v>3000</v>
      </c>
      <c r="K551" s="514" t="s">
        <v>286</v>
      </c>
      <c r="L551" s="512" t="s">
        <v>507</v>
      </c>
      <c r="M551" s="470">
        <v>6508</v>
      </c>
      <c r="N551" s="310">
        <f t="shared" ref="N551" si="117">100*M551/J551</f>
        <v>216.93333333333334</v>
      </c>
      <c r="O551" s="200">
        <v>63</v>
      </c>
      <c r="P551" s="273" t="s">
        <v>2671</v>
      </c>
      <c r="Q551" s="273" t="s">
        <v>2699</v>
      </c>
    </row>
    <row r="552" spans="1:18">
      <c r="A552" s="520" t="s">
        <v>4</v>
      </c>
      <c r="B552" s="496" t="s">
        <v>4</v>
      </c>
      <c r="C552" s="473">
        <v>2018</v>
      </c>
      <c r="D552" s="440" t="s">
        <v>484</v>
      </c>
      <c r="E552" s="515" t="s">
        <v>37</v>
      </c>
      <c r="F552" s="515" t="s">
        <v>119</v>
      </c>
      <c r="G552" s="496" t="s">
        <v>485</v>
      </c>
      <c r="H552" s="514" t="s">
        <v>108</v>
      </c>
      <c r="I552" s="409" t="s">
        <v>512</v>
      </c>
      <c r="J552" s="496" t="s">
        <v>519</v>
      </c>
      <c r="K552" s="514" t="s">
        <v>286</v>
      </c>
      <c r="L552" s="512" t="s">
        <v>520</v>
      </c>
      <c r="M552" s="470">
        <v>5370</v>
      </c>
      <c r="N552" s="310" t="s">
        <v>286</v>
      </c>
      <c r="O552" s="200">
        <v>229</v>
      </c>
      <c r="P552" s="273" t="s">
        <v>2701</v>
      </c>
      <c r="Q552" s="273"/>
    </row>
    <row r="553" spans="1:18" s="528" customFormat="1">
      <c r="A553" s="520" t="s">
        <v>4</v>
      </c>
      <c r="B553" s="496" t="s">
        <v>4</v>
      </c>
      <c r="C553" s="473">
        <v>2018</v>
      </c>
      <c r="D553" s="440" t="s">
        <v>484</v>
      </c>
      <c r="E553" s="515" t="s">
        <v>37</v>
      </c>
      <c r="F553" s="515" t="s">
        <v>119</v>
      </c>
      <c r="G553" s="496" t="s">
        <v>485</v>
      </c>
      <c r="H553" s="514" t="s">
        <v>104</v>
      </c>
      <c r="I553" s="512" t="s">
        <v>1679</v>
      </c>
      <c r="J553" s="496">
        <v>1300</v>
      </c>
      <c r="K553" s="514" t="s">
        <v>286</v>
      </c>
      <c r="L553" s="512" t="s">
        <v>507</v>
      </c>
      <c r="M553" s="470">
        <v>2401</v>
      </c>
      <c r="N553" s="310">
        <f t="shared" ref="N553" si="118">100*M553/J553</f>
        <v>184.69230769230768</v>
      </c>
      <c r="O553" s="200">
        <v>51</v>
      </c>
      <c r="P553" s="273" t="s">
        <v>2702</v>
      </c>
      <c r="Q553" s="273" t="s">
        <v>2699</v>
      </c>
      <c r="R553" s="86"/>
    </row>
    <row r="554" spans="1:18" s="528" customFormat="1">
      <c r="A554" s="520" t="s">
        <v>4</v>
      </c>
      <c r="B554" s="496" t="s">
        <v>4</v>
      </c>
      <c r="C554" s="473">
        <v>2018</v>
      </c>
      <c r="D554" s="440" t="s">
        <v>484</v>
      </c>
      <c r="E554" s="515" t="s">
        <v>37</v>
      </c>
      <c r="F554" s="515" t="s">
        <v>119</v>
      </c>
      <c r="G554" s="496" t="s">
        <v>485</v>
      </c>
      <c r="H554" s="514" t="s">
        <v>104</v>
      </c>
      <c r="I554" s="409" t="s">
        <v>512</v>
      </c>
      <c r="J554" s="496" t="s">
        <v>519</v>
      </c>
      <c r="K554" s="514" t="s">
        <v>286</v>
      </c>
      <c r="L554" s="512" t="s">
        <v>520</v>
      </c>
      <c r="M554" s="470">
        <v>3095</v>
      </c>
      <c r="N554" s="310" t="s">
        <v>286</v>
      </c>
      <c r="O554" s="200">
        <v>250</v>
      </c>
      <c r="P554" s="273" t="s">
        <v>2703</v>
      </c>
      <c r="Q554" s="273"/>
      <c r="R554" s="86"/>
    </row>
    <row r="555" spans="1:18" s="528" customFormat="1">
      <c r="A555" s="520" t="s">
        <v>4</v>
      </c>
      <c r="B555" s="496" t="s">
        <v>4</v>
      </c>
      <c r="C555" s="473">
        <v>2018</v>
      </c>
      <c r="D555" s="440" t="s">
        <v>484</v>
      </c>
      <c r="E555" s="515" t="s">
        <v>37</v>
      </c>
      <c r="F555" s="515" t="s">
        <v>119</v>
      </c>
      <c r="G555" s="496" t="s">
        <v>485</v>
      </c>
      <c r="H555" s="514" t="s">
        <v>103</v>
      </c>
      <c r="I555" s="512" t="s">
        <v>1679</v>
      </c>
      <c r="J555" s="496">
        <v>3000</v>
      </c>
      <c r="K555" s="514" t="s">
        <v>286</v>
      </c>
      <c r="L555" s="512" t="s">
        <v>507</v>
      </c>
      <c r="M555" s="470">
        <v>6374</v>
      </c>
      <c r="N555" s="310">
        <f t="shared" ref="N555" si="119">100*M555/J555</f>
        <v>212.46666666666667</v>
      </c>
      <c r="O555" s="200">
        <v>63</v>
      </c>
      <c r="P555" s="273" t="s">
        <v>2671</v>
      </c>
      <c r="Q555" s="273" t="s">
        <v>2699</v>
      </c>
      <c r="R555" s="86"/>
    </row>
    <row r="556" spans="1:18" s="528" customFormat="1">
      <c r="A556" s="520" t="s">
        <v>4</v>
      </c>
      <c r="B556" s="496" t="s">
        <v>4</v>
      </c>
      <c r="C556" s="473">
        <v>2018</v>
      </c>
      <c r="D556" s="440" t="s">
        <v>484</v>
      </c>
      <c r="E556" s="515" t="s">
        <v>37</v>
      </c>
      <c r="F556" s="515" t="s">
        <v>119</v>
      </c>
      <c r="G556" s="496" t="s">
        <v>485</v>
      </c>
      <c r="H556" s="514" t="s">
        <v>103</v>
      </c>
      <c r="I556" s="409" t="s">
        <v>512</v>
      </c>
      <c r="J556" s="496" t="s">
        <v>519</v>
      </c>
      <c r="K556" s="514" t="s">
        <v>286</v>
      </c>
      <c r="L556" s="512" t="s">
        <v>520</v>
      </c>
      <c r="M556" s="470">
        <v>5370</v>
      </c>
      <c r="N556" s="310" t="s">
        <v>286</v>
      </c>
      <c r="O556" s="200">
        <v>229</v>
      </c>
      <c r="P556" s="273" t="s">
        <v>2701</v>
      </c>
      <c r="Q556" s="273"/>
      <c r="R556" s="86"/>
    </row>
    <row r="557" spans="1:18" s="528" customFormat="1">
      <c r="A557" s="520" t="s">
        <v>4</v>
      </c>
      <c r="B557" s="496" t="s">
        <v>4</v>
      </c>
      <c r="C557" s="473">
        <v>2018</v>
      </c>
      <c r="D557" s="440" t="s">
        <v>484</v>
      </c>
      <c r="E557" s="515" t="s">
        <v>37</v>
      </c>
      <c r="F557" s="515" t="s">
        <v>119</v>
      </c>
      <c r="G557" s="496" t="s">
        <v>485</v>
      </c>
      <c r="H557" s="514" t="s">
        <v>508</v>
      </c>
      <c r="I557" s="512" t="s">
        <v>1679</v>
      </c>
      <c r="J557" s="496">
        <v>1300</v>
      </c>
      <c r="K557" s="514" t="s">
        <v>286</v>
      </c>
      <c r="L557" s="512" t="s">
        <v>507</v>
      </c>
      <c r="M557" s="470">
        <v>2358</v>
      </c>
      <c r="N557" s="310">
        <f t="shared" ref="N557" si="120">100*M557/J557</f>
        <v>181.38461538461539</v>
      </c>
      <c r="O557" s="200">
        <v>50</v>
      </c>
      <c r="P557" s="273" t="s">
        <v>2704</v>
      </c>
      <c r="Q557" s="273" t="s">
        <v>2699</v>
      </c>
      <c r="R557" s="86"/>
    </row>
    <row r="558" spans="1:18" s="528" customFormat="1">
      <c r="A558" s="520" t="s">
        <v>4</v>
      </c>
      <c r="B558" s="496" t="s">
        <v>4</v>
      </c>
      <c r="C558" s="473">
        <v>2018</v>
      </c>
      <c r="D558" s="440" t="s">
        <v>484</v>
      </c>
      <c r="E558" s="515" t="s">
        <v>37</v>
      </c>
      <c r="F558" s="515" t="s">
        <v>119</v>
      </c>
      <c r="G558" s="496" t="s">
        <v>485</v>
      </c>
      <c r="H558" s="514" t="s">
        <v>508</v>
      </c>
      <c r="I558" s="512" t="s">
        <v>512</v>
      </c>
      <c r="J558" s="496" t="s">
        <v>519</v>
      </c>
      <c r="K558" s="514" t="s">
        <v>286</v>
      </c>
      <c r="L558" s="512" t="s">
        <v>520</v>
      </c>
      <c r="M558" s="470">
        <v>3097</v>
      </c>
      <c r="N558" s="310" t="s">
        <v>286</v>
      </c>
      <c r="O558" s="200">
        <v>250</v>
      </c>
      <c r="P558" s="273" t="s">
        <v>2705</v>
      </c>
      <c r="Q558" s="273"/>
      <c r="R558" s="86"/>
    </row>
    <row r="559" spans="1:18">
      <c r="A559" s="520" t="s">
        <v>4</v>
      </c>
      <c r="B559" s="496" t="s">
        <v>4</v>
      </c>
      <c r="C559" s="473">
        <v>2018</v>
      </c>
      <c r="D559" s="440" t="s">
        <v>3227</v>
      </c>
      <c r="E559" s="515" t="s">
        <v>37</v>
      </c>
      <c r="F559" s="515" t="s">
        <v>119</v>
      </c>
      <c r="G559" s="496" t="s">
        <v>515</v>
      </c>
      <c r="H559" s="514" t="s">
        <v>108</v>
      </c>
      <c r="I559" s="512" t="s">
        <v>512</v>
      </c>
      <c r="J559" s="496" t="s">
        <v>519</v>
      </c>
      <c r="K559" s="514" t="s">
        <v>286</v>
      </c>
      <c r="L559" s="512" t="s">
        <v>521</v>
      </c>
      <c r="M559" s="470">
        <v>3335</v>
      </c>
      <c r="N559" s="310" t="s">
        <v>286</v>
      </c>
      <c r="O559" s="200">
        <v>55</v>
      </c>
      <c r="P559" s="273" t="s">
        <v>2805</v>
      </c>
      <c r="Q559" s="273"/>
    </row>
    <row r="560" spans="1:18" s="528" customFormat="1">
      <c r="A560" s="520" t="s">
        <v>4</v>
      </c>
      <c r="B560" s="496" t="s">
        <v>4</v>
      </c>
      <c r="C560" s="473">
        <v>2018</v>
      </c>
      <c r="D560" s="440" t="s">
        <v>486</v>
      </c>
      <c r="E560" s="515" t="s">
        <v>37</v>
      </c>
      <c r="F560" s="515" t="s">
        <v>119</v>
      </c>
      <c r="G560" s="496" t="s">
        <v>515</v>
      </c>
      <c r="H560" s="514" t="s">
        <v>104</v>
      </c>
      <c r="I560" s="512" t="s">
        <v>512</v>
      </c>
      <c r="J560" s="496" t="s">
        <v>519</v>
      </c>
      <c r="K560" s="514" t="s">
        <v>286</v>
      </c>
      <c r="L560" s="512" t="s">
        <v>521</v>
      </c>
      <c r="M560" s="470">
        <v>2626</v>
      </c>
      <c r="N560" s="310" t="s">
        <v>286</v>
      </c>
      <c r="O560" s="200">
        <v>54</v>
      </c>
      <c r="P560" s="273" t="s">
        <v>2805</v>
      </c>
      <c r="Q560" s="273"/>
      <c r="R560" s="86"/>
    </row>
    <row r="561" spans="1:18" s="528" customFormat="1">
      <c r="A561" s="520" t="s">
        <v>4</v>
      </c>
      <c r="B561" s="496" t="s">
        <v>4</v>
      </c>
      <c r="C561" s="473">
        <v>2018</v>
      </c>
      <c r="D561" s="440" t="s">
        <v>486</v>
      </c>
      <c r="E561" s="515" t="s">
        <v>37</v>
      </c>
      <c r="F561" s="515" t="s">
        <v>119</v>
      </c>
      <c r="G561" s="496" t="s">
        <v>515</v>
      </c>
      <c r="H561" s="514" t="s">
        <v>103</v>
      </c>
      <c r="I561" s="512" t="s">
        <v>512</v>
      </c>
      <c r="J561" s="496" t="s">
        <v>519</v>
      </c>
      <c r="K561" s="514" t="s">
        <v>286</v>
      </c>
      <c r="L561" s="512" t="s">
        <v>521</v>
      </c>
      <c r="M561" s="470">
        <v>3335</v>
      </c>
      <c r="N561" s="310" t="s">
        <v>286</v>
      </c>
      <c r="O561" s="200">
        <v>55</v>
      </c>
      <c r="P561" s="273" t="s">
        <v>2805</v>
      </c>
      <c r="Q561" s="273"/>
      <c r="R561" s="86"/>
    </row>
    <row r="562" spans="1:18" s="528" customFormat="1">
      <c r="A562" s="520" t="s">
        <v>4</v>
      </c>
      <c r="B562" s="496" t="s">
        <v>4</v>
      </c>
      <c r="C562" s="473">
        <v>2018</v>
      </c>
      <c r="D562" s="440" t="s">
        <v>486</v>
      </c>
      <c r="E562" s="515" t="s">
        <v>37</v>
      </c>
      <c r="F562" s="515" t="s">
        <v>119</v>
      </c>
      <c r="G562" s="496" t="s">
        <v>515</v>
      </c>
      <c r="H562" s="514" t="s">
        <v>508</v>
      </c>
      <c r="I562" s="512" t="s">
        <v>512</v>
      </c>
      <c r="J562" s="496" t="s">
        <v>519</v>
      </c>
      <c r="K562" s="514" t="s">
        <v>286</v>
      </c>
      <c r="L562" s="512" t="s">
        <v>521</v>
      </c>
      <c r="M562" s="470">
        <v>2626</v>
      </c>
      <c r="N562" s="310" t="s">
        <v>286</v>
      </c>
      <c r="O562" s="200">
        <v>54</v>
      </c>
      <c r="P562" s="273" t="s">
        <v>2805</v>
      </c>
      <c r="Q562" s="273"/>
      <c r="R562" s="86"/>
    </row>
    <row r="563" spans="1:18">
      <c r="A563" s="520" t="s">
        <v>4</v>
      </c>
      <c r="B563" s="496" t="s">
        <v>4</v>
      </c>
      <c r="C563" s="473">
        <v>2018</v>
      </c>
      <c r="D563" s="440" t="s">
        <v>3227</v>
      </c>
      <c r="E563" s="515" t="s">
        <v>37</v>
      </c>
      <c r="F563" s="515" t="s">
        <v>119</v>
      </c>
      <c r="G563" s="496" t="s">
        <v>473</v>
      </c>
      <c r="H563" s="514" t="s">
        <v>108</v>
      </c>
      <c r="I563" s="512" t="s">
        <v>512</v>
      </c>
      <c r="J563" s="496" t="s">
        <v>519</v>
      </c>
      <c r="K563" s="514" t="s">
        <v>286</v>
      </c>
      <c r="L563" s="512" t="s">
        <v>521</v>
      </c>
      <c r="M563" s="470">
        <v>14980</v>
      </c>
      <c r="N563" s="310" t="s">
        <v>286</v>
      </c>
      <c r="O563" s="200">
        <v>136</v>
      </c>
      <c r="P563" s="273" t="s">
        <v>2805</v>
      </c>
      <c r="Q563" s="273"/>
    </row>
    <row r="564" spans="1:18" s="528" customFormat="1">
      <c r="A564" s="520" t="s">
        <v>4</v>
      </c>
      <c r="B564" s="496" t="s">
        <v>4</v>
      </c>
      <c r="C564" s="473">
        <v>2018</v>
      </c>
      <c r="D564" s="440" t="s">
        <v>486</v>
      </c>
      <c r="E564" s="515" t="s">
        <v>37</v>
      </c>
      <c r="F564" s="515" t="s">
        <v>119</v>
      </c>
      <c r="G564" s="496" t="s">
        <v>473</v>
      </c>
      <c r="H564" s="514" t="s">
        <v>104</v>
      </c>
      <c r="I564" s="512" t="s">
        <v>512</v>
      </c>
      <c r="J564" s="496" t="s">
        <v>519</v>
      </c>
      <c r="K564" s="514" t="s">
        <v>286</v>
      </c>
      <c r="L564" s="512" t="s">
        <v>521</v>
      </c>
      <c r="M564" s="470">
        <v>14980</v>
      </c>
      <c r="N564" s="310" t="s">
        <v>286</v>
      </c>
      <c r="O564" s="200">
        <v>136</v>
      </c>
      <c r="P564" s="273" t="s">
        <v>2805</v>
      </c>
      <c r="Q564" s="273"/>
      <c r="R564" s="86"/>
    </row>
    <row r="565" spans="1:18" s="528" customFormat="1">
      <c r="A565" s="520" t="s">
        <v>4</v>
      </c>
      <c r="B565" s="496" t="s">
        <v>4</v>
      </c>
      <c r="C565" s="473">
        <v>2018</v>
      </c>
      <c r="D565" s="440" t="s">
        <v>486</v>
      </c>
      <c r="E565" s="515" t="s">
        <v>37</v>
      </c>
      <c r="F565" s="515" t="s">
        <v>119</v>
      </c>
      <c r="G565" s="496" t="s">
        <v>473</v>
      </c>
      <c r="H565" s="514" t="s">
        <v>103</v>
      </c>
      <c r="I565" s="512" t="s">
        <v>512</v>
      </c>
      <c r="J565" s="496" t="s">
        <v>519</v>
      </c>
      <c r="K565" s="514" t="s">
        <v>286</v>
      </c>
      <c r="L565" s="512" t="s">
        <v>521</v>
      </c>
      <c r="M565" s="470">
        <v>14980</v>
      </c>
      <c r="N565" s="310" t="s">
        <v>286</v>
      </c>
      <c r="O565" s="200">
        <v>136</v>
      </c>
      <c r="P565" s="273" t="s">
        <v>2805</v>
      </c>
      <c r="Q565" s="273"/>
      <c r="R565" s="86"/>
    </row>
    <row r="566" spans="1:18" s="528" customFormat="1">
      <c r="A566" s="520" t="s">
        <v>4</v>
      </c>
      <c r="B566" s="496" t="s">
        <v>4</v>
      </c>
      <c r="C566" s="473">
        <v>2018</v>
      </c>
      <c r="D566" s="440" t="s">
        <v>486</v>
      </c>
      <c r="E566" s="515" t="s">
        <v>37</v>
      </c>
      <c r="F566" s="515" t="s">
        <v>119</v>
      </c>
      <c r="G566" s="496" t="s">
        <v>473</v>
      </c>
      <c r="H566" s="514" t="s">
        <v>508</v>
      </c>
      <c r="I566" s="512" t="s">
        <v>512</v>
      </c>
      <c r="J566" s="496" t="s">
        <v>519</v>
      </c>
      <c r="K566" s="514" t="s">
        <v>286</v>
      </c>
      <c r="L566" s="512" t="s">
        <v>521</v>
      </c>
      <c r="M566" s="470">
        <v>600</v>
      </c>
      <c r="N566" s="310" t="s">
        <v>286</v>
      </c>
      <c r="O566" s="200">
        <v>6</v>
      </c>
      <c r="P566" s="273" t="s">
        <v>2805</v>
      </c>
      <c r="Q566" s="273"/>
      <c r="R566" s="86"/>
    </row>
    <row r="567" spans="1:18">
      <c r="A567" s="520" t="s">
        <v>4</v>
      </c>
      <c r="B567" s="496" t="s">
        <v>4</v>
      </c>
      <c r="C567" s="473">
        <v>2018</v>
      </c>
      <c r="D567" s="440" t="s">
        <v>3228</v>
      </c>
      <c r="E567" s="515" t="s">
        <v>37</v>
      </c>
      <c r="F567" s="515" t="s">
        <v>119</v>
      </c>
      <c r="G567" s="496" t="s">
        <v>515</v>
      </c>
      <c r="H567" s="514" t="s">
        <v>108</v>
      </c>
      <c r="I567" s="512" t="s">
        <v>1679</v>
      </c>
      <c r="J567" s="496">
        <v>3500</v>
      </c>
      <c r="K567" s="514" t="s">
        <v>286</v>
      </c>
      <c r="L567" s="512" t="s">
        <v>507</v>
      </c>
      <c r="M567" s="470">
        <v>4772</v>
      </c>
      <c r="N567" s="310">
        <f t="shared" ref="N567" si="121">100*M567/J567</f>
        <v>136.34285714285716</v>
      </c>
      <c r="O567" s="200">
        <v>36</v>
      </c>
      <c r="P567" s="273" t="s">
        <v>2671</v>
      </c>
      <c r="Q567" s="273"/>
    </row>
    <row r="568" spans="1:18">
      <c r="A568" s="520" t="s">
        <v>4</v>
      </c>
      <c r="B568" s="496" t="s">
        <v>4</v>
      </c>
      <c r="C568" s="473">
        <v>2018</v>
      </c>
      <c r="D568" s="440" t="s">
        <v>3228</v>
      </c>
      <c r="E568" s="515" t="s">
        <v>37</v>
      </c>
      <c r="F568" s="515" t="s">
        <v>119</v>
      </c>
      <c r="G568" s="496" t="s">
        <v>515</v>
      </c>
      <c r="H568" s="514" t="s">
        <v>108</v>
      </c>
      <c r="I568" s="512" t="s">
        <v>512</v>
      </c>
      <c r="J568" s="496" t="s">
        <v>519</v>
      </c>
      <c r="K568" s="514" t="s">
        <v>286</v>
      </c>
      <c r="L568" s="512" t="s">
        <v>520</v>
      </c>
      <c r="M568" s="470">
        <v>532</v>
      </c>
      <c r="N568" s="310" t="s">
        <v>286</v>
      </c>
      <c r="O568" s="200">
        <v>63</v>
      </c>
      <c r="P568" s="273" t="s">
        <v>2710</v>
      </c>
      <c r="Q568" s="273"/>
    </row>
    <row r="569" spans="1:18" s="528" customFormat="1">
      <c r="A569" s="520" t="s">
        <v>4</v>
      </c>
      <c r="B569" s="496" t="s">
        <v>4</v>
      </c>
      <c r="C569" s="473">
        <v>2018</v>
      </c>
      <c r="D569" s="440" t="s">
        <v>487</v>
      </c>
      <c r="E569" s="515" t="s">
        <v>37</v>
      </c>
      <c r="F569" s="515" t="s">
        <v>119</v>
      </c>
      <c r="G569" s="496" t="s">
        <v>515</v>
      </c>
      <c r="H569" s="514" t="s">
        <v>104</v>
      </c>
      <c r="I569" s="512" t="s">
        <v>1679</v>
      </c>
      <c r="J569" s="496">
        <v>1000</v>
      </c>
      <c r="K569" s="514" t="s">
        <v>286</v>
      </c>
      <c r="L569" s="512" t="s">
        <v>507</v>
      </c>
      <c r="M569" s="470">
        <v>1803</v>
      </c>
      <c r="N569" s="310">
        <f t="shared" ref="N569" si="122">100*M569/J569</f>
        <v>180.3</v>
      </c>
      <c r="O569" s="200">
        <v>29</v>
      </c>
      <c r="P569" s="273" t="s">
        <v>2674</v>
      </c>
      <c r="Q569" s="273" t="s">
        <v>2699</v>
      </c>
      <c r="R569" s="86"/>
    </row>
    <row r="570" spans="1:18" s="528" customFormat="1">
      <c r="A570" s="520" t="s">
        <v>4</v>
      </c>
      <c r="B570" s="496" t="s">
        <v>4</v>
      </c>
      <c r="C570" s="473">
        <v>2018</v>
      </c>
      <c r="D570" s="440" t="s">
        <v>487</v>
      </c>
      <c r="E570" s="515" t="s">
        <v>37</v>
      </c>
      <c r="F570" s="515" t="s">
        <v>119</v>
      </c>
      <c r="G570" s="496" t="s">
        <v>515</v>
      </c>
      <c r="H570" s="514" t="s">
        <v>104</v>
      </c>
      <c r="I570" s="512" t="s">
        <v>512</v>
      </c>
      <c r="J570" s="496" t="s">
        <v>519</v>
      </c>
      <c r="K570" s="514" t="s">
        <v>286</v>
      </c>
      <c r="L570" s="512" t="s">
        <v>520</v>
      </c>
      <c r="M570" s="470">
        <v>405</v>
      </c>
      <c r="N570" s="310" t="s">
        <v>286</v>
      </c>
      <c r="O570" s="200">
        <v>61</v>
      </c>
      <c r="P570" s="273" t="s">
        <v>2715</v>
      </c>
      <c r="Q570" s="273"/>
      <c r="R570" s="86"/>
    </row>
    <row r="571" spans="1:18" s="528" customFormat="1">
      <c r="A571" s="520" t="s">
        <v>4</v>
      </c>
      <c r="B571" s="496" t="s">
        <v>4</v>
      </c>
      <c r="C571" s="473">
        <v>2018</v>
      </c>
      <c r="D571" s="440" t="s">
        <v>487</v>
      </c>
      <c r="E571" s="515" t="s">
        <v>37</v>
      </c>
      <c r="F571" s="515" t="s">
        <v>119</v>
      </c>
      <c r="G571" s="496" t="s">
        <v>515</v>
      </c>
      <c r="H571" s="514" t="s">
        <v>103</v>
      </c>
      <c r="I571" s="512" t="s">
        <v>1679</v>
      </c>
      <c r="J571" s="496">
        <v>3500</v>
      </c>
      <c r="K571" s="514" t="s">
        <v>286</v>
      </c>
      <c r="L571" s="512" t="s">
        <v>507</v>
      </c>
      <c r="M571" s="470">
        <v>4772</v>
      </c>
      <c r="N571" s="310">
        <f t="shared" ref="N571" si="123">100*M571/J571</f>
        <v>136.34285714285716</v>
      </c>
      <c r="O571" s="200">
        <v>36</v>
      </c>
      <c r="P571" s="273" t="s">
        <v>2671</v>
      </c>
      <c r="Q571" s="273"/>
      <c r="R571" s="86"/>
    </row>
    <row r="572" spans="1:18" s="528" customFormat="1">
      <c r="A572" s="520" t="s">
        <v>4</v>
      </c>
      <c r="B572" s="496" t="s">
        <v>4</v>
      </c>
      <c r="C572" s="473">
        <v>2018</v>
      </c>
      <c r="D572" s="440" t="s">
        <v>487</v>
      </c>
      <c r="E572" s="515" t="s">
        <v>37</v>
      </c>
      <c r="F572" s="515" t="s">
        <v>119</v>
      </c>
      <c r="G572" s="496" t="s">
        <v>515</v>
      </c>
      <c r="H572" s="514" t="s">
        <v>103</v>
      </c>
      <c r="I572" s="512" t="s">
        <v>512</v>
      </c>
      <c r="J572" s="496" t="s">
        <v>519</v>
      </c>
      <c r="K572" s="514" t="s">
        <v>286</v>
      </c>
      <c r="L572" s="512" t="s">
        <v>520</v>
      </c>
      <c r="M572" s="470">
        <v>532</v>
      </c>
      <c r="N572" s="310" t="s">
        <v>286</v>
      </c>
      <c r="O572" s="200">
        <v>63</v>
      </c>
      <c r="P572" s="273" t="s">
        <v>2695</v>
      </c>
      <c r="Q572" s="273"/>
      <c r="R572" s="86"/>
    </row>
    <row r="573" spans="1:18" s="528" customFormat="1">
      <c r="A573" s="520" t="s">
        <v>4</v>
      </c>
      <c r="B573" s="496" t="s">
        <v>4</v>
      </c>
      <c r="C573" s="473">
        <v>2018</v>
      </c>
      <c r="D573" s="440" t="s">
        <v>487</v>
      </c>
      <c r="E573" s="515" t="s">
        <v>37</v>
      </c>
      <c r="F573" s="515" t="s">
        <v>119</v>
      </c>
      <c r="G573" s="496" t="s">
        <v>515</v>
      </c>
      <c r="H573" s="514" t="s">
        <v>508</v>
      </c>
      <c r="I573" s="512" t="s">
        <v>1679</v>
      </c>
      <c r="J573" s="496">
        <v>1000</v>
      </c>
      <c r="K573" s="514" t="s">
        <v>286</v>
      </c>
      <c r="L573" s="512" t="s">
        <v>507</v>
      </c>
      <c r="M573" s="470">
        <v>1803</v>
      </c>
      <c r="N573" s="310">
        <f t="shared" ref="N573:N575" si="124">100*M573/J573</f>
        <v>180.3</v>
      </c>
      <c r="O573" s="200">
        <v>29</v>
      </c>
      <c r="P573" s="273" t="s">
        <v>2674</v>
      </c>
      <c r="Q573" s="273" t="s">
        <v>2699</v>
      </c>
      <c r="R573" s="86"/>
    </row>
    <row r="574" spans="1:18" s="528" customFormat="1">
      <c r="A574" s="520" t="s">
        <v>4</v>
      </c>
      <c r="B574" s="496" t="s">
        <v>4</v>
      </c>
      <c r="C574" s="473">
        <v>2018</v>
      </c>
      <c r="D574" s="440" t="s">
        <v>487</v>
      </c>
      <c r="E574" s="515" t="s">
        <v>37</v>
      </c>
      <c r="F574" s="515" t="s">
        <v>119</v>
      </c>
      <c r="G574" s="496" t="s">
        <v>515</v>
      </c>
      <c r="H574" s="514" t="s">
        <v>508</v>
      </c>
      <c r="I574" s="512" t="s">
        <v>512</v>
      </c>
      <c r="J574" s="496" t="s">
        <v>519</v>
      </c>
      <c r="K574" s="514" t="s">
        <v>286</v>
      </c>
      <c r="L574" s="512" t="s">
        <v>520</v>
      </c>
      <c r="M574" s="470">
        <v>405</v>
      </c>
      <c r="N574" s="310" t="s">
        <v>286</v>
      </c>
      <c r="O574" s="200">
        <v>61</v>
      </c>
      <c r="P574" s="273" t="s">
        <v>2709</v>
      </c>
      <c r="Q574" s="273"/>
      <c r="R574" s="86"/>
    </row>
    <row r="575" spans="1:18" s="528" customFormat="1">
      <c r="A575" s="520" t="s">
        <v>4</v>
      </c>
      <c r="B575" s="496" t="s">
        <v>4</v>
      </c>
      <c r="C575" s="473">
        <v>2018</v>
      </c>
      <c r="D575" s="440" t="s">
        <v>517</v>
      </c>
      <c r="E575" s="515" t="s">
        <v>37</v>
      </c>
      <c r="F575" s="515" t="s">
        <v>119</v>
      </c>
      <c r="G575" s="496" t="s">
        <v>489</v>
      </c>
      <c r="H575" s="514" t="s">
        <v>107</v>
      </c>
      <c r="I575" s="512" t="s">
        <v>1679</v>
      </c>
      <c r="J575" s="496">
        <v>1000</v>
      </c>
      <c r="K575" s="514" t="s">
        <v>286</v>
      </c>
      <c r="L575" s="512" t="s">
        <v>507</v>
      </c>
      <c r="M575" s="470">
        <v>2061</v>
      </c>
      <c r="N575" s="310">
        <f t="shared" si="124"/>
        <v>206.1</v>
      </c>
      <c r="O575" s="200">
        <v>116</v>
      </c>
      <c r="P575" s="273" t="s">
        <v>2675</v>
      </c>
      <c r="Q575" s="273" t="s">
        <v>2699</v>
      </c>
      <c r="R575" s="86"/>
    </row>
    <row r="576" spans="1:18" s="528" customFormat="1">
      <c r="A576" s="520" t="s">
        <v>4</v>
      </c>
      <c r="B576" s="496" t="s">
        <v>4</v>
      </c>
      <c r="C576" s="473">
        <v>2018</v>
      </c>
      <c r="D576" s="440" t="s">
        <v>517</v>
      </c>
      <c r="E576" s="515" t="s">
        <v>37</v>
      </c>
      <c r="F576" s="515" t="s">
        <v>119</v>
      </c>
      <c r="G576" s="496" t="s">
        <v>489</v>
      </c>
      <c r="H576" s="514" t="s">
        <v>107</v>
      </c>
      <c r="I576" s="512" t="s">
        <v>512</v>
      </c>
      <c r="J576" s="496" t="s">
        <v>519</v>
      </c>
      <c r="K576" s="514" t="s">
        <v>286</v>
      </c>
      <c r="L576" s="512" t="s">
        <v>520</v>
      </c>
      <c r="M576" s="470">
        <v>1619</v>
      </c>
      <c r="N576" s="310" t="s">
        <v>286</v>
      </c>
      <c r="O576" s="200">
        <v>230</v>
      </c>
      <c r="P576" s="273" t="s">
        <v>2706</v>
      </c>
      <c r="Q576" s="273"/>
      <c r="R576" s="86"/>
    </row>
    <row r="577" spans="1:18">
      <c r="A577" s="520" t="s">
        <v>4</v>
      </c>
      <c r="B577" s="496" t="s">
        <v>4</v>
      </c>
      <c r="C577" s="473">
        <v>2018</v>
      </c>
      <c r="D577" s="440" t="s">
        <v>517</v>
      </c>
      <c r="E577" s="515" t="s">
        <v>37</v>
      </c>
      <c r="F577" s="515" t="s">
        <v>119</v>
      </c>
      <c r="G577" s="496" t="s">
        <v>489</v>
      </c>
      <c r="H577" s="514" t="s">
        <v>108</v>
      </c>
      <c r="I577" s="512" t="s">
        <v>1679</v>
      </c>
      <c r="J577" s="496">
        <v>21000</v>
      </c>
      <c r="K577" s="514" t="s">
        <v>286</v>
      </c>
      <c r="L577" s="512" t="s">
        <v>507</v>
      </c>
      <c r="M577" s="470">
        <v>13861</v>
      </c>
      <c r="N577" s="310">
        <f t="shared" ref="N577" si="125">100*M577/J577</f>
        <v>66.004761904761907</v>
      </c>
      <c r="O577" s="200">
        <v>121</v>
      </c>
      <c r="P577" s="273" t="s">
        <v>2671</v>
      </c>
      <c r="Q577" s="273" t="s">
        <v>2716</v>
      </c>
    </row>
    <row r="578" spans="1:18">
      <c r="A578" s="520" t="s">
        <v>4</v>
      </c>
      <c r="B578" s="496" t="s">
        <v>4</v>
      </c>
      <c r="C578" s="473">
        <v>2018</v>
      </c>
      <c r="D578" s="440" t="s">
        <v>517</v>
      </c>
      <c r="E578" s="515" t="s">
        <v>37</v>
      </c>
      <c r="F578" s="515" t="s">
        <v>119</v>
      </c>
      <c r="G578" s="496" t="s">
        <v>489</v>
      </c>
      <c r="H578" s="514" t="s">
        <v>108</v>
      </c>
      <c r="I578" s="512" t="s">
        <v>512</v>
      </c>
      <c r="J578" s="496" t="s">
        <v>519</v>
      </c>
      <c r="K578" s="514" t="s">
        <v>286</v>
      </c>
      <c r="L578" s="512" t="s">
        <v>520</v>
      </c>
      <c r="M578" s="470">
        <v>12800</v>
      </c>
      <c r="N578" s="310" t="s">
        <v>286</v>
      </c>
      <c r="O578" s="200">
        <v>329</v>
      </c>
      <c r="P578" s="273" t="s">
        <v>2701</v>
      </c>
      <c r="Q578" s="273"/>
    </row>
    <row r="579" spans="1:18" s="528" customFormat="1">
      <c r="A579" s="520" t="s">
        <v>4</v>
      </c>
      <c r="B579" s="496" t="s">
        <v>4</v>
      </c>
      <c r="C579" s="473">
        <v>2018</v>
      </c>
      <c r="D579" s="440" t="s">
        <v>517</v>
      </c>
      <c r="E579" s="515" t="s">
        <v>37</v>
      </c>
      <c r="F579" s="515" t="s">
        <v>119</v>
      </c>
      <c r="G579" s="496" t="s">
        <v>489</v>
      </c>
      <c r="H579" s="514" t="s">
        <v>104</v>
      </c>
      <c r="I579" s="512" t="s">
        <v>1679</v>
      </c>
      <c r="J579" s="496">
        <v>7300</v>
      </c>
      <c r="K579" s="514" t="s">
        <v>286</v>
      </c>
      <c r="L579" s="512" t="s">
        <v>507</v>
      </c>
      <c r="M579" s="470">
        <v>6634</v>
      </c>
      <c r="N579" s="310">
        <f t="shared" ref="N579" si="126">100*M579/J579</f>
        <v>90.876712328767127</v>
      </c>
      <c r="O579" s="200">
        <v>122</v>
      </c>
      <c r="P579" s="273" t="s">
        <v>2707</v>
      </c>
      <c r="Q579" s="273"/>
      <c r="R579" s="86"/>
    </row>
    <row r="580" spans="1:18" s="528" customFormat="1">
      <c r="A580" s="520" t="s">
        <v>4</v>
      </c>
      <c r="B580" s="496" t="s">
        <v>4</v>
      </c>
      <c r="C580" s="473">
        <v>2018</v>
      </c>
      <c r="D580" s="440" t="s">
        <v>517</v>
      </c>
      <c r="E580" s="515" t="s">
        <v>37</v>
      </c>
      <c r="F580" s="515" t="s">
        <v>119</v>
      </c>
      <c r="G580" s="496" t="s">
        <v>489</v>
      </c>
      <c r="H580" s="514" t="s">
        <v>104</v>
      </c>
      <c r="I580" s="512" t="s">
        <v>512</v>
      </c>
      <c r="J580" s="496" t="s">
        <v>519</v>
      </c>
      <c r="K580" s="514" t="s">
        <v>286</v>
      </c>
      <c r="L580" s="512" t="s">
        <v>520</v>
      </c>
      <c r="M580" s="470">
        <v>4081</v>
      </c>
      <c r="N580" s="310" t="s">
        <v>286</v>
      </c>
      <c r="O580" s="200">
        <v>296</v>
      </c>
      <c r="P580" s="273" t="s">
        <v>2708</v>
      </c>
      <c r="Q580" s="273"/>
      <c r="R580" s="86"/>
    </row>
    <row r="581" spans="1:18" s="528" customFormat="1">
      <c r="A581" s="520" t="s">
        <v>4</v>
      </c>
      <c r="B581" s="496" t="s">
        <v>4</v>
      </c>
      <c r="C581" s="473">
        <v>2018</v>
      </c>
      <c r="D581" s="440" t="s">
        <v>517</v>
      </c>
      <c r="E581" s="515" t="s">
        <v>37</v>
      </c>
      <c r="F581" s="515" t="s">
        <v>119</v>
      </c>
      <c r="G581" s="496" t="s">
        <v>489</v>
      </c>
      <c r="H581" s="514" t="s">
        <v>103</v>
      </c>
      <c r="I581" s="512" t="s">
        <v>1679</v>
      </c>
      <c r="J581" s="496">
        <v>21000</v>
      </c>
      <c r="K581" s="514" t="s">
        <v>286</v>
      </c>
      <c r="L581" s="512" t="s">
        <v>507</v>
      </c>
      <c r="M581" s="470">
        <v>13861</v>
      </c>
      <c r="N581" s="310">
        <f t="shared" ref="N581" si="127">100*M581/J581</f>
        <v>66.004761904761907</v>
      </c>
      <c r="O581" s="200">
        <v>121</v>
      </c>
      <c r="P581" s="273" t="s">
        <v>2671</v>
      </c>
      <c r="Q581" s="273" t="s">
        <v>2716</v>
      </c>
      <c r="R581" s="86"/>
    </row>
    <row r="582" spans="1:18" s="528" customFormat="1">
      <c r="A582" s="520" t="s">
        <v>4</v>
      </c>
      <c r="B582" s="496" t="s">
        <v>4</v>
      </c>
      <c r="C582" s="473">
        <v>2018</v>
      </c>
      <c r="D582" s="440" t="s">
        <v>517</v>
      </c>
      <c r="E582" s="515" t="s">
        <v>37</v>
      </c>
      <c r="F582" s="515" t="s">
        <v>119</v>
      </c>
      <c r="G582" s="496" t="s">
        <v>489</v>
      </c>
      <c r="H582" s="514" t="s">
        <v>103</v>
      </c>
      <c r="I582" s="512" t="s">
        <v>512</v>
      </c>
      <c r="J582" s="496" t="s">
        <v>519</v>
      </c>
      <c r="K582" s="514" t="s">
        <v>286</v>
      </c>
      <c r="L582" s="512" t="s">
        <v>520</v>
      </c>
      <c r="M582" s="470">
        <v>12800</v>
      </c>
      <c r="N582" s="310" t="s">
        <v>286</v>
      </c>
      <c r="O582" s="200">
        <v>329</v>
      </c>
      <c r="P582" s="273" t="s">
        <v>2701</v>
      </c>
      <c r="Q582" s="273"/>
      <c r="R582" s="86"/>
    </row>
    <row r="583" spans="1:18" s="528" customFormat="1">
      <c r="A583" s="520" t="s">
        <v>4</v>
      </c>
      <c r="B583" s="496" t="s">
        <v>4</v>
      </c>
      <c r="C583" s="473">
        <v>2018</v>
      </c>
      <c r="D583" s="440" t="s">
        <v>517</v>
      </c>
      <c r="E583" s="515" t="s">
        <v>37</v>
      </c>
      <c r="F583" s="515" t="s">
        <v>119</v>
      </c>
      <c r="G583" s="496" t="s">
        <v>489</v>
      </c>
      <c r="H583" s="514" t="s">
        <v>508</v>
      </c>
      <c r="I583" s="512" t="s">
        <v>1679</v>
      </c>
      <c r="J583" s="496">
        <v>7300</v>
      </c>
      <c r="K583" s="514" t="s">
        <v>286</v>
      </c>
      <c r="L583" s="512" t="s">
        <v>507</v>
      </c>
      <c r="M583" s="470">
        <v>6757</v>
      </c>
      <c r="N583" s="310">
        <f t="shared" ref="N583" si="128">100*M583/J583</f>
        <v>92.561643835616437</v>
      </c>
      <c r="O583" s="200">
        <v>122</v>
      </c>
      <c r="P583" s="273" t="s">
        <v>2674</v>
      </c>
      <c r="Q583" s="273"/>
      <c r="R583" s="86"/>
    </row>
    <row r="584" spans="1:18" s="528" customFormat="1">
      <c r="A584" s="520" t="s">
        <v>4</v>
      </c>
      <c r="B584" s="496" t="s">
        <v>4</v>
      </c>
      <c r="C584" s="473">
        <v>2018</v>
      </c>
      <c r="D584" s="440" t="s">
        <v>517</v>
      </c>
      <c r="E584" s="515" t="s">
        <v>37</v>
      </c>
      <c r="F584" s="515" t="s">
        <v>119</v>
      </c>
      <c r="G584" s="496" t="s">
        <v>489</v>
      </c>
      <c r="H584" s="514" t="s">
        <v>508</v>
      </c>
      <c r="I584" s="512" t="s">
        <v>512</v>
      </c>
      <c r="J584" s="496" t="s">
        <v>519</v>
      </c>
      <c r="K584" s="514" t="s">
        <v>286</v>
      </c>
      <c r="L584" s="512" t="s">
        <v>520</v>
      </c>
      <c r="M584" s="470">
        <v>4081</v>
      </c>
      <c r="N584" s="310" t="s">
        <v>286</v>
      </c>
      <c r="O584" s="200">
        <v>296</v>
      </c>
      <c r="P584" s="273" t="s">
        <v>2709</v>
      </c>
      <c r="Q584" s="273"/>
      <c r="R584" s="86"/>
    </row>
    <row r="585" spans="1:18">
      <c r="A585" s="520" t="s">
        <v>4</v>
      </c>
      <c r="B585" s="496" t="s">
        <v>4</v>
      </c>
      <c r="C585" s="473">
        <v>2018</v>
      </c>
      <c r="D585" s="440" t="s">
        <v>3229</v>
      </c>
      <c r="E585" s="515" t="s">
        <v>37</v>
      </c>
      <c r="F585" s="515" t="s">
        <v>119</v>
      </c>
      <c r="G585" s="496" t="s">
        <v>492</v>
      </c>
      <c r="H585" s="514" t="s">
        <v>108</v>
      </c>
      <c r="I585" s="512" t="s">
        <v>1679</v>
      </c>
      <c r="J585" s="496">
        <v>800</v>
      </c>
      <c r="K585" s="514" t="s">
        <v>286</v>
      </c>
      <c r="L585" s="512" t="s">
        <v>507</v>
      </c>
      <c r="M585" s="470">
        <v>1660</v>
      </c>
      <c r="N585" s="310">
        <f t="shared" ref="N585" si="129">100*M585/J585</f>
        <v>207.5</v>
      </c>
      <c r="O585" s="200">
        <v>13</v>
      </c>
      <c r="P585" s="273" t="s">
        <v>2671</v>
      </c>
      <c r="Q585" s="273" t="s">
        <v>2699</v>
      </c>
    </row>
    <row r="586" spans="1:18">
      <c r="A586" s="520" t="s">
        <v>4</v>
      </c>
      <c r="B586" s="496" t="s">
        <v>4</v>
      </c>
      <c r="C586" s="473">
        <v>2018</v>
      </c>
      <c r="D586" s="440" t="s">
        <v>3229</v>
      </c>
      <c r="E586" s="515" t="s">
        <v>37</v>
      </c>
      <c r="F586" s="515" t="s">
        <v>119</v>
      </c>
      <c r="G586" s="496" t="s">
        <v>492</v>
      </c>
      <c r="H586" s="514" t="s">
        <v>108</v>
      </c>
      <c r="I586" s="512" t="s">
        <v>512</v>
      </c>
      <c r="J586" s="496" t="s">
        <v>519</v>
      </c>
      <c r="K586" s="514" t="s">
        <v>286</v>
      </c>
      <c r="L586" s="512" t="s">
        <v>520</v>
      </c>
      <c r="M586" s="470">
        <v>7518</v>
      </c>
      <c r="N586" s="310" t="s">
        <v>286</v>
      </c>
      <c r="O586" s="200">
        <v>61</v>
      </c>
      <c r="P586" s="273" t="s">
        <v>2710</v>
      </c>
      <c r="Q586" s="273"/>
    </row>
    <row r="587" spans="1:18" s="528" customFormat="1">
      <c r="A587" s="520" t="s">
        <v>4</v>
      </c>
      <c r="B587" s="496" t="s">
        <v>4</v>
      </c>
      <c r="C587" s="473">
        <v>2018</v>
      </c>
      <c r="D587" s="440" t="s">
        <v>518</v>
      </c>
      <c r="E587" s="515" t="s">
        <v>37</v>
      </c>
      <c r="F587" s="515" t="s">
        <v>119</v>
      </c>
      <c r="G587" s="496" t="s">
        <v>492</v>
      </c>
      <c r="H587" s="514" t="s">
        <v>104</v>
      </c>
      <c r="I587" s="512" t="s">
        <v>1679</v>
      </c>
      <c r="J587" s="496">
        <v>100</v>
      </c>
      <c r="K587" s="514" t="s">
        <v>286</v>
      </c>
      <c r="L587" s="512" t="s">
        <v>507</v>
      </c>
      <c r="M587" s="470">
        <v>640</v>
      </c>
      <c r="N587" s="310">
        <f t="shared" ref="N587" si="130">100*M587/J587</f>
        <v>640</v>
      </c>
      <c r="O587" s="200">
        <v>10</v>
      </c>
      <c r="P587" s="273" t="s">
        <v>2674</v>
      </c>
      <c r="Q587" s="273" t="s">
        <v>2699</v>
      </c>
      <c r="R587" s="86"/>
    </row>
    <row r="588" spans="1:18" s="528" customFormat="1">
      <c r="A588" s="520" t="s">
        <v>4</v>
      </c>
      <c r="B588" s="496" t="s">
        <v>4</v>
      </c>
      <c r="C588" s="473">
        <v>2018</v>
      </c>
      <c r="D588" s="440" t="s">
        <v>518</v>
      </c>
      <c r="E588" s="515" t="s">
        <v>37</v>
      </c>
      <c r="F588" s="515" t="s">
        <v>119</v>
      </c>
      <c r="G588" s="496" t="s">
        <v>492</v>
      </c>
      <c r="H588" s="514" t="s">
        <v>104</v>
      </c>
      <c r="I588" s="512" t="s">
        <v>512</v>
      </c>
      <c r="J588" s="496" t="s">
        <v>519</v>
      </c>
      <c r="K588" s="514" t="s">
        <v>286</v>
      </c>
      <c r="L588" s="512" t="s">
        <v>520</v>
      </c>
      <c r="M588" s="470">
        <v>1649</v>
      </c>
      <c r="N588" s="310" t="s">
        <v>286</v>
      </c>
      <c r="O588" s="200">
        <v>84</v>
      </c>
      <c r="P588" s="273" t="s">
        <v>2696</v>
      </c>
      <c r="Q588" s="273"/>
      <c r="R588" s="86"/>
    </row>
    <row r="589" spans="1:18" s="528" customFormat="1">
      <c r="A589" s="520" t="s">
        <v>4</v>
      </c>
      <c r="B589" s="496" t="s">
        <v>4</v>
      </c>
      <c r="C589" s="473">
        <v>2018</v>
      </c>
      <c r="D589" s="440" t="s">
        <v>518</v>
      </c>
      <c r="E589" s="515" t="s">
        <v>37</v>
      </c>
      <c r="F589" s="515" t="s">
        <v>119</v>
      </c>
      <c r="G589" s="496" t="s">
        <v>492</v>
      </c>
      <c r="H589" s="514" t="s">
        <v>103</v>
      </c>
      <c r="I589" s="512" t="s">
        <v>1679</v>
      </c>
      <c r="J589" s="496">
        <v>800</v>
      </c>
      <c r="K589" s="514" t="s">
        <v>286</v>
      </c>
      <c r="L589" s="512" t="s">
        <v>507</v>
      </c>
      <c r="M589" s="470">
        <v>1660</v>
      </c>
      <c r="N589" s="310">
        <f t="shared" ref="N589" si="131">100*M589/J589</f>
        <v>207.5</v>
      </c>
      <c r="O589" s="200">
        <v>13</v>
      </c>
      <c r="P589" s="273" t="s">
        <v>2671</v>
      </c>
      <c r="Q589" s="273" t="s">
        <v>2699</v>
      </c>
      <c r="R589" s="86"/>
    </row>
    <row r="590" spans="1:18" s="528" customFormat="1">
      <c r="A590" s="520" t="s">
        <v>4</v>
      </c>
      <c r="B590" s="496" t="s">
        <v>4</v>
      </c>
      <c r="C590" s="473">
        <v>2018</v>
      </c>
      <c r="D590" s="440" t="s">
        <v>518</v>
      </c>
      <c r="E590" s="515" t="s">
        <v>37</v>
      </c>
      <c r="F590" s="515" t="s">
        <v>119</v>
      </c>
      <c r="G590" s="496" t="s">
        <v>492</v>
      </c>
      <c r="H590" s="514" t="s">
        <v>103</v>
      </c>
      <c r="I590" s="512" t="s">
        <v>512</v>
      </c>
      <c r="J590" s="496" t="s">
        <v>519</v>
      </c>
      <c r="K590" s="514" t="s">
        <v>286</v>
      </c>
      <c r="L590" s="512" t="s">
        <v>520</v>
      </c>
      <c r="M590" s="470">
        <v>7518</v>
      </c>
      <c r="N590" s="310" t="s">
        <v>286</v>
      </c>
      <c r="O590" s="200">
        <v>61</v>
      </c>
      <c r="P590" s="273" t="s">
        <v>2695</v>
      </c>
      <c r="Q590" s="273"/>
      <c r="R590" s="86"/>
    </row>
    <row r="591" spans="1:18" s="528" customFormat="1">
      <c r="A591" s="520" t="s">
        <v>4</v>
      </c>
      <c r="B591" s="496" t="s">
        <v>4</v>
      </c>
      <c r="C591" s="473">
        <v>2018</v>
      </c>
      <c r="D591" s="440" t="s">
        <v>518</v>
      </c>
      <c r="E591" s="515" t="s">
        <v>37</v>
      </c>
      <c r="F591" s="515" t="s">
        <v>119</v>
      </c>
      <c r="G591" s="496" t="s">
        <v>492</v>
      </c>
      <c r="H591" s="514" t="s">
        <v>508</v>
      </c>
      <c r="I591" s="512" t="s">
        <v>1679</v>
      </c>
      <c r="J591" s="496">
        <v>100</v>
      </c>
      <c r="K591" s="514" t="s">
        <v>286</v>
      </c>
      <c r="L591" s="512" t="s">
        <v>507</v>
      </c>
      <c r="M591" s="470">
        <v>640</v>
      </c>
      <c r="N591" s="310">
        <f t="shared" ref="N591" si="132">100*M591/J591</f>
        <v>640</v>
      </c>
      <c r="O591" s="200">
        <v>10</v>
      </c>
      <c r="P591" s="273" t="s">
        <v>2674</v>
      </c>
      <c r="Q591" s="273" t="s">
        <v>2699</v>
      </c>
      <c r="R591" s="86"/>
    </row>
    <row r="592" spans="1:18" s="528" customFormat="1">
      <c r="A592" s="520" t="s">
        <v>4</v>
      </c>
      <c r="B592" s="496" t="s">
        <v>4</v>
      </c>
      <c r="C592" s="473">
        <v>2018</v>
      </c>
      <c r="D592" s="440" t="s">
        <v>518</v>
      </c>
      <c r="E592" s="515" t="s">
        <v>37</v>
      </c>
      <c r="F592" s="515" t="s">
        <v>119</v>
      </c>
      <c r="G592" s="496" t="s">
        <v>492</v>
      </c>
      <c r="H592" s="514" t="s">
        <v>508</v>
      </c>
      <c r="I592" s="512" t="s">
        <v>512</v>
      </c>
      <c r="J592" s="496" t="s">
        <v>519</v>
      </c>
      <c r="K592" s="514" t="s">
        <v>286</v>
      </c>
      <c r="L592" s="512" t="s">
        <v>520</v>
      </c>
      <c r="M592" s="470">
        <v>1649</v>
      </c>
      <c r="N592" s="310" t="s">
        <v>286</v>
      </c>
      <c r="O592" s="200">
        <v>84</v>
      </c>
      <c r="P592" s="273" t="s">
        <v>2696</v>
      </c>
      <c r="Q592" s="273"/>
      <c r="R592" s="86"/>
    </row>
    <row r="593" spans="1:18" s="528" customFormat="1">
      <c r="A593" s="520" t="s">
        <v>4</v>
      </c>
      <c r="B593" s="496" t="s">
        <v>4</v>
      </c>
      <c r="C593" s="473">
        <v>2018</v>
      </c>
      <c r="D593" s="440" t="s">
        <v>518</v>
      </c>
      <c r="E593" s="515" t="s">
        <v>37</v>
      </c>
      <c r="F593" s="515" t="s">
        <v>119</v>
      </c>
      <c r="G593" s="496" t="s">
        <v>473</v>
      </c>
      <c r="H593" s="514" t="s">
        <v>107</v>
      </c>
      <c r="I593" s="512" t="s">
        <v>512</v>
      </c>
      <c r="J593" s="496" t="s">
        <v>519</v>
      </c>
      <c r="K593" s="514" t="s">
        <v>286</v>
      </c>
      <c r="L593" s="512" t="s">
        <v>520</v>
      </c>
      <c r="M593" s="470">
        <v>2347</v>
      </c>
      <c r="N593" s="310" t="s">
        <v>286</v>
      </c>
      <c r="O593" s="200">
        <v>293</v>
      </c>
      <c r="P593" s="273" t="s">
        <v>2711</v>
      </c>
      <c r="Q593" s="273"/>
      <c r="R593" s="86"/>
    </row>
    <row r="594" spans="1:18">
      <c r="A594" s="520" t="s">
        <v>4</v>
      </c>
      <c r="B594" s="496" t="s">
        <v>4</v>
      </c>
      <c r="C594" s="473">
        <v>2018</v>
      </c>
      <c r="D594" s="440" t="s">
        <v>3229</v>
      </c>
      <c r="E594" s="515" t="s">
        <v>37</v>
      </c>
      <c r="F594" s="515" t="s">
        <v>119</v>
      </c>
      <c r="G594" s="496" t="s">
        <v>473</v>
      </c>
      <c r="H594" s="514" t="s">
        <v>108</v>
      </c>
      <c r="I594" s="512" t="s">
        <v>1679</v>
      </c>
      <c r="J594" s="496">
        <v>1500</v>
      </c>
      <c r="K594" s="514" t="s">
        <v>286</v>
      </c>
      <c r="L594" s="512" t="s">
        <v>507</v>
      </c>
      <c r="M594" s="470">
        <v>3132</v>
      </c>
      <c r="N594" s="310">
        <f t="shared" ref="N594" si="133">100*M594/J594</f>
        <v>208.8</v>
      </c>
      <c r="O594" s="200">
        <v>25</v>
      </c>
      <c r="P594" s="273" t="s">
        <v>2671</v>
      </c>
      <c r="Q594" s="273" t="s">
        <v>2699</v>
      </c>
    </row>
    <row r="595" spans="1:18">
      <c r="A595" s="520" t="s">
        <v>4</v>
      </c>
      <c r="B595" s="496" t="s">
        <v>4</v>
      </c>
      <c r="C595" s="473">
        <v>2018</v>
      </c>
      <c r="D595" s="440" t="s">
        <v>3229</v>
      </c>
      <c r="E595" s="515" t="s">
        <v>37</v>
      </c>
      <c r="F595" s="515" t="s">
        <v>119</v>
      </c>
      <c r="G595" s="496" t="s">
        <v>473</v>
      </c>
      <c r="H595" s="514" t="s">
        <v>108</v>
      </c>
      <c r="I595" s="512" t="s">
        <v>512</v>
      </c>
      <c r="J595" s="496" t="s">
        <v>519</v>
      </c>
      <c r="K595" s="514" t="s">
        <v>286</v>
      </c>
      <c r="L595" s="512" t="s">
        <v>520</v>
      </c>
      <c r="M595" s="470">
        <v>16275</v>
      </c>
      <c r="N595" s="310" t="s">
        <v>286</v>
      </c>
      <c r="O595" s="200">
        <v>333</v>
      </c>
      <c r="P595" s="273" t="s">
        <v>2712</v>
      </c>
      <c r="Q595" s="273"/>
    </row>
    <row r="596" spans="1:18" s="528" customFormat="1">
      <c r="A596" s="520" t="s">
        <v>4</v>
      </c>
      <c r="B596" s="496" t="s">
        <v>4</v>
      </c>
      <c r="C596" s="473">
        <v>2018</v>
      </c>
      <c r="D596" s="440" t="s">
        <v>518</v>
      </c>
      <c r="E596" s="515" t="s">
        <v>37</v>
      </c>
      <c r="F596" s="515" t="s">
        <v>119</v>
      </c>
      <c r="G596" s="496" t="s">
        <v>473</v>
      </c>
      <c r="H596" s="514" t="s">
        <v>104</v>
      </c>
      <c r="I596" s="512" t="s">
        <v>1679</v>
      </c>
      <c r="J596" s="496">
        <v>750</v>
      </c>
      <c r="K596" s="514" t="s">
        <v>286</v>
      </c>
      <c r="L596" s="512" t="s">
        <v>507</v>
      </c>
      <c r="M596" s="470">
        <v>1080</v>
      </c>
      <c r="N596" s="310">
        <f t="shared" ref="N596" si="134">100*M596/J596</f>
        <v>144</v>
      </c>
      <c r="O596" s="200">
        <v>27</v>
      </c>
      <c r="P596" s="273" t="s">
        <v>2674</v>
      </c>
      <c r="Q596" s="273"/>
      <c r="R596" s="86"/>
    </row>
    <row r="597" spans="1:18" s="528" customFormat="1">
      <c r="A597" s="520" t="s">
        <v>4</v>
      </c>
      <c r="B597" s="496" t="s">
        <v>4</v>
      </c>
      <c r="C597" s="473">
        <v>2018</v>
      </c>
      <c r="D597" s="440" t="s">
        <v>518</v>
      </c>
      <c r="E597" s="515" t="s">
        <v>37</v>
      </c>
      <c r="F597" s="515" t="s">
        <v>119</v>
      </c>
      <c r="G597" s="496" t="s">
        <v>473</v>
      </c>
      <c r="H597" s="514" t="s">
        <v>104</v>
      </c>
      <c r="I597" s="512" t="s">
        <v>512</v>
      </c>
      <c r="J597" s="496" t="s">
        <v>519</v>
      </c>
      <c r="K597" s="514" t="s">
        <v>286</v>
      </c>
      <c r="L597" s="512" t="s">
        <v>520</v>
      </c>
      <c r="M597" s="470">
        <v>2418</v>
      </c>
      <c r="N597" s="310" t="s">
        <v>286</v>
      </c>
      <c r="O597" s="200">
        <v>255</v>
      </c>
      <c r="P597" s="273" t="s">
        <v>2713</v>
      </c>
      <c r="Q597" s="273"/>
      <c r="R597" s="86"/>
    </row>
    <row r="598" spans="1:18" s="528" customFormat="1">
      <c r="A598" s="520" t="s">
        <v>4</v>
      </c>
      <c r="B598" s="496" t="s">
        <v>4</v>
      </c>
      <c r="C598" s="473">
        <v>2018</v>
      </c>
      <c r="D598" s="440" t="s">
        <v>518</v>
      </c>
      <c r="E598" s="515" t="s">
        <v>37</v>
      </c>
      <c r="F598" s="515" t="s">
        <v>119</v>
      </c>
      <c r="G598" s="496" t="s">
        <v>473</v>
      </c>
      <c r="H598" s="514" t="s">
        <v>103</v>
      </c>
      <c r="I598" s="512" t="s">
        <v>1679</v>
      </c>
      <c r="J598" s="496">
        <v>1500</v>
      </c>
      <c r="K598" s="514" t="s">
        <v>286</v>
      </c>
      <c r="L598" s="512" t="s">
        <v>507</v>
      </c>
      <c r="M598" s="470">
        <v>3132</v>
      </c>
      <c r="N598" s="310">
        <f t="shared" ref="N598" si="135">100*M598/J598</f>
        <v>208.8</v>
      </c>
      <c r="O598" s="200">
        <v>25</v>
      </c>
      <c r="P598" s="273" t="s">
        <v>2671</v>
      </c>
      <c r="Q598" s="273" t="s">
        <v>2699</v>
      </c>
      <c r="R598" s="86"/>
    </row>
    <row r="599" spans="1:18" s="528" customFormat="1">
      <c r="A599" s="520" t="s">
        <v>4</v>
      </c>
      <c r="B599" s="496" t="s">
        <v>4</v>
      </c>
      <c r="C599" s="473">
        <v>2018</v>
      </c>
      <c r="D599" s="440" t="s">
        <v>518</v>
      </c>
      <c r="E599" s="515" t="s">
        <v>37</v>
      </c>
      <c r="F599" s="515" t="s">
        <v>119</v>
      </c>
      <c r="G599" s="496" t="s">
        <v>473</v>
      </c>
      <c r="H599" s="514" t="s">
        <v>103</v>
      </c>
      <c r="I599" s="512" t="s">
        <v>512</v>
      </c>
      <c r="J599" s="496" t="s">
        <v>519</v>
      </c>
      <c r="K599" s="514" t="s">
        <v>286</v>
      </c>
      <c r="L599" s="512" t="s">
        <v>520</v>
      </c>
      <c r="M599" s="470">
        <v>12123</v>
      </c>
      <c r="N599" s="310" t="s">
        <v>286</v>
      </c>
      <c r="O599" s="200">
        <v>255</v>
      </c>
      <c r="P599" s="273" t="s">
        <v>2712</v>
      </c>
      <c r="Q599" s="273"/>
      <c r="R599" s="86"/>
    </row>
    <row r="600" spans="1:18" s="528" customFormat="1">
      <c r="A600" s="520" t="s">
        <v>4</v>
      </c>
      <c r="B600" s="496" t="s">
        <v>4</v>
      </c>
      <c r="C600" s="473">
        <v>2018</v>
      </c>
      <c r="D600" s="440" t="s">
        <v>518</v>
      </c>
      <c r="E600" s="515" t="s">
        <v>37</v>
      </c>
      <c r="F600" s="515" t="s">
        <v>119</v>
      </c>
      <c r="G600" s="496" t="s">
        <v>473</v>
      </c>
      <c r="H600" s="514" t="s">
        <v>508</v>
      </c>
      <c r="I600" s="512" t="s">
        <v>1679</v>
      </c>
      <c r="J600" s="496">
        <v>750</v>
      </c>
      <c r="K600" s="514" t="s">
        <v>286</v>
      </c>
      <c r="L600" s="512" t="s">
        <v>507</v>
      </c>
      <c r="M600" s="470">
        <v>1081</v>
      </c>
      <c r="N600" s="310">
        <f t="shared" ref="N600" si="136">100*M600/J600</f>
        <v>144.13333333333333</v>
      </c>
      <c r="O600" s="200">
        <v>27</v>
      </c>
      <c r="P600" s="273" t="s">
        <v>2674</v>
      </c>
      <c r="Q600" s="273"/>
      <c r="R600" s="86"/>
    </row>
    <row r="601" spans="1:18" s="528" customFormat="1">
      <c r="A601" s="520" t="s">
        <v>4</v>
      </c>
      <c r="B601" s="496" t="s">
        <v>4</v>
      </c>
      <c r="C601" s="473">
        <v>2018</v>
      </c>
      <c r="D601" s="440" t="s">
        <v>518</v>
      </c>
      <c r="E601" s="515" t="s">
        <v>37</v>
      </c>
      <c r="F601" s="515" t="s">
        <v>119</v>
      </c>
      <c r="G601" s="496" t="s">
        <v>473</v>
      </c>
      <c r="H601" s="514" t="s">
        <v>508</v>
      </c>
      <c r="I601" s="512" t="s">
        <v>512</v>
      </c>
      <c r="J601" s="496" t="s">
        <v>519</v>
      </c>
      <c r="K601" s="514" t="s">
        <v>286</v>
      </c>
      <c r="L601" s="512" t="s">
        <v>520</v>
      </c>
      <c r="M601" s="470">
        <v>2419</v>
      </c>
      <c r="N601" s="310" t="s">
        <v>286</v>
      </c>
      <c r="O601" s="200">
        <v>255</v>
      </c>
      <c r="P601" s="273" t="s">
        <v>2714</v>
      </c>
      <c r="Q601" s="273"/>
      <c r="R601" s="86"/>
    </row>
    <row r="602" spans="1:18">
      <c r="A602" s="520" t="s">
        <v>4</v>
      </c>
      <c r="B602" s="496" t="s">
        <v>4</v>
      </c>
      <c r="C602" s="473">
        <v>2018</v>
      </c>
      <c r="D602" s="440" t="s">
        <v>3229</v>
      </c>
      <c r="E602" s="515" t="s">
        <v>37</v>
      </c>
      <c r="F602" s="515" t="s">
        <v>119</v>
      </c>
      <c r="G602" s="496" t="s">
        <v>493</v>
      </c>
      <c r="H602" s="514" t="s">
        <v>108</v>
      </c>
      <c r="I602" s="512" t="s">
        <v>1679</v>
      </c>
      <c r="J602" s="496">
        <v>1200</v>
      </c>
      <c r="K602" s="514" t="s">
        <v>286</v>
      </c>
      <c r="L602" s="512" t="s">
        <v>507</v>
      </c>
      <c r="M602" s="470">
        <v>4044</v>
      </c>
      <c r="N602" s="310">
        <f t="shared" ref="N602" si="137">100*M602/J602</f>
        <v>337</v>
      </c>
      <c r="O602" s="200">
        <v>31</v>
      </c>
      <c r="P602" s="273" t="s">
        <v>2671</v>
      </c>
      <c r="Q602" s="273" t="s">
        <v>2699</v>
      </c>
    </row>
    <row r="603" spans="1:18">
      <c r="A603" s="520" t="s">
        <v>4</v>
      </c>
      <c r="B603" s="496" t="s">
        <v>4</v>
      </c>
      <c r="C603" s="473">
        <v>2018</v>
      </c>
      <c r="D603" s="440" t="s">
        <v>3229</v>
      </c>
      <c r="E603" s="515" t="s">
        <v>37</v>
      </c>
      <c r="F603" s="515" t="s">
        <v>119</v>
      </c>
      <c r="G603" s="496" t="s">
        <v>493</v>
      </c>
      <c r="H603" s="514" t="s">
        <v>108</v>
      </c>
      <c r="I603" s="512" t="s">
        <v>512</v>
      </c>
      <c r="J603" s="496" t="s">
        <v>519</v>
      </c>
      <c r="K603" s="514" t="s">
        <v>286</v>
      </c>
      <c r="L603" s="512" t="s">
        <v>520</v>
      </c>
      <c r="M603" s="470">
        <v>4563</v>
      </c>
      <c r="N603" s="310" t="s">
        <v>286</v>
      </c>
      <c r="O603" s="200">
        <v>35</v>
      </c>
      <c r="P603" s="273" t="s">
        <v>2690</v>
      </c>
      <c r="Q603" s="273"/>
    </row>
    <row r="604" spans="1:18" s="528" customFormat="1">
      <c r="A604" s="520" t="s">
        <v>4</v>
      </c>
      <c r="B604" s="496" t="s">
        <v>4</v>
      </c>
      <c r="C604" s="473">
        <v>2018</v>
      </c>
      <c r="D604" s="440" t="s">
        <v>518</v>
      </c>
      <c r="E604" s="515" t="s">
        <v>37</v>
      </c>
      <c r="F604" s="515" t="s">
        <v>119</v>
      </c>
      <c r="G604" s="496" t="s">
        <v>493</v>
      </c>
      <c r="H604" s="514" t="s">
        <v>104</v>
      </c>
      <c r="I604" s="512" t="s">
        <v>1679</v>
      </c>
      <c r="J604" s="496">
        <v>300</v>
      </c>
      <c r="K604" s="514" t="s">
        <v>286</v>
      </c>
      <c r="L604" s="512" t="s">
        <v>507</v>
      </c>
      <c r="M604" s="470">
        <v>1256</v>
      </c>
      <c r="N604" s="310">
        <f t="shared" ref="N604" si="138">100*M604/J604</f>
        <v>418.66666666666669</v>
      </c>
      <c r="O604" s="200">
        <v>25</v>
      </c>
      <c r="P604" s="273" t="s">
        <v>2674</v>
      </c>
      <c r="Q604" s="273" t="s">
        <v>2699</v>
      </c>
      <c r="R604" s="86"/>
    </row>
    <row r="605" spans="1:18" s="528" customFormat="1">
      <c r="A605" s="520" t="s">
        <v>4</v>
      </c>
      <c r="B605" s="496" t="s">
        <v>4</v>
      </c>
      <c r="C605" s="473">
        <v>2018</v>
      </c>
      <c r="D605" s="440" t="s">
        <v>518</v>
      </c>
      <c r="E605" s="515" t="s">
        <v>37</v>
      </c>
      <c r="F605" s="515" t="s">
        <v>119</v>
      </c>
      <c r="G605" s="496" t="s">
        <v>493</v>
      </c>
      <c r="H605" s="514" t="s">
        <v>104</v>
      </c>
      <c r="I605" s="512" t="s">
        <v>512</v>
      </c>
      <c r="J605" s="496" t="s">
        <v>519</v>
      </c>
      <c r="K605" s="514" t="s">
        <v>286</v>
      </c>
      <c r="L605" s="512" t="s">
        <v>520</v>
      </c>
      <c r="M605" s="470">
        <v>293</v>
      </c>
      <c r="N605" s="310" t="s">
        <v>286</v>
      </c>
      <c r="O605" s="200">
        <v>11</v>
      </c>
      <c r="P605" s="273" t="s">
        <v>2692</v>
      </c>
      <c r="Q605" s="273"/>
      <c r="R605" s="86"/>
    </row>
    <row r="606" spans="1:18" s="528" customFormat="1">
      <c r="A606" s="520" t="s">
        <v>4</v>
      </c>
      <c r="B606" s="496" t="s">
        <v>4</v>
      </c>
      <c r="C606" s="473">
        <v>2018</v>
      </c>
      <c r="D606" s="440" t="s">
        <v>518</v>
      </c>
      <c r="E606" s="515" t="s">
        <v>37</v>
      </c>
      <c r="F606" s="515" t="s">
        <v>119</v>
      </c>
      <c r="G606" s="496" t="s">
        <v>493</v>
      </c>
      <c r="H606" s="514" t="s">
        <v>103</v>
      </c>
      <c r="I606" s="512" t="s">
        <v>1679</v>
      </c>
      <c r="J606" s="496">
        <v>1200</v>
      </c>
      <c r="K606" s="514" t="s">
        <v>286</v>
      </c>
      <c r="L606" s="512" t="s">
        <v>507</v>
      </c>
      <c r="M606" s="470">
        <v>4032</v>
      </c>
      <c r="N606" s="310">
        <f t="shared" ref="N606" si="139">100*M606/J606</f>
        <v>336</v>
      </c>
      <c r="O606" s="200">
        <v>31</v>
      </c>
      <c r="P606" s="273" t="s">
        <v>2671</v>
      </c>
      <c r="Q606" s="273" t="s">
        <v>2699</v>
      </c>
      <c r="R606" s="86"/>
    </row>
    <row r="607" spans="1:18" s="528" customFormat="1">
      <c r="A607" s="520" t="s">
        <v>4</v>
      </c>
      <c r="B607" s="496" t="s">
        <v>4</v>
      </c>
      <c r="C607" s="473">
        <v>2018</v>
      </c>
      <c r="D607" s="440" t="s">
        <v>518</v>
      </c>
      <c r="E607" s="515" t="s">
        <v>37</v>
      </c>
      <c r="F607" s="515" t="s">
        <v>119</v>
      </c>
      <c r="G607" s="496" t="s">
        <v>493</v>
      </c>
      <c r="H607" s="514" t="s">
        <v>103</v>
      </c>
      <c r="I607" s="512" t="s">
        <v>512</v>
      </c>
      <c r="J607" s="496" t="s">
        <v>519</v>
      </c>
      <c r="K607" s="514" t="s">
        <v>286</v>
      </c>
      <c r="L607" s="512" t="s">
        <v>520</v>
      </c>
      <c r="M607" s="470">
        <v>4563</v>
      </c>
      <c r="N607" s="310" t="s">
        <v>286</v>
      </c>
      <c r="O607" s="200">
        <v>35</v>
      </c>
      <c r="P607" s="273" t="s">
        <v>2690</v>
      </c>
      <c r="Q607" s="273"/>
      <c r="R607" s="86"/>
    </row>
    <row r="608" spans="1:18" s="528" customFormat="1">
      <c r="A608" s="520" t="s">
        <v>4</v>
      </c>
      <c r="B608" s="496" t="s">
        <v>4</v>
      </c>
      <c r="C608" s="473">
        <v>2018</v>
      </c>
      <c r="D608" s="440" t="s">
        <v>518</v>
      </c>
      <c r="E608" s="515" t="s">
        <v>37</v>
      </c>
      <c r="F608" s="515" t="s">
        <v>119</v>
      </c>
      <c r="G608" s="496" t="s">
        <v>493</v>
      </c>
      <c r="H608" s="514" t="s">
        <v>508</v>
      </c>
      <c r="I608" s="512" t="s">
        <v>1679</v>
      </c>
      <c r="J608" s="496">
        <v>300</v>
      </c>
      <c r="K608" s="514" t="s">
        <v>286</v>
      </c>
      <c r="L608" s="512" t="s">
        <v>507</v>
      </c>
      <c r="M608" s="470">
        <v>1256</v>
      </c>
      <c r="N608" s="310">
        <f t="shared" ref="N608" si="140">100*M608/J608</f>
        <v>418.66666666666669</v>
      </c>
      <c r="O608" s="200">
        <v>25</v>
      </c>
      <c r="P608" s="273" t="s">
        <v>2674</v>
      </c>
      <c r="Q608" s="273" t="s">
        <v>2699</v>
      </c>
      <c r="R608" s="86"/>
    </row>
    <row r="609" spans="1:18" s="528" customFormat="1">
      <c r="A609" s="520" t="s">
        <v>4</v>
      </c>
      <c r="B609" s="496" t="s">
        <v>4</v>
      </c>
      <c r="C609" s="473">
        <v>2018</v>
      </c>
      <c r="D609" s="440" t="s">
        <v>518</v>
      </c>
      <c r="E609" s="515" t="s">
        <v>37</v>
      </c>
      <c r="F609" s="515" t="s">
        <v>119</v>
      </c>
      <c r="G609" s="496" t="s">
        <v>493</v>
      </c>
      <c r="H609" s="514" t="s">
        <v>508</v>
      </c>
      <c r="I609" s="512" t="s">
        <v>512</v>
      </c>
      <c r="J609" s="496" t="s">
        <v>519</v>
      </c>
      <c r="K609" s="514" t="s">
        <v>286</v>
      </c>
      <c r="L609" s="512" t="s">
        <v>520</v>
      </c>
      <c r="M609" s="470">
        <v>293</v>
      </c>
      <c r="N609" s="310" t="s">
        <v>286</v>
      </c>
      <c r="O609" s="200">
        <v>11</v>
      </c>
      <c r="P609" s="273" t="s">
        <v>2696</v>
      </c>
      <c r="Q609" s="273"/>
      <c r="R609" s="86"/>
    </row>
    <row r="610" spans="1:18">
      <c r="A610" s="520" t="s">
        <v>4</v>
      </c>
      <c r="B610" s="496" t="s">
        <v>4</v>
      </c>
      <c r="C610" s="473">
        <v>2018</v>
      </c>
      <c r="D610" s="440" t="s">
        <v>494</v>
      </c>
      <c r="E610" s="515" t="s">
        <v>37</v>
      </c>
      <c r="F610" s="515" t="s">
        <v>119</v>
      </c>
      <c r="G610" s="496" t="s">
        <v>474</v>
      </c>
      <c r="H610" s="514" t="s">
        <v>108</v>
      </c>
      <c r="I610" s="512" t="s">
        <v>512</v>
      </c>
      <c r="J610" s="496" t="s">
        <v>519</v>
      </c>
      <c r="K610" s="514" t="s">
        <v>286</v>
      </c>
      <c r="L610" s="512" t="s">
        <v>522</v>
      </c>
      <c r="M610" s="470">
        <v>74</v>
      </c>
      <c r="N610" s="310" t="s">
        <v>286</v>
      </c>
      <c r="O610" s="200">
        <v>19</v>
      </c>
      <c r="P610" s="273" t="s">
        <v>2690</v>
      </c>
      <c r="Q610" s="273"/>
    </row>
    <row r="611" spans="1:18" s="528" customFormat="1">
      <c r="A611" s="520" t="s">
        <v>4</v>
      </c>
      <c r="B611" s="496" t="s">
        <v>4</v>
      </c>
      <c r="C611" s="473">
        <v>2018</v>
      </c>
      <c r="D611" s="440" t="s">
        <v>494</v>
      </c>
      <c r="E611" s="515" t="s">
        <v>37</v>
      </c>
      <c r="F611" s="515" t="s">
        <v>119</v>
      </c>
      <c r="G611" s="496" t="s">
        <v>474</v>
      </c>
      <c r="H611" s="514" t="s">
        <v>104</v>
      </c>
      <c r="I611" s="512" t="s">
        <v>512</v>
      </c>
      <c r="J611" s="496" t="s">
        <v>519</v>
      </c>
      <c r="K611" s="514" t="s">
        <v>286</v>
      </c>
      <c r="L611" s="512" t="s">
        <v>522</v>
      </c>
      <c r="M611" s="470">
        <v>74</v>
      </c>
      <c r="N611" s="310" t="s">
        <v>286</v>
      </c>
      <c r="O611" s="200">
        <v>19</v>
      </c>
      <c r="P611" s="273" t="s">
        <v>2692</v>
      </c>
      <c r="Q611" s="273"/>
      <c r="R611" s="86"/>
    </row>
    <row r="612" spans="1:18" s="528" customFormat="1">
      <c r="A612" s="520" t="s">
        <v>4</v>
      </c>
      <c r="B612" s="496" t="s">
        <v>4</v>
      </c>
      <c r="C612" s="473">
        <v>2018</v>
      </c>
      <c r="D612" s="440" t="s">
        <v>494</v>
      </c>
      <c r="E612" s="515" t="s">
        <v>37</v>
      </c>
      <c r="F612" s="515" t="s">
        <v>119</v>
      </c>
      <c r="G612" s="496" t="s">
        <v>474</v>
      </c>
      <c r="H612" s="514" t="s">
        <v>103</v>
      </c>
      <c r="I612" s="512" t="s">
        <v>512</v>
      </c>
      <c r="J612" s="496" t="s">
        <v>519</v>
      </c>
      <c r="K612" s="514" t="s">
        <v>286</v>
      </c>
      <c r="L612" s="512" t="s">
        <v>522</v>
      </c>
      <c r="M612" s="470">
        <v>74</v>
      </c>
      <c r="N612" s="310" t="s">
        <v>286</v>
      </c>
      <c r="O612" s="200">
        <v>19</v>
      </c>
      <c r="P612" s="273" t="s">
        <v>2690</v>
      </c>
      <c r="Q612" s="273"/>
      <c r="R612" s="86"/>
    </row>
    <row r="613" spans="1:18" s="528" customFormat="1">
      <c r="A613" s="520" t="s">
        <v>4</v>
      </c>
      <c r="B613" s="496" t="s">
        <v>4</v>
      </c>
      <c r="C613" s="473">
        <v>2018</v>
      </c>
      <c r="D613" s="440" t="s">
        <v>494</v>
      </c>
      <c r="E613" s="515" t="s">
        <v>37</v>
      </c>
      <c r="F613" s="515" t="s">
        <v>119</v>
      </c>
      <c r="G613" s="496" t="s">
        <v>474</v>
      </c>
      <c r="H613" s="514" t="s">
        <v>508</v>
      </c>
      <c r="I613" s="512" t="s">
        <v>512</v>
      </c>
      <c r="J613" s="496" t="s">
        <v>519</v>
      </c>
      <c r="K613" s="514" t="s">
        <v>286</v>
      </c>
      <c r="L613" s="512" t="s">
        <v>522</v>
      </c>
      <c r="M613" s="470">
        <v>74</v>
      </c>
      <c r="N613" s="310" t="s">
        <v>286</v>
      </c>
      <c r="O613" s="200">
        <v>19</v>
      </c>
      <c r="P613" s="273" t="s">
        <v>2692</v>
      </c>
      <c r="Q613" s="273"/>
      <c r="R613" s="86"/>
    </row>
    <row r="614" spans="1:18" s="528" customFormat="1">
      <c r="A614" s="520" t="s">
        <v>4</v>
      </c>
      <c r="B614" s="496" t="s">
        <v>4</v>
      </c>
      <c r="C614" s="473">
        <v>2018</v>
      </c>
      <c r="D614" s="440" t="s">
        <v>466</v>
      </c>
      <c r="E614" s="515" t="s">
        <v>37</v>
      </c>
      <c r="F614" s="515" t="s">
        <v>119</v>
      </c>
      <c r="G614" s="496" t="s">
        <v>504</v>
      </c>
      <c r="H614" s="514" t="s">
        <v>107</v>
      </c>
      <c r="I614" s="512" t="s">
        <v>1679</v>
      </c>
      <c r="J614" s="512" t="s">
        <v>505</v>
      </c>
      <c r="K614" s="514" t="s">
        <v>286</v>
      </c>
      <c r="L614" s="512"/>
      <c r="M614" s="470" t="s">
        <v>286</v>
      </c>
      <c r="N614" s="310" t="s">
        <v>286</v>
      </c>
      <c r="O614" s="470" t="s">
        <v>286</v>
      </c>
      <c r="P614" s="470" t="s">
        <v>286</v>
      </c>
      <c r="Q614" s="586" t="s">
        <v>505</v>
      </c>
      <c r="R614" s="86"/>
    </row>
    <row r="615" spans="1:18">
      <c r="A615" s="520" t="s">
        <v>4</v>
      </c>
      <c r="B615" s="496" t="s">
        <v>4</v>
      </c>
      <c r="C615" s="473">
        <v>2018</v>
      </c>
      <c r="D615" s="440" t="s">
        <v>466</v>
      </c>
      <c r="E615" s="515" t="s">
        <v>37</v>
      </c>
      <c r="F615" s="515" t="s">
        <v>119</v>
      </c>
      <c r="G615" s="496" t="s">
        <v>504</v>
      </c>
      <c r="H615" s="514" t="s">
        <v>108</v>
      </c>
      <c r="I615" s="512" t="s">
        <v>1679</v>
      </c>
      <c r="J615" s="512" t="s">
        <v>505</v>
      </c>
      <c r="K615" s="514" t="s">
        <v>286</v>
      </c>
      <c r="L615" s="512"/>
      <c r="M615" s="470" t="s">
        <v>286</v>
      </c>
      <c r="N615" s="310" t="s">
        <v>286</v>
      </c>
      <c r="O615" s="470" t="s">
        <v>286</v>
      </c>
      <c r="P615" s="470" t="s">
        <v>286</v>
      </c>
      <c r="Q615" s="586" t="s">
        <v>505</v>
      </c>
    </row>
    <row r="616" spans="1:18" s="528" customFormat="1">
      <c r="A616" s="520" t="s">
        <v>4</v>
      </c>
      <c r="B616" s="496" t="s">
        <v>4</v>
      </c>
      <c r="C616" s="473">
        <v>2018</v>
      </c>
      <c r="D616" s="440" t="s">
        <v>466</v>
      </c>
      <c r="E616" s="515" t="s">
        <v>37</v>
      </c>
      <c r="F616" s="515" t="s">
        <v>119</v>
      </c>
      <c r="G616" s="496" t="s">
        <v>504</v>
      </c>
      <c r="H616" s="514" t="s">
        <v>104</v>
      </c>
      <c r="I616" s="512" t="s">
        <v>1679</v>
      </c>
      <c r="J616" s="512" t="s">
        <v>505</v>
      </c>
      <c r="K616" s="514" t="s">
        <v>286</v>
      </c>
      <c r="L616" s="512"/>
      <c r="M616" s="470" t="s">
        <v>286</v>
      </c>
      <c r="N616" s="310" t="s">
        <v>286</v>
      </c>
      <c r="O616" s="470" t="s">
        <v>286</v>
      </c>
      <c r="P616" s="470" t="s">
        <v>286</v>
      </c>
      <c r="Q616" s="586" t="s">
        <v>505</v>
      </c>
      <c r="R616" s="86"/>
    </row>
    <row r="617" spans="1:18" s="528" customFormat="1">
      <c r="A617" s="520" t="s">
        <v>4</v>
      </c>
      <c r="B617" s="496" t="s">
        <v>4</v>
      </c>
      <c r="C617" s="473">
        <v>2018</v>
      </c>
      <c r="D617" s="440" t="s">
        <v>466</v>
      </c>
      <c r="E617" s="515" t="s">
        <v>37</v>
      </c>
      <c r="F617" s="515" t="s">
        <v>119</v>
      </c>
      <c r="G617" s="496" t="s">
        <v>504</v>
      </c>
      <c r="H617" s="514" t="s">
        <v>103</v>
      </c>
      <c r="I617" s="512" t="s">
        <v>1679</v>
      </c>
      <c r="J617" s="512" t="s">
        <v>505</v>
      </c>
      <c r="K617" s="514" t="s">
        <v>286</v>
      </c>
      <c r="L617" s="512"/>
      <c r="M617" s="470" t="s">
        <v>286</v>
      </c>
      <c r="N617" s="310" t="s">
        <v>286</v>
      </c>
      <c r="O617" s="470" t="s">
        <v>286</v>
      </c>
      <c r="P617" s="470" t="s">
        <v>286</v>
      </c>
      <c r="Q617" s="586" t="s">
        <v>505</v>
      </c>
      <c r="R617" s="86"/>
    </row>
    <row r="618" spans="1:18" s="528" customFormat="1">
      <c r="A618" s="547" t="s">
        <v>4</v>
      </c>
      <c r="B618" s="587" t="s">
        <v>4</v>
      </c>
      <c r="C618" s="473">
        <v>2018</v>
      </c>
      <c r="D618" s="585" t="s">
        <v>466</v>
      </c>
      <c r="E618" s="11" t="s">
        <v>37</v>
      </c>
      <c r="F618" s="11" t="s">
        <v>119</v>
      </c>
      <c r="G618" s="587" t="s">
        <v>504</v>
      </c>
      <c r="H618" s="581" t="s">
        <v>508</v>
      </c>
      <c r="I618" s="513" t="s">
        <v>1679</v>
      </c>
      <c r="J618" s="513" t="s">
        <v>505</v>
      </c>
      <c r="K618" s="581" t="s">
        <v>286</v>
      </c>
      <c r="L618" s="513"/>
      <c r="M618" s="470" t="s">
        <v>286</v>
      </c>
      <c r="N618" s="310" t="s">
        <v>286</v>
      </c>
      <c r="O618" s="470" t="s">
        <v>286</v>
      </c>
      <c r="P618" s="470" t="s">
        <v>286</v>
      </c>
      <c r="Q618" s="586" t="s">
        <v>505</v>
      </c>
      <c r="R618" s="86"/>
    </row>
    <row r="619" spans="1:18">
      <c r="A619" s="547" t="s">
        <v>4</v>
      </c>
      <c r="B619" s="547" t="s">
        <v>4</v>
      </c>
      <c r="C619" s="473">
        <v>2018</v>
      </c>
      <c r="D619" s="585" t="s">
        <v>581</v>
      </c>
      <c r="E619" s="104" t="s">
        <v>644</v>
      </c>
      <c r="F619" s="11" t="s">
        <v>343</v>
      </c>
      <c r="G619" s="587" t="s">
        <v>582</v>
      </c>
      <c r="H619" s="581" t="s">
        <v>108</v>
      </c>
      <c r="I619" s="513" t="s">
        <v>1679</v>
      </c>
      <c r="J619" s="587">
        <v>500</v>
      </c>
      <c r="K619" s="581" t="s">
        <v>286</v>
      </c>
      <c r="L619" s="513"/>
      <c r="M619" s="445">
        <v>1327</v>
      </c>
      <c r="N619" s="310">
        <f t="shared" ref="N619:N645" si="141">100*M619/J619</f>
        <v>265.39999999999998</v>
      </c>
      <c r="O619" s="429">
        <v>12</v>
      </c>
      <c r="P619" s="505" t="s">
        <v>2941</v>
      </c>
      <c r="Q619" s="505" t="s">
        <v>2977</v>
      </c>
    </row>
    <row r="620" spans="1:18" s="528" customFormat="1">
      <c r="A620" s="547" t="s">
        <v>4</v>
      </c>
      <c r="B620" s="547" t="s">
        <v>4</v>
      </c>
      <c r="C620" s="473">
        <v>2018</v>
      </c>
      <c r="D620" s="585" t="s">
        <v>581</v>
      </c>
      <c r="E620" s="104" t="s">
        <v>644</v>
      </c>
      <c r="F620" s="11" t="s">
        <v>343</v>
      </c>
      <c r="G620" s="587" t="s">
        <v>582</v>
      </c>
      <c r="H620" s="581" t="s">
        <v>101</v>
      </c>
      <c r="I620" s="513" t="s">
        <v>1679</v>
      </c>
      <c r="J620" s="587">
        <v>500</v>
      </c>
      <c r="K620" s="581" t="s">
        <v>286</v>
      </c>
      <c r="L620" s="513"/>
      <c r="M620" s="445">
        <v>1055</v>
      </c>
      <c r="N620" s="310">
        <f t="shared" si="141"/>
        <v>211</v>
      </c>
      <c r="O620" s="429">
        <v>12</v>
      </c>
      <c r="P620" s="505" t="s">
        <v>2942</v>
      </c>
      <c r="Q620" s="505" t="s">
        <v>2978</v>
      </c>
      <c r="R620" s="86"/>
    </row>
    <row r="621" spans="1:18" s="528" customFormat="1">
      <c r="A621" s="547" t="s">
        <v>4</v>
      </c>
      <c r="B621" s="547" t="s">
        <v>4</v>
      </c>
      <c r="C621" s="473">
        <v>2018</v>
      </c>
      <c r="D621" s="585" t="s">
        <v>581</v>
      </c>
      <c r="E621" s="104" t="s">
        <v>644</v>
      </c>
      <c r="F621" s="11" t="s">
        <v>343</v>
      </c>
      <c r="G621" s="587" t="s">
        <v>582</v>
      </c>
      <c r="H621" s="581" t="s">
        <v>102</v>
      </c>
      <c r="I621" s="513" t="s">
        <v>1679</v>
      </c>
      <c r="J621" s="587">
        <v>500</v>
      </c>
      <c r="K621" s="581" t="s">
        <v>286</v>
      </c>
      <c r="L621" s="513"/>
      <c r="M621" s="445">
        <v>1055</v>
      </c>
      <c r="N621" s="310">
        <f t="shared" si="141"/>
        <v>211</v>
      </c>
      <c r="O621" s="429">
        <v>12</v>
      </c>
      <c r="P621" s="505" t="s">
        <v>2942</v>
      </c>
      <c r="Q621" s="505" t="s">
        <v>2978</v>
      </c>
      <c r="R621" s="86"/>
    </row>
    <row r="622" spans="1:18" s="528" customFormat="1">
      <c r="A622" s="547" t="s">
        <v>4</v>
      </c>
      <c r="B622" s="547" t="s">
        <v>4</v>
      </c>
      <c r="C622" s="473">
        <v>2018</v>
      </c>
      <c r="D622" s="585" t="s">
        <v>581</v>
      </c>
      <c r="E622" s="104" t="s">
        <v>644</v>
      </c>
      <c r="F622" s="11" t="s">
        <v>343</v>
      </c>
      <c r="G622" s="587" t="s">
        <v>582</v>
      </c>
      <c r="H622" s="581" t="s">
        <v>103</v>
      </c>
      <c r="I622" s="513" t="s">
        <v>1679</v>
      </c>
      <c r="J622" s="587">
        <v>500</v>
      </c>
      <c r="K622" s="581" t="s">
        <v>286</v>
      </c>
      <c r="L622" s="513"/>
      <c r="M622" s="445">
        <v>1055</v>
      </c>
      <c r="N622" s="310">
        <f t="shared" si="141"/>
        <v>211</v>
      </c>
      <c r="O622" s="429">
        <v>12</v>
      </c>
      <c r="P622" s="505" t="s">
        <v>2942</v>
      </c>
      <c r="Q622" s="505" t="s">
        <v>2978</v>
      </c>
      <c r="R622" s="86"/>
    </row>
    <row r="623" spans="1:18" s="528" customFormat="1">
      <c r="A623" s="547" t="s">
        <v>4</v>
      </c>
      <c r="B623" s="547" t="s">
        <v>4</v>
      </c>
      <c r="C623" s="473">
        <v>2018</v>
      </c>
      <c r="D623" s="585" t="s">
        <v>581</v>
      </c>
      <c r="E623" s="104" t="s">
        <v>644</v>
      </c>
      <c r="F623" s="11" t="s">
        <v>343</v>
      </c>
      <c r="G623" s="587" t="s">
        <v>582</v>
      </c>
      <c r="H623" s="581" t="s">
        <v>104</v>
      </c>
      <c r="I623" s="513" t="s">
        <v>1679</v>
      </c>
      <c r="J623" s="587">
        <v>500</v>
      </c>
      <c r="K623" s="581" t="s">
        <v>286</v>
      </c>
      <c r="L623" s="513"/>
      <c r="M623" s="445">
        <v>1055</v>
      </c>
      <c r="N623" s="310">
        <f t="shared" si="141"/>
        <v>211</v>
      </c>
      <c r="O623" s="429">
        <v>12</v>
      </c>
      <c r="P623" s="505" t="s">
        <v>2942</v>
      </c>
      <c r="Q623" s="505" t="s">
        <v>2978</v>
      </c>
      <c r="R623" s="86"/>
    </row>
    <row r="624" spans="1:18">
      <c r="A624" s="547" t="s">
        <v>4</v>
      </c>
      <c r="B624" s="547" t="s">
        <v>4</v>
      </c>
      <c r="C624" s="473">
        <v>2018</v>
      </c>
      <c r="D624" s="585" t="s">
        <v>583</v>
      </c>
      <c r="E624" s="104" t="s">
        <v>644</v>
      </c>
      <c r="F624" s="11" t="s">
        <v>343</v>
      </c>
      <c r="G624" s="587" t="s">
        <v>582</v>
      </c>
      <c r="H624" s="581" t="s">
        <v>108</v>
      </c>
      <c r="I624" s="513" t="s">
        <v>1679</v>
      </c>
      <c r="J624" s="587" t="s">
        <v>519</v>
      </c>
      <c r="K624" s="581" t="s">
        <v>286</v>
      </c>
      <c r="L624" s="588" t="s">
        <v>2162</v>
      </c>
      <c r="M624" s="470">
        <v>69</v>
      </c>
      <c r="N624" s="589" t="s">
        <v>286</v>
      </c>
      <c r="O624" s="200">
        <v>12</v>
      </c>
      <c r="P624" s="273" t="s">
        <v>2941</v>
      </c>
      <c r="Q624" s="505"/>
    </row>
    <row r="625" spans="1:18">
      <c r="A625" s="520" t="s">
        <v>4</v>
      </c>
      <c r="B625" s="520" t="s">
        <v>4</v>
      </c>
      <c r="C625" s="473">
        <v>2018</v>
      </c>
      <c r="D625" s="440" t="s">
        <v>584</v>
      </c>
      <c r="E625" s="404" t="s">
        <v>644</v>
      </c>
      <c r="F625" s="515" t="s">
        <v>343</v>
      </c>
      <c r="G625" s="496" t="s">
        <v>582</v>
      </c>
      <c r="H625" s="514" t="s">
        <v>108</v>
      </c>
      <c r="I625" s="512" t="s">
        <v>1679</v>
      </c>
      <c r="J625" s="496">
        <v>500</v>
      </c>
      <c r="K625" s="514" t="s">
        <v>286</v>
      </c>
      <c r="L625" s="512"/>
      <c r="M625" s="470">
        <v>1070</v>
      </c>
      <c r="N625" s="310">
        <f t="shared" si="141"/>
        <v>214</v>
      </c>
      <c r="O625" s="200">
        <v>12</v>
      </c>
      <c r="P625" s="273" t="s">
        <v>2941</v>
      </c>
      <c r="Q625" s="505" t="s">
        <v>2977</v>
      </c>
    </row>
    <row r="626" spans="1:18" s="528" customFormat="1">
      <c r="A626" s="520" t="s">
        <v>4</v>
      </c>
      <c r="B626" s="520" t="s">
        <v>4</v>
      </c>
      <c r="C626" s="473">
        <v>2018</v>
      </c>
      <c r="D626" s="440" t="s">
        <v>584</v>
      </c>
      <c r="E626" s="404" t="s">
        <v>644</v>
      </c>
      <c r="F626" s="515" t="s">
        <v>343</v>
      </c>
      <c r="G626" s="496" t="s">
        <v>582</v>
      </c>
      <c r="H626" s="514" t="s">
        <v>102</v>
      </c>
      <c r="I626" s="512" t="s">
        <v>1679</v>
      </c>
      <c r="J626" s="496">
        <v>500</v>
      </c>
      <c r="K626" s="514" t="s">
        <v>286</v>
      </c>
      <c r="L626" s="512"/>
      <c r="M626" s="470">
        <v>1082</v>
      </c>
      <c r="N626" s="310">
        <f t="shared" si="141"/>
        <v>216.4</v>
      </c>
      <c r="O626" s="200">
        <v>12</v>
      </c>
      <c r="P626" s="273" t="s">
        <v>2942</v>
      </c>
      <c r="Q626" s="505" t="s">
        <v>2978</v>
      </c>
      <c r="R626" s="86"/>
    </row>
    <row r="627" spans="1:18" s="528" customFormat="1">
      <c r="A627" s="520" t="s">
        <v>4</v>
      </c>
      <c r="B627" s="520" t="s">
        <v>4</v>
      </c>
      <c r="C627" s="473">
        <v>2018</v>
      </c>
      <c r="D627" s="440" t="s">
        <v>584</v>
      </c>
      <c r="E627" s="404" t="s">
        <v>644</v>
      </c>
      <c r="F627" s="515" t="s">
        <v>343</v>
      </c>
      <c r="G627" s="496" t="s">
        <v>582</v>
      </c>
      <c r="H627" s="514" t="s">
        <v>103</v>
      </c>
      <c r="I627" s="512" t="s">
        <v>1679</v>
      </c>
      <c r="J627" s="496">
        <v>500</v>
      </c>
      <c r="K627" s="514" t="s">
        <v>286</v>
      </c>
      <c r="L627" s="512"/>
      <c r="M627" s="470">
        <v>1082</v>
      </c>
      <c r="N627" s="310">
        <f t="shared" si="141"/>
        <v>216.4</v>
      </c>
      <c r="O627" s="200">
        <v>12</v>
      </c>
      <c r="P627" s="273" t="s">
        <v>2942</v>
      </c>
      <c r="Q627" s="505" t="s">
        <v>2978</v>
      </c>
      <c r="R627" s="86"/>
    </row>
    <row r="628" spans="1:18" s="528" customFormat="1">
      <c r="A628" s="520" t="s">
        <v>4</v>
      </c>
      <c r="B628" s="520" t="s">
        <v>4</v>
      </c>
      <c r="C628" s="473">
        <v>2018</v>
      </c>
      <c r="D628" s="440" t="s">
        <v>584</v>
      </c>
      <c r="E628" s="404" t="s">
        <v>644</v>
      </c>
      <c r="F628" s="515" t="s">
        <v>343</v>
      </c>
      <c r="G628" s="496" t="s">
        <v>582</v>
      </c>
      <c r="H628" s="514" t="s">
        <v>104</v>
      </c>
      <c r="I628" s="512" t="s">
        <v>1679</v>
      </c>
      <c r="J628" s="496">
        <v>500</v>
      </c>
      <c r="K628" s="514" t="s">
        <v>286</v>
      </c>
      <c r="L628" s="512"/>
      <c r="M628" s="470">
        <v>1082</v>
      </c>
      <c r="N628" s="310">
        <f t="shared" si="141"/>
        <v>216.4</v>
      </c>
      <c r="O628" s="200">
        <v>12</v>
      </c>
      <c r="P628" s="273" t="s">
        <v>2942</v>
      </c>
      <c r="Q628" s="505" t="s">
        <v>2978</v>
      </c>
      <c r="R628" s="86"/>
    </row>
    <row r="629" spans="1:18">
      <c r="A629" s="520" t="s">
        <v>4</v>
      </c>
      <c r="B629" s="520" t="s">
        <v>4</v>
      </c>
      <c r="C629" s="473">
        <v>2018</v>
      </c>
      <c r="D629" s="440" t="s">
        <v>3230</v>
      </c>
      <c r="E629" s="404" t="s">
        <v>644</v>
      </c>
      <c r="F629" s="515" t="s">
        <v>343</v>
      </c>
      <c r="G629" s="496" t="s">
        <v>582</v>
      </c>
      <c r="H629" s="514" t="s">
        <v>108</v>
      </c>
      <c r="I629" s="512" t="s">
        <v>1679</v>
      </c>
      <c r="J629" s="496">
        <v>500</v>
      </c>
      <c r="K629" s="514" t="s">
        <v>286</v>
      </c>
      <c r="L629" s="512" t="s">
        <v>3231</v>
      </c>
      <c r="M629" s="470">
        <v>1046</v>
      </c>
      <c r="N629" s="310">
        <f t="shared" si="141"/>
        <v>209.2</v>
      </c>
      <c r="O629" s="200">
        <v>12</v>
      </c>
      <c r="P629" s="273" t="s">
        <v>2941</v>
      </c>
      <c r="Q629" s="505" t="s">
        <v>2977</v>
      </c>
    </row>
    <row r="630" spans="1:18" s="528" customFormat="1">
      <c r="A630" s="520" t="s">
        <v>4</v>
      </c>
      <c r="B630" s="520" t="s">
        <v>4</v>
      </c>
      <c r="C630" s="473">
        <v>2018</v>
      </c>
      <c r="D630" s="440" t="s">
        <v>585</v>
      </c>
      <c r="E630" s="404" t="s">
        <v>644</v>
      </c>
      <c r="F630" s="515" t="s">
        <v>343</v>
      </c>
      <c r="G630" s="496" t="s">
        <v>582</v>
      </c>
      <c r="H630" s="514" t="s">
        <v>102</v>
      </c>
      <c r="I630" s="512" t="s">
        <v>1679</v>
      </c>
      <c r="J630" s="496">
        <v>500</v>
      </c>
      <c r="K630" s="514" t="s">
        <v>286</v>
      </c>
      <c r="L630" s="512" t="s">
        <v>3231</v>
      </c>
      <c r="M630" s="470">
        <v>1110</v>
      </c>
      <c r="N630" s="310">
        <f t="shared" si="141"/>
        <v>222</v>
      </c>
      <c r="O630" s="200">
        <v>12</v>
      </c>
      <c r="P630" s="273" t="s">
        <v>2942</v>
      </c>
      <c r="Q630" s="505" t="s">
        <v>2978</v>
      </c>
      <c r="R630" s="86"/>
    </row>
    <row r="631" spans="1:18" s="528" customFormat="1">
      <c r="A631" s="520" t="s">
        <v>4</v>
      </c>
      <c r="B631" s="520" t="s">
        <v>4</v>
      </c>
      <c r="C631" s="473">
        <v>2018</v>
      </c>
      <c r="D631" s="440" t="s">
        <v>585</v>
      </c>
      <c r="E631" s="404" t="s">
        <v>644</v>
      </c>
      <c r="F631" s="515" t="s">
        <v>343</v>
      </c>
      <c r="G631" s="496" t="s">
        <v>582</v>
      </c>
      <c r="H631" s="514" t="s">
        <v>103</v>
      </c>
      <c r="I631" s="512" t="s">
        <v>1679</v>
      </c>
      <c r="J631" s="496">
        <v>500</v>
      </c>
      <c r="K631" s="514" t="s">
        <v>286</v>
      </c>
      <c r="L631" s="512" t="s">
        <v>3231</v>
      </c>
      <c r="M631" s="470">
        <v>1110</v>
      </c>
      <c r="N631" s="310">
        <f t="shared" si="141"/>
        <v>222</v>
      </c>
      <c r="O631" s="200">
        <v>12</v>
      </c>
      <c r="P631" s="273" t="s">
        <v>2942</v>
      </c>
      <c r="Q631" s="505" t="s">
        <v>2978</v>
      </c>
      <c r="R631" s="86"/>
    </row>
    <row r="632" spans="1:18" s="528" customFormat="1">
      <c r="A632" s="520" t="s">
        <v>4</v>
      </c>
      <c r="B632" s="520" t="s">
        <v>4</v>
      </c>
      <c r="C632" s="473">
        <v>2018</v>
      </c>
      <c r="D632" s="440" t="s">
        <v>585</v>
      </c>
      <c r="E632" s="404" t="s">
        <v>644</v>
      </c>
      <c r="F632" s="515" t="s">
        <v>343</v>
      </c>
      <c r="G632" s="496" t="s">
        <v>582</v>
      </c>
      <c r="H632" s="514" t="s">
        <v>104</v>
      </c>
      <c r="I632" s="512" t="s">
        <v>1679</v>
      </c>
      <c r="J632" s="496">
        <v>500</v>
      </c>
      <c r="K632" s="514" t="s">
        <v>286</v>
      </c>
      <c r="L632" s="512" t="s">
        <v>3231</v>
      </c>
      <c r="M632" s="470">
        <v>1110</v>
      </c>
      <c r="N632" s="310">
        <f t="shared" si="141"/>
        <v>222</v>
      </c>
      <c r="O632" s="200">
        <v>12</v>
      </c>
      <c r="P632" s="273" t="s">
        <v>2942</v>
      </c>
      <c r="Q632" s="505" t="s">
        <v>2978</v>
      </c>
      <c r="R632" s="86"/>
    </row>
    <row r="633" spans="1:18">
      <c r="A633" s="520" t="s">
        <v>4</v>
      </c>
      <c r="B633" s="520" t="s">
        <v>4</v>
      </c>
      <c r="C633" s="473">
        <v>2018</v>
      </c>
      <c r="D633" s="440" t="s">
        <v>586</v>
      </c>
      <c r="E633" s="404" t="s">
        <v>644</v>
      </c>
      <c r="F633" s="515" t="s">
        <v>343</v>
      </c>
      <c r="G633" s="496" t="s">
        <v>582</v>
      </c>
      <c r="H633" s="514" t="s">
        <v>108</v>
      </c>
      <c r="I633" s="512" t="s">
        <v>1679</v>
      </c>
      <c r="J633" s="496">
        <v>500</v>
      </c>
      <c r="K633" s="514" t="s">
        <v>286</v>
      </c>
      <c r="L633" s="512"/>
      <c r="M633" s="470">
        <v>1575</v>
      </c>
      <c r="N633" s="310">
        <f t="shared" si="141"/>
        <v>315</v>
      </c>
      <c r="O633" s="200">
        <v>12</v>
      </c>
      <c r="P633" s="273" t="s">
        <v>2941</v>
      </c>
      <c r="Q633" s="505" t="s">
        <v>2977</v>
      </c>
    </row>
    <row r="634" spans="1:18" s="528" customFormat="1">
      <c r="A634" s="520" t="s">
        <v>4</v>
      </c>
      <c r="B634" s="520" t="s">
        <v>4</v>
      </c>
      <c r="C634" s="473">
        <v>2018</v>
      </c>
      <c r="D634" s="440" t="s">
        <v>586</v>
      </c>
      <c r="E634" s="404" t="s">
        <v>644</v>
      </c>
      <c r="F634" s="515" t="s">
        <v>343</v>
      </c>
      <c r="G634" s="496" t="s">
        <v>582</v>
      </c>
      <c r="H634" s="514" t="s">
        <v>102</v>
      </c>
      <c r="I634" s="512" t="s">
        <v>1679</v>
      </c>
      <c r="J634" s="496">
        <v>500</v>
      </c>
      <c r="K634" s="514" t="s">
        <v>286</v>
      </c>
      <c r="L634" s="512"/>
      <c r="M634" s="470">
        <v>1039</v>
      </c>
      <c r="N634" s="310">
        <f t="shared" si="141"/>
        <v>207.8</v>
      </c>
      <c r="O634" s="200">
        <v>12</v>
      </c>
      <c r="P634" s="273" t="s">
        <v>2942</v>
      </c>
      <c r="Q634" s="505" t="s">
        <v>2978</v>
      </c>
      <c r="R634" s="86"/>
    </row>
    <row r="635" spans="1:18" s="528" customFormat="1">
      <c r="A635" s="520" t="s">
        <v>4</v>
      </c>
      <c r="B635" s="520" t="s">
        <v>4</v>
      </c>
      <c r="C635" s="473">
        <v>2018</v>
      </c>
      <c r="D635" s="440" t="s">
        <v>586</v>
      </c>
      <c r="E635" s="404" t="s">
        <v>644</v>
      </c>
      <c r="F635" s="515" t="s">
        <v>343</v>
      </c>
      <c r="G635" s="496" t="s">
        <v>582</v>
      </c>
      <c r="H635" s="514" t="s">
        <v>103</v>
      </c>
      <c r="I635" s="512" t="s">
        <v>1679</v>
      </c>
      <c r="J635" s="496">
        <v>500</v>
      </c>
      <c r="K635" s="514" t="s">
        <v>286</v>
      </c>
      <c r="L635" s="512"/>
      <c r="M635" s="470">
        <v>1039</v>
      </c>
      <c r="N635" s="310">
        <f t="shared" si="141"/>
        <v>207.8</v>
      </c>
      <c r="O635" s="200">
        <v>12</v>
      </c>
      <c r="P635" s="273" t="s">
        <v>2942</v>
      </c>
      <c r="Q635" s="505" t="s">
        <v>2978</v>
      </c>
      <c r="R635" s="86"/>
    </row>
    <row r="636" spans="1:18" s="528" customFormat="1">
      <c r="A636" s="520" t="s">
        <v>4</v>
      </c>
      <c r="B636" s="520" t="s">
        <v>4</v>
      </c>
      <c r="C636" s="473">
        <v>2018</v>
      </c>
      <c r="D636" s="440" t="s">
        <v>586</v>
      </c>
      <c r="E636" s="404" t="s">
        <v>644</v>
      </c>
      <c r="F636" s="515" t="s">
        <v>343</v>
      </c>
      <c r="G636" s="496" t="s">
        <v>582</v>
      </c>
      <c r="H636" s="514" t="s">
        <v>104</v>
      </c>
      <c r="I636" s="512" t="s">
        <v>1679</v>
      </c>
      <c r="J636" s="496">
        <v>500</v>
      </c>
      <c r="K636" s="514" t="s">
        <v>286</v>
      </c>
      <c r="L636" s="512"/>
      <c r="M636" s="470">
        <v>1039</v>
      </c>
      <c r="N636" s="310">
        <f t="shared" si="141"/>
        <v>207.8</v>
      </c>
      <c r="O636" s="200">
        <v>12</v>
      </c>
      <c r="P636" s="273" t="s">
        <v>2942</v>
      </c>
      <c r="Q636" s="505" t="s">
        <v>2978</v>
      </c>
      <c r="R636" s="86"/>
    </row>
    <row r="637" spans="1:18">
      <c r="A637" s="520" t="s">
        <v>4</v>
      </c>
      <c r="B637" s="520" t="s">
        <v>4</v>
      </c>
      <c r="C637" s="473">
        <v>2018</v>
      </c>
      <c r="D637" s="440" t="s">
        <v>587</v>
      </c>
      <c r="E637" s="404" t="s">
        <v>644</v>
      </c>
      <c r="F637" s="515" t="s">
        <v>343</v>
      </c>
      <c r="G637" s="496" t="s">
        <v>582</v>
      </c>
      <c r="H637" s="514" t="s">
        <v>108</v>
      </c>
      <c r="I637" s="512" t="s">
        <v>1679</v>
      </c>
      <c r="J637" s="496">
        <v>2000</v>
      </c>
      <c r="K637" s="514" t="s">
        <v>286</v>
      </c>
      <c r="L637" s="512"/>
      <c r="M637" s="470">
        <v>10668</v>
      </c>
      <c r="N637" s="310">
        <f t="shared" si="141"/>
        <v>533.4</v>
      </c>
      <c r="O637" s="200">
        <v>483</v>
      </c>
      <c r="P637" s="273" t="s">
        <v>2943</v>
      </c>
      <c r="Q637" s="273" t="s">
        <v>2944</v>
      </c>
    </row>
    <row r="638" spans="1:18">
      <c r="A638" s="520" t="s">
        <v>4</v>
      </c>
      <c r="B638" s="520" t="s">
        <v>4</v>
      </c>
      <c r="C638" s="473">
        <v>2018</v>
      </c>
      <c r="D638" s="440" t="s">
        <v>604</v>
      </c>
      <c r="E638" s="515" t="s">
        <v>591</v>
      </c>
      <c r="F638" s="515" t="s">
        <v>343</v>
      </c>
      <c r="G638" s="496" t="s">
        <v>597</v>
      </c>
      <c r="H638" s="514" t="s">
        <v>108</v>
      </c>
      <c r="I638" s="512" t="s">
        <v>1679</v>
      </c>
      <c r="J638" s="496" t="s">
        <v>652</v>
      </c>
      <c r="K638" s="514" t="s">
        <v>286</v>
      </c>
      <c r="L638" s="512" t="s">
        <v>3232</v>
      </c>
      <c r="M638" s="470">
        <v>0</v>
      </c>
      <c r="N638" s="589" t="s">
        <v>286</v>
      </c>
      <c r="O638" s="200">
        <v>0</v>
      </c>
      <c r="P638" s="273"/>
      <c r="Q638" s="273"/>
    </row>
    <row r="639" spans="1:18">
      <c r="A639" s="520" t="s">
        <v>4</v>
      </c>
      <c r="B639" s="520" t="s">
        <v>4</v>
      </c>
      <c r="C639" s="473">
        <v>2018</v>
      </c>
      <c r="D639" s="440" t="s">
        <v>605</v>
      </c>
      <c r="E639" s="515" t="s">
        <v>591</v>
      </c>
      <c r="F639" s="515" t="s">
        <v>343</v>
      </c>
      <c r="G639" s="496" t="s">
        <v>597</v>
      </c>
      <c r="H639" s="514" t="s">
        <v>108</v>
      </c>
      <c r="I639" s="512" t="s">
        <v>1679</v>
      </c>
      <c r="J639" s="496">
        <v>1000</v>
      </c>
      <c r="K639" s="514" t="s">
        <v>286</v>
      </c>
      <c r="L639" s="512"/>
      <c r="M639" s="470">
        <v>1291</v>
      </c>
      <c r="N639" s="310">
        <f t="shared" si="141"/>
        <v>129.1</v>
      </c>
      <c r="O639" s="200">
        <v>16</v>
      </c>
      <c r="P639" s="273" t="s">
        <v>2945</v>
      </c>
      <c r="Q639" s="273" t="s">
        <v>2938</v>
      </c>
    </row>
    <row r="640" spans="1:18" s="528" customFormat="1">
      <c r="A640" s="520" t="s">
        <v>4</v>
      </c>
      <c r="B640" s="520" t="s">
        <v>4</v>
      </c>
      <c r="C640" s="473">
        <v>2018</v>
      </c>
      <c r="D640" s="440" t="s">
        <v>605</v>
      </c>
      <c r="E640" s="515" t="s">
        <v>591</v>
      </c>
      <c r="F640" s="515" t="s">
        <v>343</v>
      </c>
      <c r="G640" s="496" t="s">
        <v>597</v>
      </c>
      <c r="H640" s="514" t="s">
        <v>102</v>
      </c>
      <c r="I640" s="512" t="s">
        <v>1679</v>
      </c>
      <c r="J640" s="496">
        <v>600</v>
      </c>
      <c r="K640" s="514" t="s">
        <v>286</v>
      </c>
      <c r="L640" s="512"/>
      <c r="M640" s="470">
        <v>430</v>
      </c>
      <c r="N640" s="310">
        <f t="shared" si="141"/>
        <v>71.666666666666671</v>
      </c>
      <c r="O640" s="200">
        <v>4</v>
      </c>
      <c r="P640" s="273" t="s">
        <v>2946</v>
      </c>
      <c r="Q640" s="273" t="s">
        <v>2938</v>
      </c>
      <c r="R640" s="86"/>
    </row>
    <row r="641" spans="1:18" s="528" customFormat="1">
      <c r="A641" s="520" t="s">
        <v>4</v>
      </c>
      <c r="B641" s="520" t="s">
        <v>4</v>
      </c>
      <c r="C641" s="473">
        <v>2018</v>
      </c>
      <c r="D641" s="440" t="s">
        <v>605</v>
      </c>
      <c r="E641" s="515" t="s">
        <v>591</v>
      </c>
      <c r="F641" s="515" t="s">
        <v>343</v>
      </c>
      <c r="G641" s="496" t="s">
        <v>597</v>
      </c>
      <c r="H641" s="514" t="s">
        <v>103</v>
      </c>
      <c r="I641" s="512" t="s">
        <v>1679</v>
      </c>
      <c r="J641" s="496">
        <v>600</v>
      </c>
      <c r="K641" s="514" t="s">
        <v>286</v>
      </c>
      <c r="L641" s="512"/>
      <c r="M641" s="470">
        <v>430</v>
      </c>
      <c r="N641" s="310">
        <f t="shared" si="141"/>
        <v>71.666666666666671</v>
      </c>
      <c r="O641" s="200">
        <v>4</v>
      </c>
      <c r="P641" s="273" t="s">
        <v>2946</v>
      </c>
      <c r="Q641" s="273" t="s">
        <v>2938</v>
      </c>
      <c r="R641" s="86"/>
    </row>
    <row r="642" spans="1:18" s="528" customFormat="1">
      <c r="A642" s="520" t="s">
        <v>4</v>
      </c>
      <c r="B642" s="520" t="s">
        <v>4</v>
      </c>
      <c r="C642" s="473">
        <v>2018</v>
      </c>
      <c r="D642" s="440" t="s">
        <v>605</v>
      </c>
      <c r="E642" s="515" t="s">
        <v>591</v>
      </c>
      <c r="F642" s="515" t="s">
        <v>343</v>
      </c>
      <c r="G642" s="496" t="s">
        <v>597</v>
      </c>
      <c r="H642" s="514" t="s">
        <v>104</v>
      </c>
      <c r="I642" s="512" t="s">
        <v>1679</v>
      </c>
      <c r="J642" s="496">
        <v>600</v>
      </c>
      <c r="K642" s="514" t="s">
        <v>286</v>
      </c>
      <c r="L642" s="512"/>
      <c r="M642" s="470">
        <v>413</v>
      </c>
      <c r="N642" s="310">
        <f t="shared" si="141"/>
        <v>68.833333333333329</v>
      </c>
      <c r="O642" s="200">
        <v>4</v>
      </c>
      <c r="P642" s="273" t="s">
        <v>2946</v>
      </c>
      <c r="Q642" s="273" t="s">
        <v>2938</v>
      </c>
      <c r="R642" s="86"/>
    </row>
    <row r="643" spans="1:18">
      <c r="A643" s="520" t="s">
        <v>4</v>
      </c>
      <c r="B643" s="520" t="s">
        <v>4</v>
      </c>
      <c r="C643" s="473">
        <v>2018</v>
      </c>
      <c r="D643" s="440" t="s">
        <v>608</v>
      </c>
      <c r="E643" s="515" t="s">
        <v>591</v>
      </c>
      <c r="F643" s="515" t="s">
        <v>343</v>
      </c>
      <c r="G643" s="496" t="s">
        <v>597</v>
      </c>
      <c r="H643" s="514" t="s">
        <v>108</v>
      </c>
      <c r="I643" s="512" t="s">
        <v>1679</v>
      </c>
      <c r="J643" s="496">
        <v>2000</v>
      </c>
      <c r="K643" s="514" t="s">
        <v>286</v>
      </c>
      <c r="L643" s="512" t="s">
        <v>655</v>
      </c>
      <c r="M643" s="470">
        <v>2500</v>
      </c>
      <c r="N643" s="310">
        <f t="shared" si="141"/>
        <v>125</v>
      </c>
      <c r="O643" s="200">
        <v>28</v>
      </c>
      <c r="P643" s="273" t="s">
        <v>2947</v>
      </c>
      <c r="Q643" s="273"/>
    </row>
    <row r="644" spans="1:18" s="528" customFormat="1">
      <c r="A644" s="520" t="s">
        <v>4</v>
      </c>
      <c r="B644" s="520" t="s">
        <v>4</v>
      </c>
      <c r="C644" s="473">
        <v>2018</v>
      </c>
      <c r="D644" s="440" t="s">
        <v>608</v>
      </c>
      <c r="E644" s="515" t="s">
        <v>591</v>
      </c>
      <c r="F644" s="515" t="s">
        <v>343</v>
      </c>
      <c r="G644" s="496" t="s">
        <v>597</v>
      </c>
      <c r="H644" s="514" t="s">
        <v>103</v>
      </c>
      <c r="I644" s="512" t="s">
        <v>1679</v>
      </c>
      <c r="J644" s="496">
        <v>2000</v>
      </c>
      <c r="K644" s="514" t="s">
        <v>286</v>
      </c>
      <c r="L644" s="512" t="s">
        <v>655</v>
      </c>
      <c r="M644" s="470">
        <v>2500</v>
      </c>
      <c r="N644" s="310">
        <f t="shared" si="141"/>
        <v>125</v>
      </c>
      <c r="O644" s="200">
        <v>28</v>
      </c>
      <c r="P644" s="273" t="s">
        <v>2948</v>
      </c>
      <c r="Q644" s="273"/>
      <c r="R644" s="86"/>
    </row>
    <row r="645" spans="1:18" s="528" customFormat="1">
      <c r="A645" s="520" t="s">
        <v>4</v>
      </c>
      <c r="B645" s="520" t="s">
        <v>4</v>
      </c>
      <c r="C645" s="473">
        <v>2018</v>
      </c>
      <c r="D645" s="440" t="s">
        <v>608</v>
      </c>
      <c r="E645" s="515" t="s">
        <v>591</v>
      </c>
      <c r="F645" s="515" t="s">
        <v>343</v>
      </c>
      <c r="G645" s="496" t="s">
        <v>597</v>
      </c>
      <c r="H645" s="514" t="s">
        <v>104</v>
      </c>
      <c r="I645" s="512" t="s">
        <v>1679</v>
      </c>
      <c r="J645" s="496">
        <v>1000</v>
      </c>
      <c r="K645" s="514" t="s">
        <v>286</v>
      </c>
      <c r="L645" s="512" t="s">
        <v>655</v>
      </c>
      <c r="M645" s="470">
        <v>1217</v>
      </c>
      <c r="N645" s="310">
        <f t="shared" si="141"/>
        <v>121.7</v>
      </c>
      <c r="O645" s="200">
        <v>27</v>
      </c>
      <c r="P645" s="273" t="s">
        <v>2948</v>
      </c>
      <c r="Q645" s="273"/>
      <c r="R645" s="86"/>
    </row>
    <row r="646" spans="1:18">
      <c r="A646" s="520" t="s">
        <v>4</v>
      </c>
      <c r="B646" s="520" t="s">
        <v>4</v>
      </c>
      <c r="C646" s="473">
        <v>2018</v>
      </c>
      <c r="D646" s="440" t="s">
        <v>610</v>
      </c>
      <c r="E646" s="515" t="s">
        <v>591</v>
      </c>
      <c r="F646" s="515" t="s">
        <v>343</v>
      </c>
      <c r="G646" s="496" t="s">
        <v>597</v>
      </c>
      <c r="H646" s="514" t="s">
        <v>108</v>
      </c>
      <c r="I646" s="512" t="s">
        <v>1679</v>
      </c>
      <c r="J646" s="496" t="s">
        <v>652</v>
      </c>
      <c r="K646" s="514" t="s">
        <v>286</v>
      </c>
      <c r="L646" s="512" t="s">
        <v>656</v>
      </c>
      <c r="M646" s="470" t="s">
        <v>286</v>
      </c>
      <c r="N646" s="589" t="s">
        <v>286</v>
      </c>
      <c r="O646" s="470" t="s">
        <v>286</v>
      </c>
      <c r="P646" s="470" t="s">
        <v>286</v>
      </c>
      <c r="Q646" s="273" t="s">
        <v>2953</v>
      </c>
    </row>
    <row r="647" spans="1:18" s="528" customFormat="1">
      <c r="A647" s="520" t="s">
        <v>4</v>
      </c>
      <c r="B647" s="520" t="s">
        <v>4</v>
      </c>
      <c r="C647" s="473">
        <v>2018</v>
      </c>
      <c r="D647" s="440" t="s">
        <v>610</v>
      </c>
      <c r="E647" s="515" t="s">
        <v>591</v>
      </c>
      <c r="F647" s="515" t="s">
        <v>343</v>
      </c>
      <c r="G647" s="496" t="s">
        <v>597</v>
      </c>
      <c r="H647" s="514" t="s">
        <v>102</v>
      </c>
      <c r="I647" s="512" t="s">
        <v>1679</v>
      </c>
      <c r="J647" s="496" t="s">
        <v>652</v>
      </c>
      <c r="K647" s="514" t="s">
        <v>286</v>
      </c>
      <c r="L647" s="512" t="s">
        <v>656</v>
      </c>
      <c r="M647" s="470" t="s">
        <v>286</v>
      </c>
      <c r="N647" s="589" t="s">
        <v>286</v>
      </c>
      <c r="O647" s="470" t="s">
        <v>286</v>
      </c>
      <c r="P647" s="470" t="s">
        <v>286</v>
      </c>
      <c r="Q647" s="273" t="s">
        <v>2953</v>
      </c>
      <c r="R647" s="86"/>
    </row>
    <row r="648" spans="1:18" s="528" customFormat="1">
      <c r="A648" s="520" t="s">
        <v>4</v>
      </c>
      <c r="B648" s="520" t="s">
        <v>4</v>
      </c>
      <c r="C648" s="473">
        <v>2018</v>
      </c>
      <c r="D648" s="440" t="s">
        <v>610</v>
      </c>
      <c r="E648" s="515" t="s">
        <v>591</v>
      </c>
      <c r="F648" s="515" t="s">
        <v>343</v>
      </c>
      <c r="G648" s="496" t="s">
        <v>597</v>
      </c>
      <c r="H648" s="514" t="s">
        <v>103</v>
      </c>
      <c r="I648" s="512" t="s">
        <v>1679</v>
      </c>
      <c r="J648" s="496" t="s">
        <v>652</v>
      </c>
      <c r="K648" s="514" t="s">
        <v>286</v>
      </c>
      <c r="L648" s="512" t="s">
        <v>656</v>
      </c>
      <c r="M648" s="470" t="s">
        <v>286</v>
      </c>
      <c r="N648" s="589" t="s">
        <v>286</v>
      </c>
      <c r="O648" s="470" t="s">
        <v>286</v>
      </c>
      <c r="P648" s="470" t="s">
        <v>286</v>
      </c>
      <c r="Q648" s="273" t="s">
        <v>2953</v>
      </c>
      <c r="R648" s="86"/>
    </row>
    <row r="649" spans="1:18" s="528" customFormat="1">
      <c r="A649" s="520" t="s">
        <v>4</v>
      </c>
      <c r="B649" s="520" t="s">
        <v>4</v>
      </c>
      <c r="C649" s="473">
        <v>2018</v>
      </c>
      <c r="D649" s="440" t="s">
        <v>610</v>
      </c>
      <c r="E649" s="515" t="s">
        <v>591</v>
      </c>
      <c r="F649" s="515" t="s">
        <v>343</v>
      </c>
      <c r="G649" s="496" t="s">
        <v>597</v>
      </c>
      <c r="H649" s="514" t="s">
        <v>104</v>
      </c>
      <c r="I649" s="512" t="s">
        <v>1679</v>
      </c>
      <c r="J649" s="496" t="s">
        <v>652</v>
      </c>
      <c r="K649" s="514" t="s">
        <v>286</v>
      </c>
      <c r="L649" s="512" t="s">
        <v>656</v>
      </c>
      <c r="M649" s="470" t="s">
        <v>286</v>
      </c>
      <c r="N649" s="589" t="s">
        <v>286</v>
      </c>
      <c r="O649" s="470" t="s">
        <v>286</v>
      </c>
      <c r="P649" s="470" t="s">
        <v>286</v>
      </c>
      <c r="Q649" s="273" t="s">
        <v>2953</v>
      </c>
      <c r="R649" s="86"/>
    </row>
    <row r="650" spans="1:18">
      <c r="A650" s="520" t="s">
        <v>4</v>
      </c>
      <c r="B650" s="520" t="s">
        <v>4</v>
      </c>
      <c r="C650" s="473">
        <v>2018</v>
      </c>
      <c r="D650" s="440" t="s">
        <v>612</v>
      </c>
      <c r="E650" s="515" t="s">
        <v>591</v>
      </c>
      <c r="F650" s="515" t="s">
        <v>343</v>
      </c>
      <c r="G650" s="496" t="s">
        <v>597</v>
      </c>
      <c r="H650" s="514" t="s">
        <v>108</v>
      </c>
      <c r="I650" s="512" t="s">
        <v>1679</v>
      </c>
      <c r="J650" s="496" t="s">
        <v>652</v>
      </c>
      <c r="K650" s="514" t="s">
        <v>286</v>
      </c>
      <c r="L650" s="512" t="s">
        <v>3233</v>
      </c>
      <c r="M650" s="470">
        <v>10676</v>
      </c>
      <c r="N650" s="589" t="s">
        <v>286</v>
      </c>
      <c r="O650" s="200">
        <v>149</v>
      </c>
      <c r="P650" s="273" t="s">
        <v>2949</v>
      </c>
      <c r="Q650" s="273"/>
    </row>
    <row r="651" spans="1:18" s="528" customFormat="1">
      <c r="A651" s="520" t="s">
        <v>4</v>
      </c>
      <c r="B651" s="520" t="s">
        <v>4</v>
      </c>
      <c r="C651" s="473">
        <v>2018</v>
      </c>
      <c r="D651" s="440" t="s">
        <v>612</v>
      </c>
      <c r="E651" s="515" t="s">
        <v>591</v>
      </c>
      <c r="F651" s="515" t="s">
        <v>343</v>
      </c>
      <c r="G651" s="496" t="s">
        <v>597</v>
      </c>
      <c r="H651" s="514" t="s">
        <v>102</v>
      </c>
      <c r="I651" s="512" t="s">
        <v>1679</v>
      </c>
      <c r="J651" s="496" t="s">
        <v>652</v>
      </c>
      <c r="K651" s="514" t="s">
        <v>286</v>
      </c>
      <c r="L651" s="512" t="s">
        <v>3233</v>
      </c>
      <c r="M651" s="470">
        <v>765</v>
      </c>
      <c r="N651" s="589" t="s">
        <v>286</v>
      </c>
      <c r="O651" s="200">
        <v>36</v>
      </c>
      <c r="P651" s="273" t="s">
        <v>2950</v>
      </c>
      <c r="Q651" s="273"/>
      <c r="R651" s="86"/>
    </row>
    <row r="652" spans="1:18" s="528" customFormat="1">
      <c r="A652" s="520" t="s">
        <v>4</v>
      </c>
      <c r="B652" s="520" t="s">
        <v>4</v>
      </c>
      <c r="C652" s="473">
        <v>2018</v>
      </c>
      <c r="D652" s="440" t="s">
        <v>612</v>
      </c>
      <c r="E652" s="515" t="s">
        <v>591</v>
      </c>
      <c r="F652" s="515" t="s">
        <v>343</v>
      </c>
      <c r="G652" s="496" t="s">
        <v>597</v>
      </c>
      <c r="H652" s="514" t="s">
        <v>103</v>
      </c>
      <c r="I652" s="512" t="s">
        <v>1679</v>
      </c>
      <c r="J652" s="496" t="s">
        <v>652</v>
      </c>
      <c r="K652" s="514" t="s">
        <v>286</v>
      </c>
      <c r="L652" s="512" t="s">
        <v>3233</v>
      </c>
      <c r="M652" s="470">
        <v>1842</v>
      </c>
      <c r="N652" s="589" t="s">
        <v>286</v>
      </c>
      <c r="O652" s="200">
        <v>62</v>
      </c>
      <c r="P652" s="273" t="s">
        <v>2950</v>
      </c>
      <c r="Q652" s="273"/>
      <c r="R652" s="86"/>
    </row>
    <row r="653" spans="1:18" s="528" customFormat="1">
      <c r="A653" s="520" t="s">
        <v>4</v>
      </c>
      <c r="B653" s="520" t="s">
        <v>4</v>
      </c>
      <c r="C653" s="473">
        <v>2018</v>
      </c>
      <c r="D653" s="440" t="s">
        <v>612</v>
      </c>
      <c r="E653" s="515" t="s">
        <v>591</v>
      </c>
      <c r="F653" s="515" t="s">
        <v>343</v>
      </c>
      <c r="G653" s="496" t="s">
        <v>597</v>
      </c>
      <c r="H653" s="514" t="s">
        <v>104</v>
      </c>
      <c r="I653" s="512" t="s">
        <v>1679</v>
      </c>
      <c r="J653" s="496" t="s">
        <v>652</v>
      </c>
      <c r="K653" s="514" t="s">
        <v>286</v>
      </c>
      <c r="L653" s="512" t="s">
        <v>3233</v>
      </c>
      <c r="M653" s="470">
        <v>1842</v>
      </c>
      <c r="N653" s="589" t="s">
        <v>286</v>
      </c>
      <c r="O653" s="200">
        <v>62</v>
      </c>
      <c r="P653" s="273" t="s">
        <v>2950</v>
      </c>
      <c r="Q653" s="273"/>
      <c r="R653" s="86"/>
    </row>
    <row r="654" spans="1:18">
      <c r="A654" s="520" t="s">
        <v>4</v>
      </c>
      <c r="B654" s="520" t="s">
        <v>4</v>
      </c>
      <c r="C654" s="473">
        <v>2018</v>
      </c>
      <c r="D654" s="440" t="s">
        <v>614</v>
      </c>
      <c r="E654" s="515" t="s">
        <v>591</v>
      </c>
      <c r="F654" s="515" t="s">
        <v>343</v>
      </c>
      <c r="G654" s="496" t="s">
        <v>597</v>
      </c>
      <c r="H654" s="514" t="s">
        <v>108</v>
      </c>
      <c r="I654" s="512" t="s">
        <v>1679</v>
      </c>
      <c r="J654" s="496" t="s">
        <v>652</v>
      </c>
      <c r="K654" s="514" t="s">
        <v>286</v>
      </c>
      <c r="L654" s="512" t="s">
        <v>3233</v>
      </c>
      <c r="M654" s="470">
        <v>13808</v>
      </c>
      <c r="N654" s="589" t="s">
        <v>286</v>
      </c>
      <c r="O654" s="200">
        <v>45</v>
      </c>
      <c r="P654" s="273" t="s">
        <v>2951</v>
      </c>
      <c r="Q654" s="273"/>
    </row>
    <row r="655" spans="1:18">
      <c r="A655" s="520" t="s">
        <v>4</v>
      </c>
      <c r="B655" s="520" t="s">
        <v>4</v>
      </c>
      <c r="C655" s="473">
        <v>2018</v>
      </c>
      <c r="D655" s="440" t="s">
        <v>615</v>
      </c>
      <c r="E655" s="515" t="s">
        <v>591</v>
      </c>
      <c r="F655" s="515" t="s">
        <v>343</v>
      </c>
      <c r="G655" s="496" t="s">
        <v>597</v>
      </c>
      <c r="H655" s="514" t="s">
        <v>108</v>
      </c>
      <c r="I655" s="512" t="s">
        <v>1679</v>
      </c>
      <c r="J655" s="496" t="s">
        <v>652</v>
      </c>
      <c r="K655" s="514" t="s">
        <v>286</v>
      </c>
      <c r="L655" s="512" t="s">
        <v>656</v>
      </c>
      <c r="M655" s="470" t="s">
        <v>286</v>
      </c>
      <c r="N655" s="589" t="s">
        <v>286</v>
      </c>
      <c r="O655" s="470" t="s">
        <v>286</v>
      </c>
      <c r="P655" s="470" t="s">
        <v>286</v>
      </c>
      <c r="Q655" s="273" t="s">
        <v>2953</v>
      </c>
    </row>
    <row r="656" spans="1:18" s="528" customFormat="1">
      <c r="A656" s="520" t="s">
        <v>4</v>
      </c>
      <c r="B656" s="520" t="s">
        <v>4</v>
      </c>
      <c r="C656" s="473">
        <v>2018</v>
      </c>
      <c r="D656" s="440" t="s">
        <v>615</v>
      </c>
      <c r="E656" s="515" t="s">
        <v>591</v>
      </c>
      <c r="F656" s="515" t="s">
        <v>343</v>
      </c>
      <c r="G656" s="496" t="s">
        <v>597</v>
      </c>
      <c r="H656" s="514" t="s">
        <v>102</v>
      </c>
      <c r="I656" s="512" t="s">
        <v>1679</v>
      </c>
      <c r="J656" s="496" t="s">
        <v>652</v>
      </c>
      <c r="K656" s="514" t="s">
        <v>286</v>
      </c>
      <c r="L656" s="512" t="s">
        <v>656</v>
      </c>
      <c r="M656" s="470" t="s">
        <v>286</v>
      </c>
      <c r="N656" s="589" t="s">
        <v>286</v>
      </c>
      <c r="O656" s="470" t="s">
        <v>286</v>
      </c>
      <c r="P656" s="470" t="s">
        <v>286</v>
      </c>
      <c r="Q656" s="273" t="s">
        <v>2953</v>
      </c>
      <c r="R656" s="86"/>
    </row>
    <row r="657" spans="1:18" s="528" customFormat="1">
      <c r="A657" s="520" t="s">
        <v>4</v>
      </c>
      <c r="B657" s="520" t="s">
        <v>4</v>
      </c>
      <c r="C657" s="473">
        <v>2018</v>
      </c>
      <c r="D657" s="440" t="s">
        <v>615</v>
      </c>
      <c r="E657" s="515" t="s">
        <v>591</v>
      </c>
      <c r="F657" s="515" t="s">
        <v>343</v>
      </c>
      <c r="G657" s="496" t="s">
        <v>597</v>
      </c>
      <c r="H657" s="514" t="s">
        <v>103</v>
      </c>
      <c r="I657" s="512" t="s">
        <v>1679</v>
      </c>
      <c r="J657" s="496" t="s">
        <v>652</v>
      </c>
      <c r="K657" s="514" t="s">
        <v>286</v>
      </c>
      <c r="L657" s="512" t="s">
        <v>656</v>
      </c>
      <c r="M657" s="470" t="s">
        <v>286</v>
      </c>
      <c r="N657" s="589" t="s">
        <v>286</v>
      </c>
      <c r="O657" s="470" t="s">
        <v>286</v>
      </c>
      <c r="P657" s="470" t="s">
        <v>286</v>
      </c>
      <c r="Q657" s="273" t="s">
        <v>2953</v>
      </c>
      <c r="R657" s="86"/>
    </row>
    <row r="658" spans="1:18" s="528" customFormat="1">
      <c r="A658" s="520" t="s">
        <v>4</v>
      </c>
      <c r="B658" s="520" t="s">
        <v>4</v>
      </c>
      <c r="C658" s="473">
        <v>2018</v>
      </c>
      <c r="D658" s="440" t="s">
        <v>615</v>
      </c>
      <c r="E658" s="515" t="s">
        <v>591</v>
      </c>
      <c r="F658" s="515" t="s">
        <v>343</v>
      </c>
      <c r="G658" s="496" t="s">
        <v>597</v>
      </c>
      <c r="H658" s="514" t="s">
        <v>104</v>
      </c>
      <c r="I658" s="512" t="s">
        <v>1679</v>
      </c>
      <c r="J658" s="496" t="s">
        <v>652</v>
      </c>
      <c r="K658" s="514" t="s">
        <v>286</v>
      </c>
      <c r="L658" s="512" t="s">
        <v>656</v>
      </c>
      <c r="M658" s="470" t="s">
        <v>286</v>
      </c>
      <c r="N658" s="589" t="s">
        <v>286</v>
      </c>
      <c r="O658" s="470" t="s">
        <v>286</v>
      </c>
      <c r="P658" s="470" t="s">
        <v>286</v>
      </c>
      <c r="Q658" s="273" t="s">
        <v>2953</v>
      </c>
      <c r="R658" s="86"/>
    </row>
    <row r="659" spans="1:18">
      <c r="A659" s="520" t="s">
        <v>4</v>
      </c>
      <c r="B659" s="520" t="s">
        <v>4</v>
      </c>
      <c r="C659" s="473">
        <v>2018</v>
      </c>
      <c r="D659" s="440" t="s">
        <v>618</v>
      </c>
      <c r="E659" s="515" t="s">
        <v>591</v>
      </c>
      <c r="F659" s="515" t="s">
        <v>343</v>
      </c>
      <c r="G659" s="496" t="s">
        <v>597</v>
      </c>
      <c r="H659" s="514" t="s">
        <v>108</v>
      </c>
      <c r="I659" s="512" t="s">
        <v>1679</v>
      </c>
      <c r="J659" s="496" t="s">
        <v>652</v>
      </c>
      <c r="K659" s="514" t="s">
        <v>286</v>
      </c>
      <c r="L659" s="512" t="s">
        <v>653</v>
      </c>
      <c r="M659" s="470">
        <v>0</v>
      </c>
      <c r="N659" s="589" t="s">
        <v>286</v>
      </c>
      <c r="O659" s="470">
        <v>0</v>
      </c>
      <c r="P659" s="470"/>
      <c r="Q659" s="273"/>
    </row>
    <row r="660" spans="1:18">
      <c r="A660" s="520" t="s">
        <v>4</v>
      </c>
      <c r="B660" s="520" t="s">
        <v>4</v>
      </c>
      <c r="C660" s="473">
        <v>2018</v>
      </c>
      <c r="D660" s="440" t="s">
        <v>623</v>
      </c>
      <c r="E660" s="515" t="s">
        <v>591</v>
      </c>
      <c r="F660" s="515" t="s">
        <v>343</v>
      </c>
      <c r="G660" s="496" t="s">
        <v>597</v>
      </c>
      <c r="H660" s="514" t="s">
        <v>108</v>
      </c>
      <c r="I660" s="512" t="s">
        <v>1679</v>
      </c>
      <c r="J660" s="496">
        <v>5000</v>
      </c>
      <c r="K660" s="514" t="s">
        <v>286</v>
      </c>
      <c r="L660" s="512" t="s">
        <v>655</v>
      </c>
      <c r="M660" s="470">
        <v>8753</v>
      </c>
      <c r="N660" s="310">
        <f t="shared" ref="N660:N662" si="142">100*M660/J660</f>
        <v>175.06</v>
      </c>
      <c r="O660" s="200">
        <v>49</v>
      </c>
      <c r="P660" s="273" t="s">
        <v>2947</v>
      </c>
      <c r="Q660" s="273" t="s">
        <v>2952</v>
      </c>
    </row>
    <row r="661" spans="1:18" s="528" customFormat="1">
      <c r="A661" s="520" t="s">
        <v>4</v>
      </c>
      <c r="B661" s="520" t="s">
        <v>4</v>
      </c>
      <c r="C661" s="473">
        <v>2018</v>
      </c>
      <c r="D661" s="440" t="s">
        <v>623</v>
      </c>
      <c r="E661" s="515" t="s">
        <v>591</v>
      </c>
      <c r="F661" s="515" t="s">
        <v>343</v>
      </c>
      <c r="G661" s="496" t="s">
        <v>597</v>
      </c>
      <c r="H661" s="514" t="s">
        <v>103</v>
      </c>
      <c r="I661" s="512" t="s">
        <v>1679</v>
      </c>
      <c r="J661" s="496">
        <v>5000</v>
      </c>
      <c r="K661" s="514" t="s">
        <v>286</v>
      </c>
      <c r="L661" s="512" t="s">
        <v>655</v>
      </c>
      <c r="M661" s="470">
        <v>8753</v>
      </c>
      <c r="N661" s="310">
        <f t="shared" si="142"/>
        <v>175.06</v>
      </c>
      <c r="O661" s="200">
        <v>49</v>
      </c>
      <c r="P661" s="273" t="s">
        <v>2948</v>
      </c>
      <c r="Q661" s="273" t="s">
        <v>2952</v>
      </c>
      <c r="R661" s="86"/>
    </row>
    <row r="662" spans="1:18" s="528" customFormat="1">
      <c r="A662" s="520" t="s">
        <v>4</v>
      </c>
      <c r="B662" s="520" t="s">
        <v>4</v>
      </c>
      <c r="C662" s="473">
        <v>2018</v>
      </c>
      <c r="D662" s="440" t="s">
        <v>623</v>
      </c>
      <c r="E662" s="515" t="s">
        <v>591</v>
      </c>
      <c r="F662" s="515" t="s">
        <v>343</v>
      </c>
      <c r="G662" s="496" t="s">
        <v>597</v>
      </c>
      <c r="H662" s="514" t="s">
        <v>104</v>
      </c>
      <c r="I662" s="512" t="s">
        <v>1679</v>
      </c>
      <c r="J662" s="496">
        <v>2500</v>
      </c>
      <c r="K662" s="514" t="s">
        <v>286</v>
      </c>
      <c r="L662" s="512" t="s">
        <v>655</v>
      </c>
      <c r="M662" s="470">
        <v>6953</v>
      </c>
      <c r="N662" s="310">
        <f t="shared" si="142"/>
        <v>278.12</v>
      </c>
      <c r="O662" s="200">
        <v>51</v>
      </c>
      <c r="P662" s="273" t="s">
        <v>2948</v>
      </c>
      <c r="Q662" s="273" t="s">
        <v>2952</v>
      </c>
      <c r="R662" s="86"/>
    </row>
    <row r="663" spans="1:18">
      <c r="A663" s="520" t="s">
        <v>4</v>
      </c>
      <c r="B663" s="520" t="s">
        <v>4</v>
      </c>
      <c r="C663" s="473">
        <v>2018</v>
      </c>
      <c r="D663" s="440" t="s">
        <v>586</v>
      </c>
      <c r="E663" s="515" t="s">
        <v>591</v>
      </c>
      <c r="F663" s="515" t="s">
        <v>343</v>
      </c>
      <c r="G663" s="496" t="s">
        <v>597</v>
      </c>
      <c r="H663" s="514" t="s">
        <v>108</v>
      </c>
      <c r="I663" s="512" t="s">
        <v>1679</v>
      </c>
      <c r="J663" s="496" t="s">
        <v>652</v>
      </c>
      <c r="K663" s="514" t="s">
        <v>286</v>
      </c>
      <c r="L663" s="512" t="s">
        <v>654</v>
      </c>
      <c r="M663" s="470">
        <v>562</v>
      </c>
      <c r="N663" s="589" t="s">
        <v>286</v>
      </c>
      <c r="O663" s="200">
        <v>8</v>
      </c>
      <c r="P663" s="273" t="s">
        <v>2945</v>
      </c>
      <c r="Q663" s="273"/>
    </row>
    <row r="664" spans="1:18" s="528" customFormat="1">
      <c r="A664" s="520" t="s">
        <v>4</v>
      </c>
      <c r="B664" s="520" t="s">
        <v>4</v>
      </c>
      <c r="C664" s="473">
        <v>2018</v>
      </c>
      <c r="D664" s="440" t="s">
        <v>586</v>
      </c>
      <c r="E664" s="515" t="s">
        <v>591</v>
      </c>
      <c r="F664" s="515" t="s">
        <v>343</v>
      </c>
      <c r="G664" s="496" t="s">
        <v>597</v>
      </c>
      <c r="H664" s="514" t="s">
        <v>102</v>
      </c>
      <c r="I664" s="512" t="s">
        <v>1679</v>
      </c>
      <c r="J664" s="496" t="s">
        <v>652</v>
      </c>
      <c r="K664" s="514" t="s">
        <v>286</v>
      </c>
      <c r="L664" s="512" t="s">
        <v>654</v>
      </c>
      <c r="M664" s="470">
        <v>283</v>
      </c>
      <c r="N664" s="589" t="s">
        <v>286</v>
      </c>
      <c r="O664" s="200">
        <v>3</v>
      </c>
      <c r="P664" s="273" t="s">
        <v>2946</v>
      </c>
      <c r="Q664" s="273"/>
      <c r="R664" s="86"/>
    </row>
    <row r="665" spans="1:18" s="528" customFormat="1">
      <c r="A665" s="520" t="s">
        <v>4</v>
      </c>
      <c r="B665" s="520" t="s">
        <v>4</v>
      </c>
      <c r="C665" s="473">
        <v>2018</v>
      </c>
      <c r="D665" s="440" t="s">
        <v>586</v>
      </c>
      <c r="E665" s="515" t="s">
        <v>591</v>
      </c>
      <c r="F665" s="515" t="s">
        <v>343</v>
      </c>
      <c r="G665" s="496" t="s">
        <v>597</v>
      </c>
      <c r="H665" s="514" t="s">
        <v>103</v>
      </c>
      <c r="I665" s="512" t="s">
        <v>1679</v>
      </c>
      <c r="J665" s="496" t="s">
        <v>652</v>
      </c>
      <c r="K665" s="514" t="s">
        <v>286</v>
      </c>
      <c r="L665" s="512" t="s">
        <v>654</v>
      </c>
      <c r="M665" s="470">
        <v>283</v>
      </c>
      <c r="N665" s="589" t="s">
        <v>286</v>
      </c>
      <c r="O665" s="200">
        <v>3</v>
      </c>
      <c r="P665" s="273" t="s">
        <v>2946</v>
      </c>
      <c r="Q665" s="273"/>
      <c r="R665" s="86"/>
    </row>
    <row r="666" spans="1:18" s="528" customFormat="1">
      <c r="A666" s="520" t="s">
        <v>4</v>
      </c>
      <c r="B666" s="520" t="s">
        <v>4</v>
      </c>
      <c r="C666" s="473">
        <v>2018</v>
      </c>
      <c r="D666" s="440" t="s">
        <v>586</v>
      </c>
      <c r="E666" s="515" t="s">
        <v>591</v>
      </c>
      <c r="F666" s="515" t="s">
        <v>343</v>
      </c>
      <c r="G666" s="496" t="s">
        <v>597</v>
      </c>
      <c r="H666" s="514" t="s">
        <v>104</v>
      </c>
      <c r="I666" s="512" t="s">
        <v>1679</v>
      </c>
      <c r="J666" s="496" t="s">
        <v>652</v>
      </c>
      <c r="K666" s="514" t="s">
        <v>286</v>
      </c>
      <c r="L666" s="512" t="s">
        <v>654</v>
      </c>
      <c r="M666" s="470">
        <v>283</v>
      </c>
      <c r="N666" s="589" t="s">
        <v>286</v>
      </c>
      <c r="O666" s="200">
        <v>3</v>
      </c>
      <c r="P666" s="273" t="s">
        <v>2946</v>
      </c>
      <c r="Q666" s="273"/>
      <c r="R666" s="86"/>
    </row>
    <row r="667" spans="1:18">
      <c r="A667" s="520" t="s">
        <v>4</v>
      </c>
      <c r="B667" s="520" t="s">
        <v>4</v>
      </c>
      <c r="C667" s="473">
        <v>2018</v>
      </c>
      <c r="D667" s="440" t="s">
        <v>3234</v>
      </c>
      <c r="E667" s="515" t="s">
        <v>591</v>
      </c>
      <c r="F667" s="515" t="s">
        <v>343</v>
      </c>
      <c r="G667" s="496" t="s">
        <v>597</v>
      </c>
      <c r="H667" s="514" t="s">
        <v>108</v>
      </c>
      <c r="I667" s="512" t="s">
        <v>1679</v>
      </c>
      <c r="J667" s="496" t="s">
        <v>652</v>
      </c>
      <c r="K667" s="514" t="s">
        <v>286</v>
      </c>
      <c r="L667" s="512" t="s">
        <v>3235</v>
      </c>
      <c r="M667" s="470" t="s">
        <v>286</v>
      </c>
      <c r="N667" s="589" t="s">
        <v>286</v>
      </c>
      <c r="O667" s="470" t="s">
        <v>286</v>
      </c>
      <c r="P667" s="470" t="s">
        <v>286</v>
      </c>
      <c r="Q667" s="273" t="s">
        <v>2953</v>
      </c>
    </row>
    <row r="668" spans="1:18">
      <c r="A668" s="525" t="s">
        <v>4</v>
      </c>
      <c r="B668" s="525" t="s">
        <v>4</v>
      </c>
      <c r="C668" s="473">
        <v>2018</v>
      </c>
      <c r="D668" s="440" t="s">
        <v>636</v>
      </c>
      <c r="E668" s="515" t="s">
        <v>591</v>
      </c>
      <c r="F668" s="515" t="s">
        <v>343</v>
      </c>
      <c r="G668" s="514" t="s">
        <v>597</v>
      </c>
      <c r="H668" s="514" t="s">
        <v>108</v>
      </c>
      <c r="I668" s="512" t="s">
        <v>1679</v>
      </c>
      <c r="J668" s="514" t="s">
        <v>286</v>
      </c>
      <c r="K668" s="514" t="s">
        <v>286</v>
      </c>
      <c r="L668" s="409" t="s">
        <v>849</v>
      </c>
      <c r="M668" s="470" t="s">
        <v>286</v>
      </c>
      <c r="N668" s="589" t="s">
        <v>286</v>
      </c>
      <c r="O668" s="470" t="s">
        <v>286</v>
      </c>
      <c r="P668" s="470" t="s">
        <v>286</v>
      </c>
      <c r="Q668" s="273" t="s">
        <v>2953</v>
      </c>
    </row>
    <row r="669" spans="1:18" s="528" customFormat="1">
      <c r="A669" s="525" t="s">
        <v>4</v>
      </c>
      <c r="B669" s="525" t="s">
        <v>4</v>
      </c>
      <c r="C669" s="473">
        <v>2018</v>
      </c>
      <c r="D669" s="440" t="s">
        <v>636</v>
      </c>
      <c r="E669" s="515" t="s">
        <v>591</v>
      </c>
      <c r="F669" s="515" t="s">
        <v>343</v>
      </c>
      <c r="G669" s="514" t="s">
        <v>597</v>
      </c>
      <c r="H669" s="514" t="s">
        <v>102</v>
      </c>
      <c r="I669" s="512" t="s">
        <v>1679</v>
      </c>
      <c r="J669" s="514" t="s">
        <v>286</v>
      </c>
      <c r="K669" s="514" t="s">
        <v>286</v>
      </c>
      <c r="L669" s="409" t="s">
        <v>849</v>
      </c>
      <c r="M669" s="470" t="s">
        <v>286</v>
      </c>
      <c r="N669" s="589" t="s">
        <v>286</v>
      </c>
      <c r="O669" s="470" t="s">
        <v>286</v>
      </c>
      <c r="P669" s="470" t="s">
        <v>286</v>
      </c>
      <c r="Q669" s="273" t="s">
        <v>2953</v>
      </c>
      <c r="R669" s="86"/>
    </row>
    <row r="670" spans="1:18" s="528" customFormat="1">
      <c r="A670" s="525" t="s">
        <v>4</v>
      </c>
      <c r="B670" s="525" t="s">
        <v>4</v>
      </c>
      <c r="C670" s="473">
        <v>2018</v>
      </c>
      <c r="D670" s="440" t="s">
        <v>636</v>
      </c>
      <c r="E670" s="515" t="s">
        <v>591</v>
      </c>
      <c r="F670" s="515" t="s">
        <v>343</v>
      </c>
      <c r="G670" s="514" t="s">
        <v>597</v>
      </c>
      <c r="H670" s="514" t="s">
        <v>103</v>
      </c>
      <c r="I670" s="512" t="s">
        <v>1679</v>
      </c>
      <c r="J670" s="514" t="s">
        <v>286</v>
      </c>
      <c r="K670" s="514" t="s">
        <v>286</v>
      </c>
      <c r="L670" s="409" t="s">
        <v>849</v>
      </c>
      <c r="M670" s="470" t="s">
        <v>286</v>
      </c>
      <c r="N670" s="589" t="s">
        <v>286</v>
      </c>
      <c r="O670" s="470" t="s">
        <v>286</v>
      </c>
      <c r="P670" s="470" t="s">
        <v>286</v>
      </c>
      <c r="Q670" s="273" t="s">
        <v>2953</v>
      </c>
      <c r="R670" s="86"/>
    </row>
    <row r="671" spans="1:18" s="528" customFormat="1">
      <c r="A671" s="525" t="s">
        <v>4</v>
      </c>
      <c r="B671" s="525" t="s">
        <v>4</v>
      </c>
      <c r="C671" s="473">
        <v>2018</v>
      </c>
      <c r="D671" s="440" t="s">
        <v>636</v>
      </c>
      <c r="E671" s="515" t="s">
        <v>591</v>
      </c>
      <c r="F671" s="515" t="s">
        <v>343</v>
      </c>
      <c r="G671" s="514" t="s">
        <v>597</v>
      </c>
      <c r="H671" s="514" t="s">
        <v>104</v>
      </c>
      <c r="I671" s="512" t="s">
        <v>1679</v>
      </c>
      <c r="J671" s="514" t="s">
        <v>286</v>
      </c>
      <c r="K671" s="514" t="s">
        <v>286</v>
      </c>
      <c r="L671" s="409" t="s">
        <v>849</v>
      </c>
      <c r="M671" s="470" t="s">
        <v>286</v>
      </c>
      <c r="N671" s="589" t="s">
        <v>286</v>
      </c>
      <c r="O671" s="470" t="s">
        <v>286</v>
      </c>
      <c r="P671" s="470" t="s">
        <v>286</v>
      </c>
      <c r="Q671" s="273" t="s">
        <v>2953</v>
      </c>
      <c r="R671" s="86"/>
    </row>
    <row r="672" spans="1:18">
      <c r="A672" s="525" t="s">
        <v>4</v>
      </c>
      <c r="B672" s="525" t="s">
        <v>4</v>
      </c>
      <c r="C672" s="473">
        <v>2018</v>
      </c>
      <c r="D672" s="440" t="s">
        <v>637</v>
      </c>
      <c r="E672" s="515" t="s">
        <v>591</v>
      </c>
      <c r="F672" s="515" t="s">
        <v>343</v>
      </c>
      <c r="G672" s="514" t="s">
        <v>597</v>
      </c>
      <c r="H672" s="514" t="s">
        <v>108</v>
      </c>
      <c r="I672" s="512" t="s">
        <v>1679</v>
      </c>
      <c r="J672" s="514" t="s">
        <v>286</v>
      </c>
      <c r="K672" s="514" t="s">
        <v>286</v>
      </c>
      <c r="L672" s="409" t="s">
        <v>849</v>
      </c>
      <c r="M672" s="470" t="s">
        <v>286</v>
      </c>
      <c r="N672" s="589" t="s">
        <v>286</v>
      </c>
      <c r="O672" s="470" t="s">
        <v>286</v>
      </c>
      <c r="P672" s="470" t="s">
        <v>286</v>
      </c>
      <c r="Q672" s="273" t="s">
        <v>2953</v>
      </c>
    </row>
    <row r="673" spans="1:18" s="528" customFormat="1">
      <c r="A673" s="525" t="s">
        <v>4</v>
      </c>
      <c r="B673" s="525" t="s">
        <v>4</v>
      </c>
      <c r="C673" s="473">
        <v>2018</v>
      </c>
      <c r="D673" s="440" t="s">
        <v>637</v>
      </c>
      <c r="E673" s="515" t="s">
        <v>591</v>
      </c>
      <c r="F673" s="515" t="s">
        <v>343</v>
      </c>
      <c r="G673" s="514" t="s">
        <v>597</v>
      </c>
      <c r="H673" s="514" t="s">
        <v>102</v>
      </c>
      <c r="I673" s="512" t="s">
        <v>1679</v>
      </c>
      <c r="J673" s="514" t="s">
        <v>286</v>
      </c>
      <c r="K673" s="514" t="s">
        <v>286</v>
      </c>
      <c r="L673" s="409" t="s">
        <v>849</v>
      </c>
      <c r="M673" s="470" t="s">
        <v>286</v>
      </c>
      <c r="N673" s="589" t="s">
        <v>286</v>
      </c>
      <c r="O673" s="470" t="s">
        <v>286</v>
      </c>
      <c r="P673" s="470" t="s">
        <v>286</v>
      </c>
      <c r="Q673" s="273" t="s">
        <v>2953</v>
      </c>
      <c r="R673" s="86"/>
    </row>
    <row r="674" spans="1:18" s="528" customFormat="1">
      <c r="A674" s="525" t="s">
        <v>4</v>
      </c>
      <c r="B674" s="525" t="s">
        <v>4</v>
      </c>
      <c r="C674" s="473">
        <v>2018</v>
      </c>
      <c r="D674" s="440" t="s">
        <v>637</v>
      </c>
      <c r="E674" s="515" t="s">
        <v>591</v>
      </c>
      <c r="F674" s="515" t="s">
        <v>343</v>
      </c>
      <c r="G674" s="514" t="s">
        <v>597</v>
      </c>
      <c r="H674" s="514" t="s">
        <v>103</v>
      </c>
      <c r="I674" s="512" t="s">
        <v>1679</v>
      </c>
      <c r="J674" s="514" t="s">
        <v>286</v>
      </c>
      <c r="K674" s="514" t="s">
        <v>286</v>
      </c>
      <c r="L674" s="409" t="s">
        <v>849</v>
      </c>
      <c r="M674" s="470" t="s">
        <v>286</v>
      </c>
      <c r="N674" s="589" t="s">
        <v>286</v>
      </c>
      <c r="O674" s="470" t="s">
        <v>286</v>
      </c>
      <c r="P674" s="470" t="s">
        <v>286</v>
      </c>
      <c r="Q674" s="273" t="s">
        <v>2953</v>
      </c>
      <c r="R674" s="86"/>
    </row>
    <row r="675" spans="1:18" s="528" customFormat="1">
      <c r="A675" s="525" t="s">
        <v>4</v>
      </c>
      <c r="B675" s="525" t="s">
        <v>4</v>
      </c>
      <c r="C675" s="473">
        <v>2018</v>
      </c>
      <c r="D675" s="440" t="s">
        <v>637</v>
      </c>
      <c r="E675" s="515" t="s">
        <v>591</v>
      </c>
      <c r="F675" s="515" t="s">
        <v>343</v>
      </c>
      <c r="G675" s="514" t="s">
        <v>597</v>
      </c>
      <c r="H675" s="514" t="s">
        <v>104</v>
      </c>
      <c r="I675" s="512" t="s">
        <v>1679</v>
      </c>
      <c r="J675" s="514" t="s">
        <v>286</v>
      </c>
      <c r="K675" s="514" t="s">
        <v>286</v>
      </c>
      <c r="L675" s="409" t="s">
        <v>849</v>
      </c>
      <c r="M675" s="470" t="s">
        <v>286</v>
      </c>
      <c r="N675" s="589" t="s">
        <v>286</v>
      </c>
      <c r="O675" s="470" t="s">
        <v>286</v>
      </c>
      <c r="P675" s="470" t="s">
        <v>286</v>
      </c>
      <c r="Q675" s="273" t="s">
        <v>2953</v>
      </c>
      <c r="R675" s="86"/>
    </row>
    <row r="676" spans="1:18">
      <c r="A676" s="525" t="s">
        <v>4</v>
      </c>
      <c r="B676" s="514" t="s">
        <v>4</v>
      </c>
      <c r="C676" s="473">
        <v>2018</v>
      </c>
      <c r="D676" s="440" t="s">
        <v>1223</v>
      </c>
      <c r="E676" s="515" t="s">
        <v>591</v>
      </c>
      <c r="F676" s="515" t="s">
        <v>333</v>
      </c>
      <c r="G676" s="514" t="s">
        <v>1224</v>
      </c>
      <c r="H676" s="514" t="s">
        <v>108</v>
      </c>
      <c r="I676" s="512" t="s">
        <v>1276</v>
      </c>
      <c r="J676" s="514" t="s">
        <v>519</v>
      </c>
      <c r="K676" s="514" t="s">
        <v>286</v>
      </c>
      <c r="L676" s="409" t="s">
        <v>1277</v>
      </c>
      <c r="M676" s="470">
        <v>0</v>
      </c>
      <c r="N676" s="310" t="s">
        <v>286</v>
      </c>
      <c r="O676" s="200">
        <v>0</v>
      </c>
      <c r="P676" s="273"/>
      <c r="Q676" s="273"/>
    </row>
    <row r="677" spans="1:18">
      <c r="A677" s="525" t="s">
        <v>4</v>
      </c>
      <c r="B677" s="514" t="s">
        <v>4</v>
      </c>
      <c r="C677" s="473">
        <v>2018</v>
      </c>
      <c r="D677" s="440" t="s">
        <v>1225</v>
      </c>
      <c r="E677" s="515" t="s">
        <v>591</v>
      </c>
      <c r="F677" s="515" t="s">
        <v>333</v>
      </c>
      <c r="G677" s="514" t="s">
        <v>1224</v>
      </c>
      <c r="H677" s="514" t="s">
        <v>108</v>
      </c>
      <c r="I677" s="512" t="s">
        <v>1276</v>
      </c>
      <c r="J677" s="514" t="s">
        <v>519</v>
      </c>
      <c r="K677" s="514" t="s">
        <v>286</v>
      </c>
      <c r="L677" s="409" t="s">
        <v>1278</v>
      </c>
      <c r="M677" s="470">
        <v>0</v>
      </c>
      <c r="N677" s="310" t="s">
        <v>286</v>
      </c>
      <c r="O677" s="200">
        <v>0</v>
      </c>
      <c r="P677" s="273"/>
      <c r="Q677" s="273"/>
    </row>
    <row r="678" spans="1:18">
      <c r="A678" s="525" t="s">
        <v>4</v>
      </c>
      <c r="B678" s="514" t="s">
        <v>4</v>
      </c>
      <c r="C678" s="473">
        <v>2018</v>
      </c>
      <c r="D678" s="440" t="s">
        <v>1226</v>
      </c>
      <c r="E678" s="515" t="s">
        <v>591</v>
      </c>
      <c r="F678" s="515" t="s">
        <v>333</v>
      </c>
      <c r="G678" s="514" t="s">
        <v>1224</v>
      </c>
      <c r="H678" s="514" t="s">
        <v>108</v>
      </c>
      <c r="I678" s="512" t="s">
        <v>1276</v>
      </c>
      <c r="J678" s="514" t="s">
        <v>519</v>
      </c>
      <c r="K678" s="514" t="s">
        <v>286</v>
      </c>
      <c r="L678" s="409" t="s">
        <v>1278</v>
      </c>
      <c r="M678" s="470">
        <v>14</v>
      </c>
      <c r="N678" s="310" t="s">
        <v>286</v>
      </c>
      <c r="O678" s="200">
        <v>3</v>
      </c>
      <c r="P678" s="273" t="s">
        <v>2956</v>
      </c>
      <c r="Q678" s="273" t="s">
        <v>2724</v>
      </c>
    </row>
    <row r="679" spans="1:18">
      <c r="A679" s="525" t="s">
        <v>4</v>
      </c>
      <c r="B679" s="514" t="s">
        <v>4</v>
      </c>
      <c r="C679" s="473">
        <v>2018</v>
      </c>
      <c r="D679" s="440" t="s">
        <v>1227</v>
      </c>
      <c r="E679" s="515" t="s">
        <v>591</v>
      </c>
      <c r="F679" s="515" t="s">
        <v>333</v>
      </c>
      <c r="G679" s="514" t="s">
        <v>1224</v>
      </c>
      <c r="H679" s="514" t="s">
        <v>108</v>
      </c>
      <c r="I679" s="512" t="s">
        <v>1276</v>
      </c>
      <c r="J679" s="514" t="s">
        <v>519</v>
      </c>
      <c r="K679" s="514" t="s">
        <v>286</v>
      </c>
      <c r="L679" s="409" t="s">
        <v>1278</v>
      </c>
      <c r="M679" s="470">
        <v>17</v>
      </c>
      <c r="N679" s="310" t="s">
        <v>286</v>
      </c>
      <c r="O679" s="200">
        <v>1</v>
      </c>
      <c r="P679" s="273" t="s">
        <v>2725</v>
      </c>
      <c r="Q679" s="273"/>
    </row>
    <row r="680" spans="1:18">
      <c r="A680" s="525" t="s">
        <v>4</v>
      </c>
      <c r="B680" s="514" t="s">
        <v>4</v>
      </c>
      <c r="C680" s="473">
        <v>2018</v>
      </c>
      <c r="D680" s="440" t="s">
        <v>1228</v>
      </c>
      <c r="E680" s="515" t="s">
        <v>591</v>
      </c>
      <c r="F680" s="515" t="s">
        <v>333</v>
      </c>
      <c r="G680" s="514" t="s">
        <v>1224</v>
      </c>
      <c r="H680" s="514" t="s">
        <v>108</v>
      </c>
      <c r="I680" s="512" t="s">
        <v>1276</v>
      </c>
      <c r="J680" s="514" t="s">
        <v>519</v>
      </c>
      <c r="K680" s="514" t="s">
        <v>286</v>
      </c>
      <c r="L680" s="409" t="s">
        <v>1278</v>
      </c>
      <c r="M680" s="470">
        <v>0</v>
      </c>
      <c r="N680" s="310" t="s">
        <v>286</v>
      </c>
      <c r="O680" s="200">
        <v>0</v>
      </c>
      <c r="P680" s="273"/>
      <c r="Q680" s="273"/>
    </row>
    <row r="681" spans="1:18">
      <c r="A681" s="525" t="s">
        <v>4</v>
      </c>
      <c r="B681" s="514" t="s">
        <v>4</v>
      </c>
      <c r="C681" s="473">
        <v>2018</v>
      </c>
      <c r="D681" s="440" t="s">
        <v>1229</v>
      </c>
      <c r="E681" s="515" t="s">
        <v>591</v>
      </c>
      <c r="F681" s="515" t="s">
        <v>333</v>
      </c>
      <c r="G681" s="514" t="s">
        <v>1224</v>
      </c>
      <c r="H681" s="514" t="s">
        <v>108</v>
      </c>
      <c r="I681" s="512" t="s">
        <v>1276</v>
      </c>
      <c r="J681" s="514" t="s">
        <v>519</v>
      </c>
      <c r="K681" s="514" t="s">
        <v>286</v>
      </c>
      <c r="L681" s="409" t="s">
        <v>1277</v>
      </c>
      <c r="M681" s="470">
        <v>2</v>
      </c>
      <c r="N681" s="310" t="s">
        <v>286</v>
      </c>
      <c r="O681" s="200">
        <v>1</v>
      </c>
      <c r="P681" s="273" t="s">
        <v>2725</v>
      </c>
      <c r="Q681" s="273"/>
    </row>
    <row r="682" spans="1:18">
      <c r="A682" s="525" t="s">
        <v>4</v>
      </c>
      <c r="B682" s="514" t="s">
        <v>4</v>
      </c>
      <c r="C682" s="473">
        <v>2018</v>
      </c>
      <c r="D682" s="440" t="s">
        <v>1230</v>
      </c>
      <c r="E682" s="515" t="s">
        <v>591</v>
      </c>
      <c r="F682" s="515" t="s">
        <v>333</v>
      </c>
      <c r="G682" s="514" t="s">
        <v>1224</v>
      </c>
      <c r="H682" s="514" t="s">
        <v>108</v>
      </c>
      <c r="I682" s="512" t="s">
        <v>1276</v>
      </c>
      <c r="J682" s="514" t="s">
        <v>519</v>
      </c>
      <c r="K682" s="514" t="s">
        <v>286</v>
      </c>
      <c r="L682" s="409" t="s">
        <v>1277</v>
      </c>
      <c r="M682" s="470">
        <v>3</v>
      </c>
      <c r="N682" s="310" t="s">
        <v>286</v>
      </c>
      <c r="O682" s="200">
        <v>1</v>
      </c>
      <c r="P682" s="273" t="s">
        <v>2725</v>
      </c>
      <c r="Q682" s="273"/>
    </row>
    <row r="683" spans="1:18">
      <c r="A683" s="525" t="s">
        <v>4</v>
      </c>
      <c r="B683" s="514" t="s">
        <v>4</v>
      </c>
      <c r="C683" s="473">
        <v>2018</v>
      </c>
      <c r="D683" s="440" t="s">
        <v>1231</v>
      </c>
      <c r="E683" s="515" t="s">
        <v>591</v>
      </c>
      <c r="F683" s="515" t="s">
        <v>333</v>
      </c>
      <c r="G683" s="514" t="s">
        <v>1224</v>
      </c>
      <c r="H683" s="514" t="s">
        <v>108</v>
      </c>
      <c r="I683" s="512" t="s">
        <v>1276</v>
      </c>
      <c r="J683" s="514" t="s">
        <v>519</v>
      </c>
      <c r="K683" s="514" t="s">
        <v>286</v>
      </c>
      <c r="L683" s="409" t="s">
        <v>1278</v>
      </c>
      <c r="M683" s="470">
        <v>0</v>
      </c>
      <c r="N683" s="310" t="s">
        <v>286</v>
      </c>
      <c r="O683" s="200">
        <v>0</v>
      </c>
      <c r="P683" s="273"/>
      <c r="Q683" s="273"/>
    </row>
    <row r="684" spans="1:18">
      <c r="A684" s="525" t="s">
        <v>4</v>
      </c>
      <c r="B684" s="514" t="s">
        <v>4</v>
      </c>
      <c r="C684" s="473">
        <v>2018</v>
      </c>
      <c r="D684" s="440" t="s">
        <v>1232</v>
      </c>
      <c r="E684" s="515" t="s">
        <v>591</v>
      </c>
      <c r="F684" s="515" t="s">
        <v>333</v>
      </c>
      <c r="G684" s="514" t="s">
        <v>1224</v>
      </c>
      <c r="H684" s="514" t="s">
        <v>108</v>
      </c>
      <c r="I684" s="512" t="s">
        <v>1276</v>
      </c>
      <c r="J684" s="514">
        <v>350</v>
      </c>
      <c r="K684" s="514" t="s">
        <v>286</v>
      </c>
      <c r="L684" s="409"/>
      <c r="M684" s="470">
        <v>350</v>
      </c>
      <c r="N684" s="310">
        <f t="shared" ref="N684:N713" si="143">100*M684/J684</f>
        <v>100</v>
      </c>
      <c r="O684" s="200">
        <v>2</v>
      </c>
      <c r="P684" s="273" t="s">
        <v>2726</v>
      </c>
      <c r="Q684" s="273"/>
    </row>
    <row r="685" spans="1:18" s="528" customFormat="1">
      <c r="A685" s="525" t="s">
        <v>4</v>
      </c>
      <c r="B685" s="514" t="s">
        <v>4</v>
      </c>
      <c r="C685" s="473">
        <v>2018</v>
      </c>
      <c r="D685" s="440" t="s">
        <v>1232</v>
      </c>
      <c r="E685" s="515" t="s">
        <v>591</v>
      </c>
      <c r="F685" s="515" t="s">
        <v>333</v>
      </c>
      <c r="G685" s="514" t="s">
        <v>1224</v>
      </c>
      <c r="H685" s="514" t="s">
        <v>1279</v>
      </c>
      <c r="I685" s="512" t="s">
        <v>1276</v>
      </c>
      <c r="J685" s="514">
        <v>100</v>
      </c>
      <c r="K685" s="514" t="s">
        <v>286</v>
      </c>
      <c r="L685" s="409"/>
      <c r="M685" s="470">
        <v>100</v>
      </c>
      <c r="N685" s="310">
        <f t="shared" si="143"/>
        <v>100</v>
      </c>
      <c r="O685" s="200">
        <v>2</v>
      </c>
      <c r="P685" s="273" t="s">
        <v>2726</v>
      </c>
      <c r="Q685" s="273"/>
      <c r="R685" s="86"/>
    </row>
    <row r="686" spans="1:18" s="528" customFormat="1">
      <c r="A686" s="525" t="s">
        <v>4</v>
      </c>
      <c r="B686" s="514" t="s">
        <v>4</v>
      </c>
      <c r="C686" s="473">
        <v>2018</v>
      </c>
      <c r="D686" s="440" t="s">
        <v>1232</v>
      </c>
      <c r="E686" s="515" t="s">
        <v>591</v>
      </c>
      <c r="F686" s="515" t="s">
        <v>333</v>
      </c>
      <c r="G686" s="514" t="s">
        <v>1224</v>
      </c>
      <c r="H686" s="514" t="s">
        <v>508</v>
      </c>
      <c r="I686" s="512" t="s">
        <v>1276</v>
      </c>
      <c r="J686" s="514">
        <v>100</v>
      </c>
      <c r="K686" s="514" t="s">
        <v>286</v>
      </c>
      <c r="L686" s="409"/>
      <c r="M686" s="470">
        <v>100</v>
      </c>
      <c r="N686" s="310">
        <f t="shared" si="143"/>
        <v>100</v>
      </c>
      <c r="O686" s="200">
        <v>2</v>
      </c>
      <c r="P686" s="273" t="s">
        <v>2727</v>
      </c>
      <c r="Q686" s="273"/>
      <c r="R686" s="86"/>
    </row>
    <row r="687" spans="1:18">
      <c r="A687" s="525" t="s">
        <v>4</v>
      </c>
      <c r="B687" s="514" t="s">
        <v>4</v>
      </c>
      <c r="C687" s="473">
        <v>2018</v>
      </c>
      <c r="D687" s="440" t="s">
        <v>1233</v>
      </c>
      <c r="E687" s="515" t="s">
        <v>591</v>
      </c>
      <c r="F687" s="515" t="s">
        <v>317</v>
      </c>
      <c r="G687" s="514" t="s">
        <v>1234</v>
      </c>
      <c r="H687" s="514" t="s">
        <v>108</v>
      </c>
      <c r="I687" s="512" t="s">
        <v>1280</v>
      </c>
      <c r="J687" s="514" t="s">
        <v>519</v>
      </c>
      <c r="K687" s="514" t="s">
        <v>286</v>
      </c>
      <c r="L687" s="409" t="s">
        <v>1278</v>
      </c>
      <c r="M687" s="470">
        <v>150</v>
      </c>
      <c r="N687" s="310" t="s">
        <v>286</v>
      </c>
      <c r="O687" s="200">
        <v>6</v>
      </c>
      <c r="P687" s="273" t="s">
        <v>2957</v>
      </c>
      <c r="Q687" s="273" t="s">
        <v>2728</v>
      </c>
    </row>
    <row r="688" spans="1:18" s="528" customFormat="1">
      <c r="A688" s="525" t="s">
        <v>4</v>
      </c>
      <c r="B688" s="514" t="s">
        <v>4</v>
      </c>
      <c r="C688" s="473">
        <v>2018</v>
      </c>
      <c r="D688" s="440" t="s">
        <v>1235</v>
      </c>
      <c r="E688" s="515" t="s">
        <v>591</v>
      </c>
      <c r="F688" s="515" t="s">
        <v>317</v>
      </c>
      <c r="G688" s="514" t="s">
        <v>1234</v>
      </c>
      <c r="H688" s="514" t="s">
        <v>107</v>
      </c>
      <c r="I688" s="512" t="s">
        <v>1280</v>
      </c>
      <c r="J688" s="514">
        <v>50</v>
      </c>
      <c r="K688" s="514" t="s">
        <v>286</v>
      </c>
      <c r="L688" s="409"/>
      <c r="M688" s="470">
        <v>246</v>
      </c>
      <c r="N688" s="310">
        <f t="shared" si="143"/>
        <v>492</v>
      </c>
      <c r="O688" s="200">
        <v>15</v>
      </c>
      <c r="P688" s="273" t="s">
        <v>2727</v>
      </c>
      <c r="Q688" s="273" t="s">
        <v>2958</v>
      </c>
      <c r="R688" s="86"/>
    </row>
    <row r="689" spans="1:18" s="528" customFormat="1">
      <c r="A689" s="525" t="s">
        <v>4</v>
      </c>
      <c r="B689" s="514" t="s">
        <v>4</v>
      </c>
      <c r="C689" s="473">
        <v>2018</v>
      </c>
      <c r="D689" s="440" t="s">
        <v>1235</v>
      </c>
      <c r="E689" s="515" t="s">
        <v>591</v>
      </c>
      <c r="F689" s="515" t="s">
        <v>317</v>
      </c>
      <c r="G689" s="514" t="s">
        <v>1234</v>
      </c>
      <c r="H689" s="514" t="s">
        <v>1281</v>
      </c>
      <c r="I689" s="512" t="s">
        <v>1280</v>
      </c>
      <c r="J689" s="514">
        <v>50</v>
      </c>
      <c r="K689" s="514" t="s">
        <v>286</v>
      </c>
      <c r="L689" s="409"/>
      <c r="M689" s="470">
        <v>24</v>
      </c>
      <c r="N689" s="310">
        <f t="shared" si="143"/>
        <v>48</v>
      </c>
      <c r="O689" s="200">
        <v>4</v>
      </c>
      <c r="P689" s="273" t="s">
        <v>2727</v>
      </c>
      <c r="Q689" s="273" t="s">
        <v>2959</v>
      </c>
      <c r="R689" s="86"/>
    </row>
    <row r="690" spans="1:18">
      <c r="A690" s="525" t="s">
        <v>4</v>
      </c>
      <c r="B690" s="514" t="s">
        <v>4</v>
      </c>
      <c r="C690" s="473">
        <v>2018</v>
      </c>
      <c r="D690" s="440" t="s">
        <v>1235</v>
      </c>
      <c r="E690" s="515" t="s">
        <v>591</v>
      </c>
      <c r="F690" s="515" t="s">
        <v>317</v>
      </c>
      <c r="G690" s="514" t="s">
        <v>1234</v>
      </c>
      <c r="H690" s="514" t="s">
        <v>108</v>
      </c>
      <c r="I690" s="512" t="s">
        <v>1280</v>
      </c>
      <c r="J690" s="514">
        <v>1500</v>
      </c>
      <c r="K690" s="514" t="s">
        <v>286</v>
      </c>
      <c r="L690" s="409" t="s">
        <v>1278</v>
      </c>
      <c r="M690" s="470">
        <v>2055</v>
      </c>
      <c r="N690" s="310">
        <f t="shared" si="143"/>
        <v>137</v>
      </c>
      <c r="O690" s="200">
        <v>56</v>
      </c>
      <c r="P690" s="273" t="s">
        <v>2960</v>
      </c>
      <c r="Q690" s="273"/>
    </row>
    <row r="691" spans="1:18" s="528" customFormat="1">
      <c r="A691" s="525" t="s">
        <v>4</v>
      </c>
      <c r="B691" s="514" t="s">
        <v>4</v>
      </c>
      <c r="C691" s="473">
        <v>2018</v>
      </c>
      <c r="D691" s="440" t="s">
        <v>1235</v>
      </c>
      <c r="E691" s="515" t="s">
        <v>591</v>
      </c>
      <c r="F691" s="515" t="s">
        <v>317</v>
      </c>
      <c r="G691" s="514" t="s">
        <v>1234</v>
      </c>
      <c r="H691" s="514" t="s">
        <v>104</v>
      </c>
      <c r="I691" s="512" t="s">
        <v>1280</v>
      </c>
      <c r="J691" s="514">
        <v>50</v>
      </c>
      <c r="K691" s="514" t="s">
        <v>286</v>
      </c>
      <c r="L691" s="409"/>
      <c r="M691" s="470">
        <v>246</v>
      </c>
      <c r="N691" s="310">
        <f t="shared" si="143"/>
        <v>492</v>
      </c>
      <c r="O691" s="200">
        <v>15</v>
      </c>
      <c r="P691" s="273" t="s">
        <v>2727</v>
      </c>
      <c r="Q691" s="273" t="s">
        <v>2958</v>
      </c>
      <c r="R691" s="86"/>
    </row>
    <row r="692" spans="1:18" s="528" customFormat="1">
      <c r="A692" s="525" t="s">
        <v>4</v>
      </c>
      <c r="B692" s="514" t="s">
        <v>4</v>
      </c>
      <c r="C692" s="473">
        <v>2018</v>
      </c>
      <c r="D692" s="440" t="s">
        <v>1235</v>
      </c>
      <c r="E692" s="515" t="s">
        <v>591</v>
      </c>
      <c r="F692" s="515" t="s">
        <v>317</v>
      </c>
      <c r="G692" s="514" t="s">
        <v>1234</v>
      </c>
      <c r="H692" s="514" t="s">
        <v>1279</v>
      </c>
      <c r="I692" s="512" t="s">
        <v>1280</v>
      </c>
      <c r="J692" s="514">
        <v>100</v>
      </c>
      <c r="K692" s="514" t="s">
        <v>286</v>
      </c>
      <c r="L692" s="409"/>
      <c r="M692" s="470">
        <v>80</v>
      </c>
      <c r="N692" s="310">
        <f t="shared" si="143"/>
        <v>80</v>
      </c>
      <c r="O692" s="200">
        <v>15</v>
      </c>
      <c r="P692" s="273" t="s">
        <v>2730</v>
      </c>
      <c r="Q692" s="273" t="s">
        <v>2958</v>
      </c>
      <c r="R692" s="86"/>
    </row>
    <row r="693" spans="1:18" s="528" customFormat="1">
      <c r="A693" s="525" t="s">
        <v>4</v>
      </c>
      <c r="B693" s="514" t="s">
        <v>4</v>
      </c>
      <c r="C693" s="473">
        <v>2018</v>
      </c>
      <c r="D693" s="440" t="s">
        <v>1235</v>
      </c>
      <c r="E693" s="515" t="s">
        <v>591</v>
      </c>
      <c r="F693" s="515" t="s">
        <v>317</v>
      </c>
      <c r="G693" s="514" t="s">
        <v>1234</v>
      </c>
      <c r="H693" s="514" t="s">
        <v>508</v>
      </c>
      <c r="I693" s="512" t="s">
        <v>1280</v>
      </c>
      <c r="J693" s="514">
        <v>150</v>
      </c>
      <c r="K693" s="514" t="s">
        <v>286</v>
      </c>
      <c r="L693" s="409"/>
      <c r="M693" s="470">
        <v>387</v>
      </c>
      <c r="N693" s="310">
        <f t="shared" si="143"/>
        <v>258</v>
      </c>
      <c r="O693" s="200">
        <v>26</v>
      </c>
      <c r="P693" s="273" t="s">
        <v>2727</v>
      </c>
      <c r="Q693" s="273" t="s">
        <v>2958</v>
      </c>
      <c r="R693" s="86"/>
    </row>
    <row r="694" spans="1:18">
      <c r="A694" s="525" t="s">
        <v>4</v>
      </c>
      <c r="B694" s="514" t="s">
        <v>1282</v>
      </c>
      <c r="C694" s="473">
        <v>2018</v>
      </c>
      <c r="D694" s="440" t="s">
        <v>1236</v>
      </c>
      <c r="E694" s="515" t="s">
        <v>591</v>
      </c>
      <c r="F694" s="515" t="s">
        <v>317</v>
      </c>
      <c r="G694" s="514" t="s">
        <v>1234</v>
      </c>
      <c r="H694" s="514" t="s">
        <v>108</v>
      </c>
      <c r="I694" s="512" t="s">
        <v>1280</v>
      </c>
      <c r="J694" s="514">
        <v>5200</v>
      </c>
      <c r="K694" s="514" t="s">
        <v>519</v>
      </c>
      <c r="L694" s="409"/>
      <c r="M694" s="470">
        <v>4959</v>
      </c>
      <c r="N694" s="310">
        <f t="shared" si="143"/>
        <v>95.365384615384613</v>
      </c>
      <c r="O694" s="200">
        <v>140</v>
      </c>
      <c r="P694" s="273" t="s">
        <v>2729</v>
      </c>
      <c r="Q694" s="273" t="s">
        <v>2731</v>
      </c>
    </row>
    <row r="695" spans="1:18" s="528" customFormat="1">
      <c r="A695" s="525" t="s">
        <v>4</v>
      </c>
      <c r="B695" s="514" t="s">
        <v>4</v>
      </c>
      <c r="C695" s="473">
        <v>2018</v>
      </c>
      <c r="D695" s="440" t="s">
        <v>1033</v>
      </c>
      <c r="E695" s="515" t="s">
        <v>591</v>
      </c>
      <c r="F695" s="515" t="s">
        <v>317</v>
      </c>
      <c r="G695" s="514" t="s">
        <v>1234</v>
      </c>
      <c r="H695" s="514" t="s">
        <v>107</v>
      </c>
      <c r="I695" s="512" t="s">
        <v>1280</v>
      </c>
      <c r="J695" s="514">
        <v>50</v>
      </c>
      <c r="K695" s="514" t="s">
        <v>286</v>
      </c>
      <c r="L695" s="409"/>
      <c r="M695" s="470">
        <v>41</v>
      </c>
      <c r="N695" s="310">
        <f t="shared" si="143"/>
        <v>82</v>
      </c>
      <c r="O695" s="200">
        <v>4</v>
      </c>
      <c r="P695" s="273" t="s">
        <v>2727</v>
      </c>
      <c r="Q695" s="273" t="s">
        <v>2961</v>
      </c>
      <c r="R695" s="86"/>
    </row>
    <row r="696" spans="1:18" s="528" customFormat="1">
      <c r="A696" s="525" t="s">
        <v>4</v>
      </c>
      <c r="B696" s="514" t="s">
        <v>4</v>
      </c>
      <c r="C696" s="473">
        <v>2018</v>
      </c>
      <c r="D696" s="440" t="s">
        <v>1033</v>
      </c>
      <c r="E696" s="515" t="s">
        <v>591</v>
      </c>
      <c r="F696" s="515" t="s">
        <v>317</v>
      </c>
      <c r="G696" s="514" t="s">
        <v>1234</v>
      </c>
      <c r="H696" s="514" t="s">
        <v>1281</v>
      </c>
      <c r="I696" s="512" t="s">
        <v>1280</v>
      </c>
      <c r="J696" s="514">
        <v>50</v>
      </c>
      <c r="K696" s="514" t="s">
        <v>286</v>
      </c>
      <c r="L696" s="409"/>
      <c r="M696" s="470">
        <v>1</v>
      </c>
      <c r="N696" s="310">
        <f t="shared" si="143"/>
        <v>2</v>
      </c>
      <c r="O696" s="200">
        <v>1</v>
      </c>
      <c r="P696" s="273" t="s">
        <v>2727</v>
      </c>
      <c r="Q696" s="273" t="s">
        <v>2959</v>
      </c>
      <c r="R696" s="86"/>
    </row>
    <row r="697" spans="1:18">
      <c r="A697" s="525" t="s">
        <v>4</v>
      </c>
      <c r="B697" s="514" t="s">
        <v>4</v>
      </c>
      <c r="C697" s="473">
        <v>2018</v>
      </c>
      <c r="D697" s="440" t="s">
        <v>1033</v>
      </c>
      <c r="E697" s="515" t="s">
        <v>591</v>
      </c>
      <c r="F697" s="515" t="s">
        <v>317</v>
      </c>
      <c r="G697" s="514" t="s">
        <v>1234</v>
      </c>
      <c r="H697" s="514" t="s">
        <v>108</v>
      </c>
      <c r="I697" s="512" t="s">
        <v>1280</v>
      </c>
      <c r="J697" s="514">
        <v>750</v>
      </c>
      <c r="K697" s="514" t="s">
        <v>286</v>
      </c>
      <c r="L697" s="409"/>
      <c r="M697" s="470">
        <v>230</v>
      </c>
      <c r="N697" s="310">
        <f t="shared" si="143"/>
        <v>30.666666666666668</v>
      </c>
      <c r="O697" s="200">
        <v>16</v>
      </c>
      <c r="P697" s="273" t="s">
        <v>2962</v>
      </c>
      <c r="Q697" s="273" t="s">
        <v>2961</v>
      </c>
    </row>
    <row r="698" spans="1:18" s="528" customFormat="1">
      <c r="A698" s="525" t="s">
        <v>4</v>
      </c>
      <c r="B698" s="514" t="s">
        <v>4</v>
      </c>
      <c r="C698" s="473">
        <v>2018</v>
      </c>
      <c r="D698" s="440" t="s">
        <v>1033</v>
      </c>
      <c r="E698" s="515" t="s">
        <v>591</v>
      </c>
      <c r="F698" s="515" t="s">
        <v>317</v>
      </c>
      <c r="G698" s="514" t="s">
        <v>1234</v>
      </c>
      <c r="H698" s="514" t="s">
        <v>104</v>
      </c>
      <c r="I698" s="512" t="s">
        <v>1280</v>
      </c>
      <c r="J698" s="514">
        <v>50</v>
      </c>
      <c r="K698" s="514" t="s">
        <v>286</v>
      </c>
      <c r="L698" s="409"/>
      <c r="M698" s="470">
        <v>41</v>
      </c>
      <c r="N698" s="310">
        <f t="shared" si="143"/>
        <v>82</v>
      </c>
      <c r="O698" s="200">
        <v>4</v>
      </c>
      <c r="P698" s="273" t="s">
        <v>2727</v>
      </c>
      <c r="Q698" s="273" t="s">
        <v>2961</v>
      </c>
      <c r="R698" s="86"/>
    </row>
    <row r="699" spans="1:18" s="528" customFormat="1">
      <c r="A699" s="525" t="s">
        <v>4</v>
      </c>
      <c r="B699" s="514" t="s">
        <v>4</v>
      </c>
      <c r="C699" s="473">
        <v>2018</v>
      </c>
      <c r="D699" s="440" t="s">
        <v>1033</v>
      </c>
      <c r="E699" s="515" t="s">
        <v>591</v>
      </c>
      <c r="F699" s="515" t="s">
        <v>317</v>
      </c>
      <c r="G699" s="514" t="s">
        <v>1234</v>
      </c>
      <c r="H699" s="514" t="s">
        <v>1279</v>
      </c>
      <c r="I699" s="512" t="s">
        <v>1280</v>
      </c>
      <c r="J699" s="514">
        <v>50</v>
      </c>
      <c r="K699" s="514" t="s">
        <v>286</v>
      </c>
      <c r="L699" s="409"/>
      <c r="M699" s="470">
        <v>42</v>
      </c>
      <c r="N699" s="310">
        <f t="shared" si="143"/>
        <v>84</v>
      </c>
      <c r="O699" s="200">
        <v>4</v>
      </c>
      <c r="P699" s="273" t="s">
        <v>2730</v>
      </c>
      <c r="Q699" s="273" t="s">
        <v>2961</v>
      </c>
      <c r="R699" s="86"/>
    </row>
    <row r="700" spans="1:18" s="528" customFormat="1">
      <c r="A700" s="525" t="s">
        <v>4</v>
      </c>
      <c r="B700" s="514" t="s">
        <v>4</v>
      </c>
      <c r="C700" s="473">
        <v>2018</v>
      </c>
      <c r="D700" s="440" t="s">
        <v>1033</v>
      </c>
      <c r="E700" s="515" t="s">
        <v>591</v>
      </c>
      <c r="F700" s="515" t="s">
        <v>317</v>
      </c>
      <c r="G700" s="514" t="s">
        <v>1234</v>
      </c>
      <c r="H700" s="514" t="s">
        <v>508</v>
      </c>
      <c r="I700" s="512" t="s">
        <v>1280</v>
      </c>
      <c r="J700" s="514">
        <v>150</v>
      </c>
      <c r="K700" s="514" t="s">
        <v>286</v>
      </c>
      <c r="L700" s="409"/>
      <c r="M700" s="470">
        <v>42</v>
      </c>
      <c r="N700" s="310">
        <f t="shared" si="143"/>
        <v>28</v>
      </c>
      <c r="O700" s="200">
        <v>4</v>
      </c>
      <c r="P700" s="273" t="s">
        <v>2727</v>
      </c>
      <c r="Q700" s="273" t="s">
        <v>2961</v>
      </c>
      <c r="R700" s="86"/>
    </row>
    <row r="701" spans="1:18" s="528" customFormat="1">
      <c r="A701" s="525" t="s">
        <v>4</v>
      </c>
      <c r="B701" s="514" t="s">
        <v>4</v>
      </c>
      <c r="C701" s="473">
        <v>2018</v>
      </c>
      <c r="D701" s="440" t="s">
        <v>1237</v>
      </c>
      <c r="E701" s="515" t="s">
        <v>591</v>
      </c>
      <c r="F701" s="515" t="s">
        <v>317</v>
      </c>
      <c r="G701" s="514" t="s">
        <v>1234</v>
      </c>
      <c r="H701" s="514" t="s">
        <v>107</v>
      </c>
      <c r="I701" s="512" t="s">
        <v>1280</v>
      </c>
      <c r="J701" s="514">
        <v>50</v>
      </c>
      <c r="K701" s="514" t="s">
        <v>286</v>
      </c>
      <c r="L701" s="409"/>
      <c r="M701" s="470">
        <v>155</v>
      </c>
      <c r="N701" s="310">
        <f t="shared" si="143"/>
        <v>310</v>
      </c>
      <c r="O701" s="200">
        <v>6</v>
      </c>
      <c r="P701" s="273" t="s">
        <v>2727</v>
      </c>
      <c r="Q701" s="273" t="s">
        <v>2958</v>
      </c>
      <c r="R701" s="86"/>
    </row>
    <row r="702" spans="1:18" s="528" customFormat="1">
      <c r="A702" s="525" t="s">
        <v>4</v>
      </c>
      <c r="B702" s="514" t="s">
        <v>4</v>
      </c>
      <c r="C702" s="473">
        <v>2018</v>
      </c>
      <c r="D702" s="440" t="s">
        <v>1237</v>
      </c>
      <c r="E702" s="515" t="s">
        <v>591</v>
      </c>
      <c r="F702" s="515" t="s">
        <v>317</v>
      </c>
      <c r="G702" s="514" t="s">
        <v>1234</v>
      </c>
      <c r="H702" s="514" t="s">
        <v>1281</v>
      </c>
      <c r="I702" s="512" t="s">
        <v>1280</v>
      </c>
      <c r="J702" s="514">
        <v>50</v>
      </c>
      <c r="K702" s="514" t="s">
        <v>286</v>
      </c>
      <c r="L702" s="409"/>
      <c r="M702" s="470">
        <v>19</v>
      </c>
      <c r="N702" s="310">
        <f t="shared" si="143"/>
        <v>38</v>
      </c>
      <c r="O702" s="200">
        <v>6</v>
      </c>
      <c r="P702" s="273" t="s">
        <v>2727</v>
      </c>
      <c r="Q702" s="273" t="s">
        <v>2959</v>
      </c>
      <c r="R702" s="86"/>
    </row>
    <row r="703" spans="1:18">
      <c r="A703" s="525" t="s">
        <v>4</v>
      </c>
      <c r="B703" s="514" t="s">
        <v>1282</v>
      </c>
      <c r="C703" s="473">
        <v>2018</v>
      </c>
      <c r="D703" s="440" t="s">
        <v>1237</v>
      </c>
      <c r="E703" s="515" t="s">
        <v>591</v>
      </c>
      <c r="F703" s="515" t="s">
        <v>317</v>
      </c>
      <c r="G703" s="514" t="s">
        <v>1234</v>
      </c>
      <c r="H703" s="514" t="s">
        <v>108</v>
      </c>
      <c r="I703" s="512" t="s">
        <v>1280</v>
      </c>
      <c r="J703" s="514">
        <v>3500</v>
      </c>
      <c r="K703" s="514" t="s">
        <v>519</v>
      </c>
      <c r="L703" s="409"/>
      <c r="M703" s="470">
        <v>3738</v>
      </c>
      <c r="N703" s="310">
        <f t="shared" si="143"/>
        <v>106.8</v>
      </c>
      <c r="O703" s="200">
        <v>95</v>
      </c>
      <c r="P703" s="273" t="s">
        <v>2729</v>
      </c>
      <c r="Q703" s="273" t="s">
        <v>2731</v>
      </c>
    </row>
    <row r="704" spans="1:18" s="528" customFormat="1">
      <c r="A704" s="525" t="s">
        <v>4</v>
      </c>
      <c r="B704" s="514" t="s">
        <v>4</v>
      </c>
      <c r="C704" s="473">
        <v>2018</v>
      </c>
      <c r="D704" s="440" t="s">
        <v>1237</v>
      </c>
      <c r="E704" s="515" t="s">
        <v>591</v>
      </c>
      <c r="F704" s="515" t="s">
        <v>317</v>
      </c>
      <c r="G704" s="514" t="s">
        <v>1234</v>
      </c>
      <c r="H704" s="514" t="s">
        <v>104</v>
      </c>
      <c r="I704" s="512" t="s">
        <v>1280</v>
      </c>
      <c r="J704" s="514">
        <v>50</v>
      </c>
      <c r="K704" s="514" t="s">
        <v>286</v>
      </c>
      <c r="L704" s="409"/>
      <c r="M704" s="470">
        <v>156</v>
      </c>
      <c r="N704" s="310">
        <f t="shared" si="143"/>
        <v>312</v>
      </c>
      <c r="O704" s="200">
        <v>6</v>
      </c>
      <c r="P704" s="273" t="s">
        <v>2727</v>
      </c>
      <c r="Q704" s="273" t="s">
        <v>2958</v>
      </c>
      <c r="R704" s="86"/>
    </row>
    <row r="705" spans="1:18" s="528" customFormat="1">
      <c r="A705" s="525" t="s">
        <v>4</v>
      </c>
      <c r="B705" s="514" t="s">
        <v>4</v>
      </c>
      <c r="C705" s="473">
        <v>2018</v>
      </c>
      <c r="D705" s="440" t="s">
        <v>1237</v>
      </c>
      <c r="E705" s="515" t="s">
        <v>591</v>
      </c>
      <c r="F705" s="515" t="s">
        <v>317</v>
      </c>
      <c r="G705" s="514" t="s">
        <v>1234</v>
      </c>
      <c r="H705" s="514" t="s">
        <v>1279</v>
      </c>
      <c r="I705" s="512" t="s">
        <v>1280</v>
      </c>
      <c r="J705" s="514">
        <v>50</v>
      </c>
      <c r="K705" s="514" t="s">
        <v>286</v>
      </c>
      <c r="L705" s="409"/>
      <c r="M705" s="470">
        <v>73</v>
      </c>
      <c r="N705" s="310">
        <f t="shared" si="143"/>
        <v>146</v>
      </c>
      <c r="O705" s="200">
        <v>6</v>
      </c>
      <c r="P705" s="273" t="s">
        <v>2727</v>
      </c>
      <c r="Q705" s="273"/>
      <c r="R705" s="86"/>
    </row>
    <row r="706" spans="1:18" s="528" customFormat="1">
      <c r="A706" s="525" t="s">
        <v>4</v>
      </c>
      <c r="B706" s="514" t="s">
        <v>4</v>
      </c>
      <c r="C706" s="473">
        <v>2018</v>
      </c>
      <c r="D706" s="440" t="s">
        <v>1237</v>
      </c>
      <c r="E706" s="515" t="s">
        <v>591</v>
      </c>
      <c r="F706" s="515" t="s">
        <v>317</v>
      </c>
      <c r="G706" s="514" t="s">
        <v>1234</v>
      </c>
      <c r="H706" s="514" t="s">
        <v>508</v>
      </c>
      <c r="I706" s="512" t="s">
        <v>1280</v>
      </c>
      <c r="J706" s="514">
        <v>250</v>
      </c>
      <c r="K706" s="514" t="s">
        <v>286</v>
      </c>
      <c r="L706" s="409"/>
      <c r="M706" s="470">
        <v>234</v>
      </c>
      <c r="N706" s="310">
        <f t="shared" si="143"/>
        <v>93.6</v>
      </c>
      <c r="O706" s="200">
        <v>26</v>
      </c>
      <c r="P706" s="273" t="s">
        <v>2727</v>
      </c>
      <c r="Q706" s="273"/>
      <c r="R706" s="86"/>
    </row>
    <row r="707" spans="1:18">
      <c r="A707" s="525" t="s">
        <v>4</v>
      </c>
      <c r="B707" s="514" t="s">
        <v>4</v>
      </c>
      <c r="C707" s="473">
        <v>2018</v>
      </c>
      <c r="D707" s="440" t="s">
        <v>1238</v>
      </c>
      <c r="E707" s="515" t="s">
        <v>591</v>
      </c>
      <c r="F707" s="515" t="s">
        <v>317</v>
      </c>
      <c r="G707" s="514" t="s">
        <v>1234</v>
      </c>
      <c r="H707" s="514" t="s">
        <v>108</v>
      </c>
      <c r="I707" s="512" t="s">
        <v>1276</v>
      </c>
      <c r="J707" s="514" t="s">
        <v>519</v>
      </c>
      <c r="K707" s="514" t="s">
        <v>286</v>
      </c>
      <c r="L707" s="409" t="s">
        <v>1278</v>
      </c>
      <c r="M707" s="470">
        <v>56</v>
      </c>
      <c r="N707" s="310" t="s">
        <v>286</v>
      </c>
      <c r="O707" s="200">
        <v>26</v>
      </c>
      <c r="P707" s="273" t="s">
        <v>2956</v>
      </c>
      <c r="Q707" s="273" t="s">
        <v>2728</v>
      </c>
    </row>
    <row r="708" spans="1:18" s="528" customFormat="1">
      <c r="A708" s="525" t="s">
        <v>4</v>
      </c>
      <c r="B708" s="514" t="s">
        <v>4</v>
      </c>
      <c r="C708" s="473">
        <v>2018</v>
      </c>
      <c r="D708" s="440" t="s">
        <v>1223</v>
      </c>
      <c r="E708" s="515" t="s">
        <v>591</v>
      </c>
      <c r="F708" s="515" t="s">
        <v>317</v>
      </c>
      <c r="G708" s="514" t="s">
        <v>1234</v>
      </c>
      <c r="H708" s="514" t="s">
        <v>107</v>
      </c>
      <c r="I708" s="512" t="s">
        <v>1280</v>
      </c>
      <c r="J708" s="514">
        <v>50</v>
      </c>
      <c r="K708" s="514" t="s">
        <v>286</v>
      </c>
      <c r="L708" s="409"/>
      <c r="M708" s="470">
        <v>245</v>
      </c>
      <c r="N708" s="310">
        <f t="shared" si="143"/>
        <v>490</v>
      </c>
      <c r="O708" s="200">
        <v>10</v>
      </c>
      <c r="P708" s="273" t="s">
        <v>2727</v>
      </c>
      <c r="Q708" s="273" t="s">
        <v>2958</v>
      </c>
      <c r="R708" s="86"/>
    </row>
    <row r="709" spans="1:18" s="528" customFormat="1">
      <c r="A709" s="525" t="s">
        <v>4</v>
      </c>
      <c r="B709" s="514" t="s">
        <v>4</v>
      </c>
      <c r="C709" s="473">
        <v>2018</v>
      </c>
      <c r="D709" s="440" t="s">
        <v>1223</v>
      </c>
      <c r="E709" s="515" t="s">
        <v>591</v>
      </c>
      <c r="F709" s="515" t="s">
        <v>317</v>
      </c>
      <c r="G709" s="514" t="s">
        <v>1234</v>
      </c>
      <c r="H709" s="514" t="s">
        <v>1281</v>
      </c>
      <c r="I709" s="512" t="s">
        <v>1280</v>
      </c>
      <c r="J709" s="514">
        <v>50</v>
      </c>
      <c r="K709" s="514" t="s">
        <v>286</v>
      </c>
      <c r="L709" s="409"/>
      <c r="M709" s="470">
        <v>84</v>
      </c>
      <c r="N709" s="310">
        <f t="shared" si="143"/>
        <v>168</v>
      </c>
      <c r="O709" s="200">
        <v>13</v>
      </c>
      <c r="P709" s="273" t="s">
        <v>2727</v>
      </c>
      <c r="Q709" s="273" t="s">
        <v>2958</v>
      </c>
      <c r="R709" s="86"/>
    </row>
    <row r="710" spans="1:18">
      <c r="A710" s="525" t="s">
        <v>4</v>
      </c>
      <c r="B710" s="514" t="s">
        <v>1282</v>
      </c>
      <c r="C710" s="473">
        <v>2018</v>
      </c>
      <c r="D710" s="440" t="s">
        <v>1223</v>
      </c>
      <c r="E710" s="515" t="s">
        <v>591</v>
      </c>
      <c r="F710" s="515" t="s">
        <v>317</v>
      </c>
      <c r="G710" s="514" t="s">
        <v>1234</v>
      </c>
      <c r="H710" s="514" t="s">
        <v>108</v>
      </c>
      <c r="I710" s="512" t="s">
        <v>1280</v>
      </c>
      <c r="J710" s="514">
        <v>30000</v>
      </c>
      <c r="K710" s="514" t="s">
        <v>519</v>
      </c>
      <c r="L710" s="409"/>
      <c r="M710" s="470">
        <v>37766</v>
      </c>
      <c r="N710" s="310">
        <f t="shared" si="143"/>
        <v>125.88666666666667</v>
      </c>
      <c r="O710" s="200">
        <v>487</v>
      </c>
      <c r="P710" s="273" t="s">
        <v>2729</v>
      </c>
      <c r="Q710" s="273" t="s">
        <v>2731</v>
      </c>
    </row>
    <row r="711" spans="1:18" s="528" customFormat="1">
      <c r="A711" s="525" t="s">
        <v>4</v>
      </c>
      <c r="B711" s="514" t="s">
        <v>4</v>
      </c>
      <c r="C711" s="473">
        <v>2018</v>
      </c>
      <c r="D711" s="440" t="s">
        <v>1223</v>
      </c>
      <c r="E711" s="515" t="s">
        <v>591</v>
      </c>
      <c r="F711" s="515" t="s">
        <v>317</v>
      </c>
      <c r="G711" s="514" t="s">
        <v>1234</v>
      </c>
      <c r="H711" s="514" t="s">
        <v>104</v>
      </c>
      <c r="I711" s="512" t="s">
        <v>1280</v>
      </c>
      <c r="J711" s="514">
        <v>60</v>
      </c>
      <c r="K711" s="514" t="s">
        <v>286</v>
      </c>
      <c r="L711" s="409"/>
      <c r="M711" s="470">
        <v>211</v>
      </c>
      <c r="N711" s="310">
        <f t="shared" si="143"/>
        <v>351.66666666666669</v>
      </c>
      <c r="O711" s="200">
        <v>18</v>
      </c>
      <c r="P711" s="273" t="s">
        <v>2727</v>
      </c>
      <c r="Q711" s="273" t="s">
        <v>2958</v>
      </c>
      <c r="R711" s="86"/>
    </row>
    <row r="712" spans="1:18" s="528" customFormat="1">
      <c r="A712" s="525" t="s">
        <v>4</v>
      </c>
      <c r="B712" s="514" t="s">
        <v>4</v>
      </c>
      <c r="C712" s="473">
        <v>2018</v>
      </c>
      <c r="D712" s="440" t="s">
        <v>1223</v>
      </c>
      <c r="E712" s="515" t="s">
        <v>591</v>
      </c>
      <c r="F712" s="515" t="s">
        <v>317</v>
      </c>
      <c r="G712" s="514" t="s">
        <v>1234</v>
      </c>
      <c r="H712" s="514" t="s">
        <v>1279</v>
      </c>
      <c r="I712" s="512" t="s">
        <v>1280</v>
      </c>
      <c r="J712" s="514">
        <v>110</v>
      </c>
      <c r="K712" s="514" t="s">
        <v>286</v>
      </c>
      <c r="L712" s="409"/>
      <c r="M712" s="470">
        <v>211</v>
      </c>
      <c r="N712" s="310">
        <f t="shared" si="143"/>
        <v>191.81818181818181</v>
      </c>
      <c r="O712" s="200">
        <v>18</v>
      </c>
      <c r="P712" s="273" t="s">
        <v>2727</v>
      </c>
      <c r="Q712" s="273" t="s">
        <v>2958</v>
      </c>
      <c r="R712" s="86"/>
    </row>
    <row r="713" spans="1:18" s="528" customFormat="1">
      <c r="A713" s="525" t="s">
        <v>4</v>
      </c>
      <c r="B713" s="514" t="s">
        <v>4</v>
      </c>
      <c r="C713" s="473">
        <v>2018</v>
      </c>
      <c r="D713" s="440" t="s">
        <v>1223</v>
      </c>
      <c r="E713" s="515" t="s">
        <v>591</v>
      </c>
      <c r="F713" s="515" t="s">
        <v>317</v>
      </c>
      <c r="G713" s="514" t="s">
        <v>1234</v>
      </c>
      <c r="H713" s="514" t="s">
        <v>508</v>
      </c>
      <c r="I713" s="512" t="s">
        <v>1280</v>
      </c>
      <c r="J713" s="514">
        <v>160</v>
      </c>
      <c r="K713" s="514" t="s">
        <v>286</v>
      </c>
      <c r="L713" s="409"/>
      <c r="M713" s="470">
        <v>320</v>
      </c>
      <c r="N713" s="310">
        <f t="shared" si="143"/>
        <v>200</v>
      </c>
      <c r="O713" s="200">
        <v>18</v>
      </c>
      <c r="P713" s="273" t="s">
        <v>2727</v>
      </c>
      <c r="Q713" s="273" t="s">
        <v>2958</v>
      </c>
      <c r="R713" s="86"/>
    </row>
    <row r="714" spans="1:18">
      <c r="A714" s="525" t="s">
        <v>4</v>
      </c>
      <c r="B714" s="514" t="s">
        <v>4</v>
      </c>
      <c r="C714" s="473">
        <v>2018</v>
      </c>
      <c r="D714" s="440" t="s">
        <v>1226</v>
      </c>
      <c r="E714" s="515" t="s">
        <v>591</v>
      </c>
      <c r="F714" s="515" t="s">
        <v>317</v>
      </c>
      <c r="G714" s="514" t="s">
        <v>1234</v>
      </c>
      <c r="H714" s="514" t="s">
        <v>108</v>
      </c>
      <c r="I714" s="512" t="s">
        <v>1276</v>
      </c>
      <c r="J714" s="514" t="s">
        <v>519</v>
      </c>
      <c r="K714" s="514" t="s">
        <v>286</v>
      </c>
      <c r="L714" s="409" t="s">
        <v>1278</v>
      </c>
      <c r="M714" s="470">
        <v>71</v>
      </c>
      <c r="N714" s="310" t="s">
        <v>286</v>
      </c>
      <c r="O714" s="200">
        <v>35</v>
      </c>
      <c r="P714" s="273" t="s">
        <v>2963</v>
      </c>
      <c r="Q714" s="273" t="s">
        <v>2728</v>
      </c>
    </row>
    <row r="715" spans="1:18">
      <c r="A715" s="525" t="s">
        <v>4</v>
      </c>
      <c r="B715" s="514" t="s">
        <v>4</v>
      </c>
      <c r="C715" s="473">
        <v>2018</v>
      </c>
      <c r="D715" s="440" t="s">
        <v>1239</v>
      </c>
      <c r="E715" s="515" t="s">
        <v>591</v>
      </c>
      <c r="F715" s="515" t="s">
        <v>317</v>
      </c>
      <c r="G715" s="514" t="s">
        <v>1234</v>
      </c>
      <c r="H715" s="514" t="s">
        <v>108</v>
      </c>
      <c r="I715" s="512" t="s">
        <v>1276</v>
      </c>
      <c r="J715" s="514" t="s">
        <v>519</v>
      </c>
      <c r="K715" s="514" t="s">
        <v>286</v>
      </c>
      <c r="L715" s="409" t="s">
        <v>1278</v>
      </c>
      <c r="M715" s="470">
        <v>0</v>
      </c>
      <c r="N715" s="310" t="s">
        <v>286</v>
      </c>
      <c r="O715" s="200">
        <v>0</v>
      </c>
      <c r="P715" s="273"/>
      <c r="Q715" s="273"/>
    </row>
    <row r="716" spans="1:18">
      <c r="A716" s="525" t="s">
        <v>4</v>
      </c>
      <c r="B716" s="514" t="s">
        <v>4</v>
      </c>
      <c r="C716" s="473">
        <v>2018</v>
      </c>
      <c r="D716" s="440" t="s">
        <v>1091</v>
      </c>
      <c r="E716" s="515" t="s">
        <v>591</v>
      </c>
      <c r="F716" s="515" t="s">
        <v>317</v>
      </c>
      <c r="G716" s="514" t="s">
        <v>1234</v>
      </c>
      <c r="H716" s="514" t="s">
        <v>108</v>
      </c>
      <c r="I716" s="512" t="s">
        <v>1280</v>
      </c>
      <c r="J716" s="514" t="s">
        <v>519</v>
      </c>
      <c r="K716" s="514" t="s">
        <v>286</v>
      </c>
      <c r="L716" s="409" t="s">
        <v>1278</v>
      </c>
      <c r="M716" s="470">
        <v>4101</v>
      </c>
      <c r="N716" s="310" t="s">
        <v>286</v>
      </c>
      <c r="O716" s="200">
        <v>69</v>
      </c>
      <c r="P716" s="273" t="s">
        <v>2726</v>
      </c>
      <c r="Q716" s="273"/>
    </row>
    <row r="717" spans="1:18" s="528" customFormat="1">
      <c r="A717" s="525" t="s">
        <v>4</v>
      </c>
      <c r="B717" s="514" t="s">
        <v>4</v>
      </c>
      <c r="C717" s="473">
        <v>2018</v>
      </c>
      <c r="D717" s="440" t="s">
        <v>1091</v>
      </c>
      <c r="E717" s="515" t="s">
        <v>591</v>
      </c>
      <c r="F717" s="515" t="s">
        <v>317</v>
      </c>
      <c r="G717" s="514" t="s">
        <v>1234</v>
      </c>
      <c r="H717" s="514" t="s">
        <v>1279</v>
      </c>
      <c r="I717" s="512" t="s">
        <v>1280</v>
      </c>
      <c r="J717" s="514" t="s">
        <v>519</v>
      </c>
      <c r="K717" s="514" t="s">
        <v>286</v>
      </c>
      <c r="L717" s="409" t="s">
        <v>1278</v>
      </c>
      <c r="M717" s="470">
        <v>3302</v>
      </c>
      <c r="N717" s="310" t="s">
        <v>286</v>
      </c>
      <c r="O717" s="200">
        <v>65</v>
      </c>
      <c r="P717" s="273" t="s">
        <v>2726</v>
      </c>
      <c r="Q717" s="273"/>
      <c r="R717" s="86"/>
    </row>
    <row r="718" spans="1:18" s="528" customFormat="1">
      <c r="A718" s="525" t="s">
        <v>4</v>
      </c>
      <c r="B718" s="514" t="s">
        <v>4</v>
      </c>
      <c r="C718" s="473">
        <v>2018</v>
      </c>
      <c r="D718" s="440" t="s">
        <v>1091</v>
      </c>
      <c r="E718" s="515" t="s">
        <v>591</v>
      </c>
      <c r="F718" s="515" t="s">
        <v>317</v>
      </c>
      <c r="G718" s="514" t="s">
        <v>1234</v>
      </c>
      <c r="H718" s="514" t="s">
        <v>508</v>
      </c>
      <c r="I718" s="512" t="s">
        <v>1280</v>
      </c>
      <c r="J718" s="514" t="s">
        <v>519</v>
      </c>
      <c r="K718" s="514" t="s">
        <v>286</v>
      </c>
      <c r="L718" s="409" t="s">
        <v>1278</v>
      </c>
      <c r="M718" s="470">
        <v>140</v>
      </c>
      <c r="N718" s="310" t="s">
        <v>286</v>
      </c>
      <c r="O718" s="200">
        <v>11</v>
      </c>
      <c r="P718" s="273" t="s">
        <v>2964</v>
      </c>
      <c r="Q718" s="273"/>
      <c r="R718" s="86"/>
    </row>
    <row r="719" spans="1:18" s="528" customFormat="1">
      <c r="A719" s="525" t="s">
        <v>4</v>
      </c>
      <c r="B719" s="514" t="s">
        <v>1283</v>
      </c>
      <c r="C719" s="473">
        <v>2018</v>
      </c>
      <c r="D719" s="440" t="s">
        <v>1240</v>
      </c>
      <c r="E719" s="515" t="s">
        <v>591</v>
      </c>
      <c r="F719" s="515" t="s">
        <v>317</v>
      </c>
      <c r="G719" s="514" t="s">
        <v>1234</v>
      </c>
      <c r="H719" s="514" t="s">
        <v>107</v>
      </c>
      <c r="I719" s="512" t="s">
        <v>1280</v>
      </c>
      <c r="J719" s="514">
        <v>50</v>
      </c>
      <c r="K719" s="514">
        <v>120</v>
      </c>
      <c r="L719" s="409"/>
      <c r="M719" s="470">
        <v>180</v>
      </c>
      <c r="N719" s="310">
        <f t="shared" ref="N719:N724" si="144">100*M719/J719</f>
        <v>360</v>
      </c>
      <c r="O719" s="200">
        <v>20</v>
      </c>
      <c r="P719" s="273" t="s">
        <v>2727</v>
      </c>
      <c r="Q719" s="273" t="s">
        <v>2958</v>
      </c>
      <c r="R719" s="86"/>
    </row>
    <row r="720" spans="1:18" s="528" customFormat="1">
      <c r="A720" s="525" t="s">
        <v>4</v>
      </c>
      <c r="B720" s="514" t="s">
        <v>1283</v>
      </c>
      <c r="C720" s="473">
        <v>2018</v>
      </c>
      <c r="D720" s="440" t="s">
        <v>1240</v>
      </c>
      <c r="E720" s="515" t="s">
        <v>591</v>
      </c>
      <c r="F720" s="515" t="s">
        <v>317</v>
      </c>
      <c r="G720" s="514" t="s">
        <v>1234</v>
      </c>
      <c r="H720" s="514" t="s">
        <v>1281</v>
      </c>
      <c r="I720" s="512" t="s">
        <v>1280</v>
      </c>
      <c r="J720" s="514">
        <v>50</v>
      </c>
      <c r="K720" s="514" t="s">
        <v>286</v>
      </c>
      <c r="L720" s="409"/>
      <c r="M720" s="470">
        <v>47</v>
      </c>
      <c r="N720" s="310">
        <f t="shared" si="144"/>
        <v>94</v>
      </c>
      <c r="O720" s="200">
        <v>20</v>
      </c>
      <c r="P720" s="273" t="s">
        <v>2727</v>
      </c>
      <c r="Q720" s="273"/>
      <c r="R720" s="86"/>
    </row>
    <row r="721" spans="1:18">
      <c r="A721" s="525" t="s">
        <v>4</v>
      </c>
      <c r="B721" s="514" t="s">
        <v>1283</v>
      </c>
      <c r="C721" s="473">
        <v>2018</v>
      </c>
      <c r="D721" s="440" t="s">
        <v>1240</v>
      </c>
      <c r="E721" s="515" t="s">
        <v>591</v>
      </c>
      <c r="F721" s="515" t="s">
        <v>317</v>
      </c>
      <c r="G721" s="514" t="s">
        <v>1234</v>
      </c>
      <c r="H721" s="514" t="s">
        <v>108</v>
      </c>
      <c r="I721" s="512" t="s">
        <v>1280</v>
      </c>
      <c r="J721" s="514">
        <v>1500</v>
      </c>
      <c r="K721" s="514">
        <v>353</v>
      </c>
      <c r="L721" s="409"/>
      <c r="M721" s="470">
        <v>3730</v>
      </c>
      <c r="N721" s="310">
        <f t="shared" si="144"/>
        <v>248.66666666666666</v>
      </c>
      <c r="O721" s="200">
        <v>118</v>
      </c>
      <c r="P721" s="273" t="s">
        <v>2965</v>
      </c>
      <c r="Q721" s="273" t="s">
        <v>2958</v>
      </c>
    </row>
    <row r="722" spans="1:18" s="528" customFormat="1">
      <c r="A722" s="525" t="s">
        <v>4</v>
      </c>
      <c r="B722" s="514" t="s">
        <v>1283</v>
      </c>
      <c r="C722" s="473">
        <v>2018</v>
      </c>
      <c r="D722" s="440" t="s">
        <v>1240</v>
      </c>
      <c r="E722" s="515" t="s">
        <v>591</v>
      </c>
      <c r="F722" s="515" t="s">
        <v>317</v>
      </c>
      <c r="G722" s="514" t="s">
        <v>1234</v>
      </c>
      <c r="H722" s="514" t="s">
        <v>104</v>
      </c>
      <c r="I722" s="512" t="s">
        <v>1280</v>
      </c>
      <c r="J722" s="514">
        <v>50</v>
      </c>
      <c r="K722" s="514">
        <v>120</v>
      </c>
      <c r="L722" s="409"/>
      <c r="M722" s="470">
        <v>180</v>
      </c>
      <c r="N722" s="310">
        <f t="shared" si="144"/>
        <v>360</v>
      </c>
      <c r="O722" s="200">
        <v>20</v>
      </c>
      <c r="P722" s="273" t="s">
        <v>2727</v>
      </c>
      <c r="Q722" s="273" t="s">
        <v>2958</v>
      </c>
      <c r="R722" s="86"/>
    </row>
    <row r="723" spans="1:18" s="528" customFormat="1">
      <c r="A723" s="525" t="s">
        <v>4</v>
      </c>
      <c r="B723" s="514" t="s">
        <v>1283</v>
      </c>
      <c r="C723" s="473">
        <v>2018</v>
      </c>
      <c r="D723" s="440" t="s">
        <v>1240</v>
      </c>
      <c r="E723" s="515" t="s">
        <v>591</v>
      </c>
      <c r="F723" s="515" t="s">
        <v>317</v>
      </c>
      <c r="G723" s="514" t="s">
        <v>1234</v>
      </c>
      <c r="H723" s="514" t="s">
        <v>1279</v>
      </c>
      <c r="I723" s="512" t="s">
        <v>1280</v>
      </c>
      <c r="J723" s="514">
        <v>150</v>
      </c>
      <c r="K723" s="514">
        <v>120</v>
      </c>
      <c r="L723" s="409"/>
      <c r="M723" s="470">
        <v>165</v>
      </c>
      <c r="N723" s="310">
        <f t="shared" si="144"/>
        <v>110</v>
      </c>
      <c r="O723" s="200">
        <v>20</v>
      </c>
      <c r="P723" s="273" t="s">
        <v>2727</v>
      </c>
      <c r="Q723" s="273"/>
      <c r="R723" s="86"/>
    </row>
    <row r="724" spans="1:18" s="528" customFormat="1">
      <c r="A724" s="525" t="s">
        <v>4</v>
      </c>
      <c r="B724" s="514" t="s">
        <v>1283</v>
      </c>
      <c r="C724" s="473">
        <v>2018</v>
      </c>
      <c r="D724" s="440" t="s">
        <v>1240</v>
      </c>
      <c r="E724" s="515" t="s">
        <v>591</v>
      </c>
      <c r="F724" s="515" t="s">
        <v>317</v>
      </c>
      <c r="G724" s="514" t="s">
        <v>1234</v>
      </c>
      <c r="H724" s="514" t="s">
        <v>508</v>
      </c>
      <c r="I724" s="512" t="s">
        <v>1280</v>
      </c>
      <c r="J724" s="514">
        <v>200</v>
      </c>
      <c r="K724" s="514">
        <v>120</v>
      </c>
      <c r="L724" s="409"/>
      <c r="M724" s="470">
        <v>324</v>
      </c>
      <c r="N724" s="310">
        <f t="shared" si="144"/>
        <v>162</v>
      </c>
      <c r="O724" s="200">
        <v>46</v>
      </c>
      <c r="P724" s="273" t="s">
        <v>2727</v>
      </c>
      <c r="Q724" s="273" t="s">
        <v>2958</v>
      </c>
      <c r="R724" s="86"/>
    </row>
    <row r="725" spans="1:18">
      <c r="A725" s="525" t="s">
        <v>4</v>
      </c>
      <c r="B725" s="514" t="s">
        <v>4</v>
      </c>
      <c r="C725" s="473">
        <v>2018</v>
      </c>
      <c r="D725" s="440" t="s">
        <v>1241</v>
      </c>
      <c r="E725" s="515" t="s">
        <v>591</v>
      </c>
      <c r="F725" s="515" t="s">
        <v>317</v>
      </c>
      <c r="G725" s="514" t="s">
        <v>1234</v>
      </c>
      <c r="H725" s="514" t="s">
        <v>108</v>
      </c>
      <c r="I725" s="512" t="s">
        <v>1276</v>
      </c>
      <c r="J725" s="514" t="s">
        <v>519</v>
      </c>
      <c r="K725" s="514" t="s">
        <v>286</v>
      </c>
      <c r="L725" s="409" t="s">
        <v>1278</v>
      </c>
      <c r="M725" s="470">
        <v>0</v>
      </c>
      <c r="N725" s="310" t="s">
        <v>286</v>
      </c>
      <c r="O725" s="200">
        <v>0</v>
      </c>
      <c r="P725" s="273"/>
      <c r="Q725" s="273"/>
    </row>
    <row r="726" spans="1:18">
      <c r="A726" s="525" t="s">
        <v>4</v>
      </c>
      <c r="B726" s="514" t="s">
        <v>4</v>
      </c>
      <c r="C726" s="473">
        <v>2018</v>
      </c>
      <c r="D726" s="440" t="s">
        <v>1242</v>
      </c>
      <c r="E726" s="515" t="s">
        <v>591</v>
      </c>
      <c r="F726" s="515" t="s">
        <v>317</v>
      </c>
      <c r="G726" s="514" t="s">
        <v>1234</v>
      </c>
      <c r="H726" s="514" t="s">
        <v>108</v>
      </c>
      <c r="I726" s="512" t="s">
        <v>1276</v>
      </c>
      <c r="J726" s="514" t="s">
        <v>519</v>
      </c>
      <c r="K726" s="514" t="s">
        <v>286</v>
      </c>
      <c r="L726" s="409" t="s">
        <v>1278</v>
      </c>
      <c r="M726" s="470">
        <v>0</v>
      </c>
      <c r="N726" s="310" t="s">
        <v>286</v>
      </c>
      <c r="O726" s="200">
        <v>0</v>
      </c>
      <c r="P726" s="273"/>
      <c r="Q726" s="273"/>
    </row>
    <row r="727" spans="1:18">
      <c r="A727" s="525" t="s">
        <v>4</v>
      </c>
      <c r="B727" s="514" t="s">
        <v>4</v>
      </c>
      <c r="C727" s="473">
        <v>2018</v>
      </c>
      <c r="D727" s="440" t="s">
        <v>1243</v>
      </c>
      <c r="E727" s="515" t="s">
        <v>591</v>
      </c>
      <c r="F727" s="515" t="s">
        <v>317</v>
      </c>
      <c r="G727" s="514" t="s">
        <v>1234</v>
      </c>
      <c r="H727" s="514" t="s">
        <v>108</v>
      </c>
      <c r="I727" s="512" t="s">
        <v>1276</v>
      </c>
      <c r="J727" s="514" t="s">
        <v>519</v>
      </c>
      <c r="K727" s="514" t="s">
        <v>286</v>
      </c>
      <c r="L727" s="409" t="s">
        <v>1278</v>
      </c>
      <c r="M727" s="470">
        <v>0</v>
      </c>
      <c r="N727" s="310" t="s">
        <v>286</v>
      </c>
      <c r="O727" s="200">
        <v>0</v>
      </c>
      <c r="P727" s="273"/>
      <c r="Q727" s="273"/>
    </row>
    <row r="728" spans="1:18">
      <c r="A728" s="525" t="s">
        <v>4</v>
      </c>
      <c r="B728" s="514" t="s">
        <v>4</v>
      </c>
      <c r="C728" s="473">
        <v>2018</v>
      </c>
      <c r="D728" s="440" t="s">
        <v>1244</v>
      </c>
      <c r="E728" s="515" t="s">
        <v>591</v>
      </c>
      <c r="F728" s="515" t="s">
        <v>317</v>
      </c>
      <c r="G728" s="514" t="s">
        <v>1234</v>
      </c>
      <c r="H728" s="514" t="s">
        <v>108</v>
      </c>
      <c r="I728" s="512" t="s">
        <v>1276</v>
      </c>
      <c r="J728" s="514" t="s">
        <v>519</v>
      </c>
      <c r="K728" s="514" t="s">
        <v>286</v>
      </c>
      <c r="L728" s="409" t="s">
        <v>1278</v>
      </c>
      <c r="M728" s="470">
        <v>0</v>
      </c>
      <c r="N728" s="310" t="s">
        <v>286</v>
      </c>
      <c r="O728" s="200">
        <v>0</v>
      </c>
      <c r="P728" s="273"/>
      <c r="Q728" s="273"/>
    </row>
    <row r="729" spans="1:18">
      <c r="A729" s="525" t="s">
        <v>4</v>
      </c>
      <c r="B729" s="514" t="s">
        <v>4</v>
      </c>
      <c r="C729" s="473">
        <v>2018</v>
      </c>
      <c r="D729" s="440" t="s">
        <v>1245</v>
      </c>
      <c r="E729" s="515" t="s">
        <v>591</v>
      </c>
      <c r="F729" s="515" t="s">
        <v>317</v>
      </c>
      <c r="G729" s="514" t="s">
        <v>1234</v>
      </c>
      <c r="H729" s="514" t="s">
        <v>108</v>
      </c>
      <c r="I729" s="512" t="s">
        <v>1276</v>
      </c>
      <c r="J729" s="514" t="s">
        <v>519</v>
      </c>
      <c r="K729" s="514" t="s">
        <v>286</v>
      </c>
      <c r="L729" s="409" t="s">
        <v>1278</v>
      </c>
      <c r="M729" s="470">
        <v>0</v>
      </c>
      <c r="N729" s="310" t="s">
        <v>286</v>
      </c>
      <c r="O729" s="200">
        <v>0</v>
      </c>
      <c r="P729" s="273"/>
      <c r="Q729" s="273"/>
    </row>
    <row r="730" spans="1:18">
      <c r="A730" s="525" t="s">
        <v>4</v>
      </c>
      <c r="B730" s="514" t="s">
        <v>4</v>
      </c>
      <c r="C730" s="473">
        <v>2018</v>
      </c>
      <c r="D730" s="440" t="s">
        <v>1246</v>
      </c>
      <c r="E730" s="515" t="s">
        <v>591</v>
      </c>
      <c r="F730" s="515" t="s">
        <v>317</v>
      </c>
      <c r="G730" s="514" t="s">
        <v>1234</v>
      </c>
      <c r="H730" s="514" t="s">
        <v>108</v>
      </c>
      <c r="I730" s="512" t="s">
        <v>1276</v>
      </c>
      <c r="J730" s="514" t="s">
        <v>519</v>
      </c>
      <c r="K730" s="514" t="s">
        <v>286</v>
      </c>
      <c r="L730" s="409" t="s">
        <v>1278</v>
      </c>
      <c r="M730" s="470">
        <v>11</v>
      </c>
      <c r="N730" s="310" t="s">
        <v>286</v>
      </c>
      <c r="O730" s="200">
        <v>1</v>
      </c>
      <c r="P730" s="273" t="s">
        <v>2725</v>
      </c>
      <c r="Q730" s="273"/>
    </row>
    <row r="731" spans="1:18" s="528" customFormat="1">
      <c r="A731" s="525" t="s">
        <v>4</v>
      </c>
      <c r="B731" s="514" t="s">
        <v>4</v>
      </c>
      <c r="C731" s="473">
        <v>2018</v>
      </c>
      <c r="D731" s="440" t="s">
        <v>1228</v>
      </c>
      <c r="E731" s="515" t="s">
        <v>591</v>
      </c>
      <c r="F731" s="515" t="s">
        <v>317</v>
      </c>
      <c r="G731" s="514" t="s">
        <v>1247</v>
      </c>
      <c r="H731" s="514" t="s">
        <v>107</v>
      </c>
      <c r="I731" s="512" t="s">
        <v>1284</v>
      </c>
      <c r="J731" s="514">
        <v>500</v>
      </c>
      <c r="K731" s="514" t="s">
        <v>286</v>
      </c>
      <c r="L731" s="409"/>
      <c r="M731" s="470">
        <v>500</v>
      </c>
      <c r="N731" s="310">
        <f t="shared" ref="N731:N742" si="145">100*M731/J731</f>
        <v>100</v>
      </c>
      <c r="O731" s="200" t="s">
        <v>48</v>
      </c>
      <c r="P731" s="273" t="s">
        <v>2727</v>
      </c>
      <c r="Q731" s="273"/>
      <c r="R731" s="86"/>
    </row>
    <row r="732" spans="1:18">
      <c r="A732" s="525" t="s">
        <v>4</v>
      </c>
      <c r="B732" s="514" t="s">
        <v>4</v>
      </c>
      <c r="C732" s="473">
        <v>2018</v>
      </c>
      <c r="D732" s="440" t="s">
        <v>1228</v>
      </c>
      <c r="E732" s="515" t="s">
        <v>591</v>
      </c>
      <c r="F732" s="515" t="s">
        <v>317</v>
      </c>
      <c r="G732" s="514" t="s">
        <v>1247</v>
      </c>
      <c r="H732" s="514" t="s">
        <v>108</v>
      </c>
      <c r="I732" s="512" t="s">
        <v>1284</v>
      </c>
      <c r="J732" s="514">
        <v>40000</v>
      </c>
      <c r="K732" s="514" t="s">
        <v>286</v>
      </c>
      <c r="L732" s="409"/>
      <c r="M732" s="470">
        <v>63886</v>
      </c>
      <c r="N732" s="310">
        <f t="shared" si="145"/>
        <v>159.715</v>
      </c>
      <c r="O732" s="200">
        <v>576</v>
      </c>
      <c r="P732" s="273" t="s">
        <v>2732</v>
      </c>
      <c r="Q732" s="273" t="s">
        <v>2958</v>
      </c>
    </row>
    <row r="733" spans="1:18" s="528" customFormat="1">
      <c r="A733" s="525" t="s">
        <v>4</v>
      </c>
      <c r="B733" s="514" t="s">
        <v>1283</v>
      </c>
      <c r="C733" s="473">
        <v>2018</v>
      </c>
      <c r="D733" s="440" t="s">
        <v>1228</v>
      </c>
      <c r="E733" s="515" t="s">
        <v>591</v>
      </c>
      <c r="F733" s="515" t="s">
        <v>317</v>
      </c>
      <c r="G733" s="514" t="s">
        <v>1248</v>
      </c>
      <c r="H733" s="514" t="s">
        <v>107</v>
      </c>
      <c r="I733" s="512" t="s">
        <v>1280</v>
      </c>
      <c r="J733" s="514">
        <v>200</v>
      </c>
      <c r="K733" s="514">
        <v>322</v>
      </c>
      <c r="L733" s="409"/>
      <c r="M733" s="470">
        <v>330</v>
      </c>
      <c r="N733" s="310">
        <f t="shared" si="145"/>
        <v>165</v>
      </c>
      <c r="O733" s="200">
        <v>9</v>
      </c>
      <c r="P733" s="273" t="s">
        <v>2727</v>
      </c>
      <c r="Q733" s="273" t="s">
        <v>2958</v>
      </c>
      <c r="R733" s="86"/>
    </row>
    <row r="734" spans="1:18" s="528" customFormat="1">
      <c r="A734" s="525" t="s">
        <v>4</v>
      </c>
      <c r="B734" s="514" t="s">
        <v>1283</v>
      </c>
      <c r="C734" s="473">
        <v>2018</v>
      </c>
      <c r="D734" s="440" t="s">
        <v>1228</v>
      </c>
      <c r="E734" s="515" t="s">
        <v>591</v>
      </c>
      <c r="F734" s="515" t="s">
        <v>317</v>
      </c>
      <c r="G734" s="514" t="s">
        <v>1248</v>
      </c>
      <c r="H734" s="514" t="s">
        <v>1281</v>
      </c>
      <c r="I734" s="512" t="s">
        <v>1280</v>
      </c>
      <c r="J734" s="514">
        <v>50</v>
      </c>
      <c r="K734" s="514" t="s">
        <v>286</v>
      </c>
      <c r="L734" s="409"/>
      <c r="M734" s="470">
        <v>169</v>
      </c>
      <c r="N734" s="310">
        <f t="shared" si="145"/>
        <v>338</v>
      </c>
      <c r="O734" s="200">
        <v>9</v>
      </c>
      <c r="P734" s="273" t="s">
        <v>2727</v>
      </c>
      <c r="Q734" s="273" t="s">
        <v>2958</v>
      </c>
      <c r="R734" s="86"/>
    </row>
    <row r="735" spans="1:18">
      <c r="A735" s="525" t="s">
        <v>4</v>
      </c>
      <c r="B735" s="514" t="s">
        <v>1283</v>
      </c>
      <c r="C735" s="473">
        <v>2018</v>
      </c>
      <c r="D735" s="440" t="s">
        <v>1228</v>
      </c>
      <c r="E735" s="515" t="s">
        <v>591</v>
      </c>
      <c r="F735" s="515" t="s">
        <v>317</v>
      </c>
      <c r="G735" s="514" t="s">
        <v>1248</v>
      </c>
      <c r="H735" s="514" t="s">
        <v>108</v>
      </c>
      <c r="I735" s="512" t="s">
        <v>1280</v>
      </c>
      <c r="J735" s="514">
        <v>1500</v>
      </c>
      <c r="K735" s="514">
        <v>574</v>
      </c>
      <c r="L735" s="409"/>
      <c r="M735" s="470">
        <v>4015</v>
      </c>
      <c r="N735" s="310">
        <f t="shared" si="145"/>
        <v>267.66666666666669</v>
      </c>
      <c r="O735" s="200">
        <v>59</v>
      </c>
      <c r="P735" s="273" t="s">
        <v>2966</v>
      </c>
      <c r="Q735" s="273" t="s">
        <v>2958</v>
      </c>
    </row>
    <row r="736" spans="1:18" s="528" customFormat="1">
      <c r="A736" s="525" t="s">
        <v>4</v>
      </c>
      <c r="B736" s="514" t="s">
        <v>1283</v>
      </c>
      <c r="C736" s="473">
        <v>2018</v>
      </c>
      <c r="D736" s="440" t="s">
        <v>1228</v>
      </c>
      <c r="E736" s="515" t="s">
        <v>591</v>
      </c>
      <c r="F736" s="515" t="s">
        <v>317</v>
      </c>
      <c r="G736" s="514" t="s">
        <v>1248</v>
      </c>
      <c r="H736" s="514" t="s">
        <v>104</v>
      </c>
      <c r="I736" s="512" t="s">
        <v>1280</v>
      </c>
      <c r="J736" s="514">
        <v>200</v>
      </c>
      <c r="K736" s="514">
        <v>322</v>
      </c>
      <c r="L736" s="409"/>
      <c r="M736" s="470">
        <v>334</v>
      </c>
      <c r="N736" s="310">
        <f t="shared" si="145"/>
        <v>167</v>
      </c>
      <c r="O736" s="200">
        <v>9</v>
      </c>
      <c r="P736" s="273" t="s">
        <v>2727</v>
      </c>
      <c r="Q736" s="273" t="s">
        <v>2958</v>
      </c>
      <c r="R736" s="86"/>
    </row>
    <row r="737" spans="1:18" s="528" customFormat="1">
      <c r="A737" s="525" t="s">
        <v>4</v>
      </c>
      <c r="B737" s="514" t="s">
        <v>1283</v>
      </c>
      <c r="C737" s="473">
        <v>2018</v>
      </c>
      <c r="D737" s="440" t="s">
        <v>1228</v>
      </c>
      <c r="E737" s="515" t="s">
        <v>591</v>
      </c>
      <c r="F737" s="515" t="s">
        <v>317</v>
      </c>
      <c r="G737" s="514" t="s">
        <v>1248</v>
      </c>
      <c r="H737" s="514" t="s">
        <v>1279</v>
      </c>
      <c r="I737" s="512" t="s">
        <v>1280</v>
      </c>
      <c r="J737" s="514">
        <v>200</v>
      </c>
      <c r="K737" s="514">
        <v>322</v>
      </c>
      <c r="L737" s="409"/>
      <c r="M737" s="470">
        <v>334</v>
      </c>
      <c r="N737" s="310">
        <f t="shared" si="145"/>
        <v>167</v>
      </c>
      <c r="O737" s="200">
        <v>9</v>
      </c>
      <c r="P737" s="273" t="s">
        <v>2727</v>
      </c>
      <c r="Q737" s="273" t="s">
        <v>2958</v>
      </c>
      <c r="R737" s="86"/>
    </row>
    <row r="738" spans="1:18" s="528" customFormat="1">
      <c r="A738" s="525" t="s">
        <v>4</v>
      </c>
      <c r="B738" s="514" t="s">
        <v>1283</v>
      </c>
      <c r="C738" s="473">
        <v>2018</v>
      </c>
      <c r="D738" s="440" t="s">
        <v>1228</v>
      </c>
      <c r="E738" s="515" t="s">
        <v>591</v>
      </c>
      <c r="F738" s="515" t="s">
        <v>317</v>
      </c>
      <c r="G738" s="514" t="s">
        <v>1248</v>
      </c>
      <c r="H738" s="514" t="s">
        <v>508</v>
      </c>
      <c r="I738" s="512" t="s">
        <v>1280</v>
      </c>
      <c r="J738" s="514">
        <v>200</v>
      </c>
      <c r="K738" s="514">
        <v>322</v>
      </c>
      <c r="L738" s="409"/>
      <c r="M738" s="470">
        <v>933</v>
      </c>
      <c r="N738" s="310">
        <f t="shared" si="145"/>
        <v>466.5</v>
      </c>
      <c r="O738" s="200">
        <v>25</v>
      </c>
      <c r="P738" s="273" t="s">
        <v>2727</v>
      </c>
      <c r="Q738" s="273" t="s">
        <v>2958</v>
      </c>
      <c r="R738" s="86"/>
    </row>
    <row r="739" spans="1:18">
      <c r="A739" s="525" t="s">
        <v>4</v>
      </c>
      <c r="B739" s="514" t="s">
        <v>1282</v>
      </c>
      <c r="C739" s="473">
        <v>2018</v>
      </c>
      <c r="D739" s="440" t="s">
        <v>1229</v>
      </c>
      <c r="E739" s="515" t="s">
        <v>591</v>
      </c>
      <c r="F739" s="515" t="s">
        <v>317</v>
      </c>
      <c r="G739" s="514" t="s">
        <v>1234</v>
      </c>
      <c r="H739" s="514" t="s">
        <v>108</v>
      </c>
      <c r="I739" s="512" t="s">
        <v>1280</v>
      </c>
      <c r="J739" s="514">
        <v>25000</v>
      </c>
      <c r="K739" s="514" t="s">
        <v>519</v>
      </c>
      <c r="L739" s="409"/>
      <c r="M739" s="470">
        <v>21648</v>
      </c>
      <c r="N739" s="310">
        <f t="shared" si="145"/>
        <v>86.591999999999999</v>
      </c>
      <c r="O739" s="200">
        <v>175</v>
      </c>
      <c r="P739" s="273" t="s">
        <v>2733</v>
      </c>
      <c r="Q739" s="273" t="s">
        <v>2967</v>
      </c>
    </row>
    <row r="740" spans="1:18" s="528" customFormat="1">
      <c r="A740" s="525" t="s">
        <v>4</v>
      </c>
      <c r="B740" s="514" t="s">
        <v>4</v>
      </c>
      <c r="C740" s="473">
        <v>2018</v>
      </c>
      <c r="D740" s="440" t="s">
        <v>1229</v>
      </c>
      <c r="E740" s="515" t="s">
        <v>591</v>
      </c>
      <c r="F740" s="515" t="s">
        <v>317</v>
      </c>
      <c r="G740" s="514" t="s">
        <v>1234</v>
      </c>
      <c r="H740" s="514" t="s">
        <v>104</v>
      </c>
      <c r="I740" s="512" t="s">
        <v>1284</v>
      </c>
      <c r="J740" s="514">
        <v>2</v>
      </c>
      <c r="K740" s="514" t="s">
        <v>286</v>
      </c>
      <c r="L740" s="409" t="s">
        <v>1285</v>
      </c>
      <c r="M740" s="470">
        <v>1</v>
      </c>
      <c r="N740" s="310">
        <f t="shared" si="145"/>
        <v>50</v>
      </c>
      <c r="O740" s="200">
        <v>1</v>
      </c>
      <c r="P740" s="273" t="s">
        <v>2727</v>
      </c>
      <c r="Q740" s="273" t="s">
        <v>2967</v>
      </c>
      <c r="R740" s="86"/>
    </row>
    <row r="741" spans="1:18" s="528" customFormat="1">
      <c r="A741" s="525" t="s">
        <v>4</v>
      </c>
      <c r="B741" s="514" t="s">
        <v>4</v>
      </c>
      <c r="C741" s="473">
        <v>2018</v>
      </c>
      <c r="D741" s="440" t="s">
        <v>1229</v>
      </c>
      <c r="E741" s="515" t="s">
        <v>591</v>
      </c>
      <c r="F741" s="515" t="s">
        <v>317</v>
      </c>
      <c r="G741" s="514" t="s">
        <v>1234</v>
      </c>
      <c r="H741" s="514" t="s">
        <v>1279</v>
      </c>
      <c r="I741" s="512" t="s">
        <v>1284</v>
      </c>
      <c r="J741" s="514">
        <v>2</v>
      </c>
      <c r="K741" s="514" t="s">
        <v>286</v>
      </c>
      <c r="L741" s="409" t="s">
        <v>1285</v>
      </c>
      <c r="M741" s="470">
        <v>1</v>
      </c>
      <c r="N741" s="310">
        <f t="shared" si="145"/>
        <v>50</v>
      </c>
      <c r="O741" s="200">
        <v>1</v>
      </c>
      <c r="P741" s="273" t="s">
        <v>2727</v>
      </c>
      <c r="Q741" s="273" t="s">
        <v>2967</v>
      </c>
      <c r="R741" s="86"/>
    </row>
    <row r="742" spans="1:18" s="528" customFormat="1">
      <c r="A742" s="525" t="s">
        <v>4</v>
      </c>
      <c r="B742" s="514" t="s">
        <v>4</v>
      </c>
      <c r="C742" s="473">
        <v>2018</v>
      </c>
      <c r="D742" s="440" t="s">
        <v>1229</v>
      </c>
      <c r="E742" s="515" t="s">
        <v>591</v>
      </c>
      <c r="F742" s="515" t="s">
        <v>317</v>
      </c>
      <c r="G742" s="514" t="s">
        <v>1234</v>
      </c>
      <c r="H742" s="514" t="s">
        <v>508</v>
      </c>
      <c r="I742" s="512" t="s">
        <v>1284</v>
      </c>
      <c r="J742" s="514">
        <v>2</v>
      </c>
      <c r="K742" s="514" t="s">
        <v>286</v>
      </c>
      <c r="L742" s="409" t="s">
        <v>1285</v>
      </c>
      <c r="M742" s="470">
        <v>1</v>
      </c>
      <c r="N742" s="310">
        <f t="shared" si="145"/>
        <v>50</v>
      </c>
      <c r="O742" s="200">
        <v>1</v>
      </c>
      <c r="P742" s="273" t="s">
        <v>2727</v>
      </c>
      <c r="Q742" s="273" t="s">
        <v>2967</v>
      </c>
      <c r="R742" s="86"/>
    </row>
    <row r="743" spans="1:18">
      <c r="A743" s="525" t="s">
        <v>4</v>
      </c>
      <c r="B743" s="514" t="s">
        <v>4</v>
      </c>
      <c r="C743" s="473">
        <v>2018</v>
      </c>
      <c r="D743" s="440" t="s">
        <v>1249</v>
      </c>
      <c r="E743" s="515" t="s">
        <v>591</v>
      </c>
      <c r="F743" s="515" t="s">
        <v>317</v>
      </c>
      <c r="G743" s="514" t="s">
        <v>1234</v>
      </c>
      <c r="H743" s="514" t="s">
        <v>108</v>
      </c>
      <c r="I743" s="512" t="s">
        <v>1276</v>
      </c>
      <c r="J743" s="514" t="s">
        <v>519</v>
      </c>
      <c r="K743" s="514" t="s">
        <v>286</v>
      </c>
      <c r="L743" s="409" t="s">
        <v>1278</v>
      </c>
      <c r="M743" s="470">
        <v>0</v>
      </c>
      <c r="N743" s="310" t="s">
        <v>286</v>
      </c>
      <c r="O743" s="200">
        <v>0</v>
      </c>
      <c r="P743" s="273"/>
      <c r="Q743" s="273"/>
    </row>
    <row r="744" spans="1:18">
      <c r="A744" s="525" t="s">
        <v>4</v>
      </c>
      <c r="B744" s="514" t="s">
        <v>1282</v>
      </c>
      <c r="C744" s="473">
        <v>2018</v>
      </c>
      <c r="D744" s="440" t="s">
        <v>1230</v>
      </c>
      <c r="E744" s="515" t="s">
        <v>591</v>
      </c>
      <c r="F744" s="515" t="s">
        <v>317</v>
      </c>
      <c r="G744" s="514" t="s">
        <v>1234</v>
      </c>
      <c r="H744" s="514" t="s">
        <v>108</v>
      </c>
      <c r="I744" s="512" t="s">
        <v>1280</v>
      </c>
      <c r="J744" s="514">
        <v>40000</v>
      </c>
      <c r="K744" s="514" t="s">
        <v>519</v>
      </c>
      <c r="L744" s="409"/>
      <c r="M744" s="470">
        <v>32695</v>
      </c>
      <c r="N744" s="310">
        <f t="shared" ref="N744:N757" si="146">100*M744/J744</f>
        <v>81.737499999999997</v>
      </c>
      <c r="O744" s="200">
        <v>401</v>
      </c>
      <c r="P744" s="273" t="s">
        <v>2734</v>
      </c>
      <c r="Q744" s="273" t="s">
        <v>2967</v>
      </c>
    </row>
    <row r="745" spans="1:18" s="528" customFormat="1">
      <c r="A745" s="525" t="s">
        <v>4</v>
      </c>
      <c r="B745" s="514" t="s">
        <v>4</v>
      </c>
      <c r="C745" s="473">
        <v>2018</v>
      </c>
      <c r="D745" s="440" t="s">
        <v>1230</v>
      </c>
      <c r="E745" s="515" t="s">
        <v>591</v>
      </c>
      <c r="F745" s="515" t="s">
        <v>317</v>
      </c>
      <c r="G745" s="514" t="s">
        <v>1234</v>
      </c>
      <c r="H745" s="514" t="s">
        <v>104</v>
      </c>
      <c r="I745" s="512" t="s">
        <v>1284</v>
      </c>
      <c r="J745" s="514">
        <v>15</v>
      </c>
      <c r="K745" s="514" t="s">
        <v>286</v>
      </c>
      <c r="L745" s="409" t="s">
        <v>1285</v>
      </c>
      <c r="M745" s="470">
        <v>31</v>
      </c>
      <c r="N745" s="310">
        <f t="shared" si="146"/>
        <v>206.66666666666666</v>
      </c>
      <c r="O745" s="200">
        <v>17</v>
      </c>
      <c r="P745" s="273" t="s">
        <v>2727</v>
      </c>
      <c r="Q745" s="273" t="s">
        <v>2958</v>
      </c>
      <c r="R745" s="86"/>
    </row>
    <row r="746" spans="1:18" s="528" customFormat="1">
      <c r="A746" s="525" t="s">
        <v>4</v>
      </c>
      <c r="B746" s="514" t="s">
        <v>4</v>
      </c>
      <c r="C746" s="473">
        <v>2018</v>
      </c>
      <c r="D746" s="440" t="s">
        <v>1230</v>
      </c>
      <c r="E746" s="515" t="s">
        <v>591</v>
      </c>
      <c r="F746" s="515" t="s">
        <v>317</v>
      </c>
      <c r="G746" s="514" t="s">
        <v>1234</v>
      </c>
      <c r="H746" s="514" t="s">
        <v>1279</v>
      </c>
      <c r="I746" s="512" t="s">
        <v>1284</v>
      </c>
      <c r="J746" s="514">
        <v>15</v>
      </c>
      <c r="K746" s="514" t="s">
        <v>286</v>
      </c>
      <c r="L746" s="409" t="s">
        <v>1285</v>
      </c>
      <c r="M746" s="470">
        <v>31</v>
      </c>
      <c r="N746" s="310">
        <f t="shared" si="146"/>
        <v>206.66666666666666</v>
      </c>
      <c r="O746" s="200">
        <v>17</v>
      </c>
      <c r="P746" s="273" t="s">
        <v>2727</v>
      </c>
      <c r="Q746" s="273" t="s">
        <v>2958</v>
      </c>
      <c r="R746" s="86"/>
    </row>
    <row r="747" spans="1:18" s="528" customFormat="1">
      <c r="A747" s="525" t="s">
        <v>4</v>
      </c>
      <c r="B747" s="514" t="s">
        <v>4</v>
      </c>
      <c r="C747" s="473">
        <v>2018</v>
      </c>
      <c r="D747" s="440" t="s">
        <v>1230</v>
      </c>
      <c r="E747" s="515" t="s">
        <v>591</v>
      </c>
      <c r="F747" s="515" t="s">
        <v>317</v>
      </c>
      <c r="G747" s="514" t="s">
        <v>1234</v>
      </c>
      <c r="H747" s="514" t="s">
        <v>508</v>
      </c>
      <c r="I747" s="512" t="s">
        <v>1284</v>
      </c>
      <c r="J747" s="514">
        <v>15</v>
      </c>
      <c r="K747" s="514" t="s">
        <v>286</v>
      </c>
      <c r="L747" s="409" t="s">
        <v>1285</v>
      </c>
      <c r="M747" s="470">
        <v>31</v>
      </c>
      <c r="N747" s="310">
        <f t="shared" si="146"/>
        <v>206.66666666666666</v>
      </c>
      <c r="O747" s="200">
        <v>17</v>
      </c>
      <c r="P747" s="273" t="s">
        <v>2727</v>
      </c>
      <c r="Q747" s="273" t="s">
        <v>2958</v>
      </c>
      <c r="R747" s="86"/>
    </row>
    <row r="748" spans="1:18" s="528" customFormat="1">
      <c r="A748" s="525" t="s">
        <v>4</v>
      </c>
      <c r="B748" s="514" t="s">
        <v>1283</v>
      </c>
      <c r="C748" s="473">
        <v>2018</v>
      </c>
      <c r="D748" s="440" t="s">
        <v>1250</v>
      </c>
      <c r="E748" s="515" t="s">
        <v>591</v>
      </c>
      <c r="F748" s="515" t="s">
        <v>317</v>
      </c>
      <c r="G748" s="514" t="s">
        <v>1234</v>
      </c>
      <c r="H748" s="514" t="s">
        <v>107</v>
      </c>
      <c r="I748" s="512" t="s">
        <v>1280</v>
      </c>
      <c r="J748" s="514">
        <v>250</v>
      </c>
      <c r="K748" s="514">
        <v>1067</v>
      </c>
      <c r="L748" s="409"/>
      <c r="M748" s="470">
        <v>757</v>
      </c>
      <c r="N748" s="310">
        <f t="shared" si="146"/>
        <v>302.8</v>
      </c>
      <c r="O748" s="200">
        <v>20</v>
      </c>
      <c r="P748" s="273" t="s">
        <v>2727</v>
      </c>
      <c r="Q748" s="273" t="s">
        <v>2958</v>
      </c>
      <c r="R748" s="86"/>
    </row>
    <row r="749" spans="1:18" s="528" customFormat="1">
      <c r="A749" s="525" t="s">
        <v>4</v>
      </c>
      <c r="B749" s="514" t="s">
        <v>1283</v>
      </c>
      <c r="C749" s="473">
        <v>2018</v>
      </c>
      <c r="D749" s="440" t="s">
        <v>1250</v>
      </c>
      <c r="E749" s="515" t="s">
        <v>591</v>
      </c>
      <c r="F749" s="515" t="s">
        <v>317</v>
      </c>
      <c r="G749" s="514" t="s">
        <v>1234</v>
      </c>
      <c r="H749" s="514" t="s">
        <v>1281</v>
      </c>
      <c r="I749" s="512" t="s">
        <v>1280</v>
      </c>
      <c r="J749" s="514">
        <v>50</v>
      </c>
      <c r="K749" s="514" t="s">
        <v>286</v>
      </c>
      <c r="L749" s="409"/>
      <c r="M749" s="470">
        <v>27</v>
      </c>
      <c r="N749" s="310">
        <f t="shared" si="146"/>
        <v>54</v>
      </c>
      <c r="O749" s="200">
        <v>5</v>
      </c>
      <c r="P749" s="273" t="s">
        <v>2727</v>
      </c>
      <c r="Q749" s="273" t="s">
        <v>2959</v>
      </c>
      <c r="R749" s="86"/>
    </row>
    <row r="750" spans="1:18">
      <c r="A750" s="525" t="s">
        <v>4</v>
      </c>
      <c r="B750" s="514" t="s">
        <v>1283</v>
      </c>
      <c r="C750" s="473">
        <v>2018</v>
      </c>
      <c r="D750" s="440" t="s">
        <v>1250</v>
      </c>
      <c r="E750" s="515" t="s">
        <v>591</v>
      </c>
      <c r="F750" s="515" t="s">
        <v>317</v>
      </c>
      <c r="G750" s="514" t="s">
        <v>1234</v>
      </c>
      <c r="H750" s="514" t="s">
        <v>108</v>
      </c>
      <c r="I750" s="512" t="s">
        <v>1280</v>
      </c>
      <c r="J750" s="514">
        <v>4071</v>
      </c>
      <c r="K750" s="514">
        <v>7004</v>
      </c>
      <c r="L750" s="409"/>
      <c r="M750" s="470">
        <v>9482</v>
      </c>
      <c r="N750" s="310">
        <f t="shared" si="146"/>
        <v>232.91574551707197</v>
      </c>
      <c r="O750" s="200">
        <v>900</v>
      </c>
      <c r="P750" s="273" t="s">
        <v>2735</v>
      </c>
      <c r="Q750" s="273" t="s">
        <v>2958</v>
      </c>
    </row>
    <row r="751" spans="1:18" s="528" customFormat="1">
      <c r="A751" s="525" t="s">
        <v>4</v>
      </c>
      <c r="B751" s="514" t="s">
        <v>1283</v>
      </c>
      <c r="C751" s="473">
        <v>2018</v>
      </c>
      <c r="D751" s="440" t="s">
        <v>1250</v>
      </c>
      <c r="E751" s="515" t="s">
        <v>591</v>
      </c>
      <c r="F751" s="515" t="s">
        <v>317</v>
      </c>
      <c r="G751" s="514" t="s">
        <v>1234</v>
      </c>
      <c r="H751" s="514" t="s">
        <v>104</v>
      </c>
      <c r="I751" s="512" t="s">
        <v>1280</v>
      </c>
      <c r="J751" s="514">
        <v>250</v>
      </c>
      <c r="K751" s="514">
        <v>1067</v>
      </c>
      <c r="L751" s="409"/>
      <c r="M751" s="470">
        <v>691</v>
      </c>
      <c r="N751" s="310">
        <f t="shared" si="146"/>
        <v>276.39999999999998</v>
      </c>
      <c r="O751" s="200">
        <v>10</v>
      </c>
      <c r="P751" s="273" t="s">
        <v>2727</v>
      </c>
      <c r="Q751" s="273" t="s">
        <v>2958</v>
      </c>
      <c r="R751" s="86"/>
    </row>
    <row r="752" spans="1:18" s="528" customFormat="1">
      <c r="A752" s="525" t="s">
        <v>4</v>
      </c>
      <c r="B752" s="514" t="s">
        <v>1283</v>
      </c>
      <c r="C752" s="473">
        <v>2018</v>
      </c>
      <c r="D752" s="440" t="s">
        <v>1250</v>
      </c>
      <c r="E752" s="515" t="s">
        <v>591</v>
      </c>
      <c r="F752" s="515" t="s">
        <v>317</v>
      </c>
      <c r="G752" s="514" t="s">
        <v>1234</v>
      </c>
      <c r="H752" s="514" t="s">
        <v>1279</v>
      </c>
      <c r="I752" s="512" t="s">
        <v>1280</v>
      </c>
      <c r="J752" s="514">
        <v>250</v>
      </c>
      <c r="K752" s="514">
        <v>1067</v>
      </c>
      <c r="L752" s="409"/>
      <c r="M752" s="470">
        <v>386</v>
      </c>
      <c r="N752" s="310">
        <f t="shared" si="146"/>
        <v>154.4</v>
      </c>
      <c r="O752" s="200">
        <v>10</v>
      </c>
      <c r="P752" s="273" t="s">
        <v>2727</v>
      </c>
      <c r="Q752" s="273" t="s">
        <v>2958</v>
      </c>
      <c r="R752" s="86"/>
    </row>
    <row r="753" spans="1:18" s="528" customFormat="1">
      <c r="A753" s="578" t="s">
        <v>4</v>
      </c>
      <c r="B753" s="581" t="s">
        <v>1283</v>
      </c>
      <c r="C753" s="473">
        <v>2018</v>
      </c>
      <c r="D753" s="585" t="s">
        <v>1250</v>
      </c>
      <c r="E753" s="11" t="s">
        <v>591</v>
      </c>
      <c r="F753" s="11" t="s">
        <v>317</v>
      </c>
      <c r="G753" s="581" t="s">
        <v>1234</v>
      </c>
      <c r="H753" s="581" t="s">
        <v>508</v>
      </c>
      <c r="I753" s="513" t="s">
        <v>1280</v>
      </c>
      <c r="J753" s="581">
        <v>250</v>
      </c>
      <c r="K753" s="581">
        <v>1067</v>
      </c>
      <c r="L753" s="87"/>
      <c r="M753" s="470">
        <v>318</v>
      </c>
      <c r="N753" s="310">
        <f t="shared" si="146"/>
        <v>127.2</v>
      </c>
      <c r="O753" s="200">
        <v>50</v>
      </c>
      <c r="P753" s="273" t="s">
        <v>2727</v>
      </c>
      <c r="Q753" s="273"/>
      <c r="R753" s="86"/>
    </row>
    <row r="754" spans="1:18">
      <c r="A754" s="578" t="s">
        <v>4</v>
      </c>
      <c r="B754" s="581" t="s">
        <v>4</v>
      </c>
      <c r="C754" s="473">
        <v>2018</v>
      </c>
      <c r="D754" s="585" t="s">
        <v>1232</v>
      </c>
      <c r="E754" s="11" t="s">
        <v>591</v>
      </c>
      <c r="F754" s="11" t="s">
        <v>317</v>
      </c>
      <c r="G754" s="581" t="s">
        <v>1247</v>
      </c>
      <c r="H754" s="581" t="s">
        <v>108</v>
      </c>
      <c r="I754" s="513" t="s">
        <v>1280</v>
      </c>
      <c r="J754" s="581">
        <v>3000</v>
      </c>
      <c r="K754" s="581" t="s">
        <v>286</v>
      </c>
      <c r="L754" s="87"/>
      <c r="M754" s="470">
        <v>3039</v>
      </c>
      <c r="N754" s="310">
        <f t="shared" si="146"/>
        <v>101.3</v>
      </c>
      <c r="O754" s="200">
        <v>47</v>
      </c>
      <c r="P754" s="273" t="s">
        <v>2726</v>
      </c>
      <c r="Q754" s="273"/>
    </row>
    <row r="755" spans="1:18" s="528" customFormat="1">
      <c r="A755" s="578" t="s">
        <v>4</v>
      </c>
      <c r="B755" s="581" t="s">
        <v>4</v>
      </c>
      <c r="C755" s="473">
        <v>2018</v>
      </c>
      <c r="D755" s="585" t="s">
        <v>1232</v>
      </c>
      <c r="E755" s="11" t="s">
        <v>591</v>
      </c>
      <c r="F755" s="11" t="s">
        <v>317</v>
      </c>
      <c r="G755" s="581" t="s">
        <v>1247</v>
      </c>
      <c r="H755" s="581" t="s">
        <v>1279</v>
      </c>
      <c r="I755" s="513" t="s">
        <v>1280</v>
      </c>
      <c r="J755" s="581">
        <v>150</v>
      </c>
      <c r="K755" s="581" t="s">
        <v>286</v>
      </c>
      <c r="L755" s="87"/>
      <c r="M755" s="470">
        <v>150</v>
      </c>
      <c r="N755" s="310">
        <f t="shared" si="146"/>
        <v>100</v>
      </c>
      <c r="O755" s="200">
        <v>1</v>
      </c>
      <c r="P755" s="273" t="s">
        <v>2726</v>
      </c>
      <c r="Q755" s="273"/>
      <c r="R755" s="86"/>
    </row>
    <row r="756" spans="1:18" s="528" customFormat="1">
      <c r="A756" s="578" t="s">
        <v>4</v>
      </c>
      <c r="B756" s="581" t="s">
        <v>4</v>
      </c>
      <c r="C756" s="473">
        <v>2018</v>
      </c>
      <c r="D756" s="585" t="s">
        <v>1232</v>
      </c>
      <c r="E756" s="11" t="s">
        <v>591</v>
      </c>
      <c r="F756" s="11" t="s">
        <v>317</v>
      </c>
      <c r="G756" s="581" t="s">
        <v>1247</v>
      </c>
      <c r="H756" s="581" t="s">
        <v>508</v>
      </c>
      <c r="I756" s="513" t="s">
        <v>1280</v>
      </c>
      <c r="J756" s="581">
        <v>150</v>
      </c>
      <c r="K756" s="581" t="s">
        <v>286</v>
      </c>
      <c r="L756" s="87"/>
      <c r="M756" s="470">
        <v>150</v>
      </c>
      <c r="N756" s="310">
        <f t="shared" si="146"/>
        <v>100</v>
      </c>
      <c r="O756" s="200">
        <v>1</v>
      </c>
      <c r="P756" s="273" t="s">
        <v>2727</v>
      </c>
      <c r="Q756" s="273"/>
      <c r="R756" s="86"/>
    </row>
    <row r="757" spans="1:18" s="528" customFormat="1">
      <c r="A757" s="578" t="s">
        <v>4</v>
      </c>
      <c r="B757" s="581" t="s">
        <v>1283</v>
      </c>
      <c r="C757" s="473">
        <v>2018</v>
      </c>
      <c r="D757" s="585" t="s">
        <v>1232</v>
      </c>
      <c r="E757" s="11" t="s">
        <v>591</v>
      </c>
      <c r="F757" s="11" t="s">
        <v>317</v>
      </c>
      <c r="G757" s="581" t="s">
        <v>1248</v>
      </c>
      <c r="H757" s="581" t="s">
        <v>107</v>
      </c>
      <c r="I757" s="513" t="s">
        <v>1280</v>
      </c>
      <c r="J757" s="581">
        <v>258</v>
      </c>
      <c r="K757" s="581">
        <v>997</v>
      </c>
      <c r="L757" s="87"/>
      <c r="M757" s="470">
        <v>73</v>
      </c>
      <c r="N757" s="310">
        <f t="shared" si="146"/>
        <v>28.294573643410853</v>
      </c>
      <c r="O757" s="200">
        <v>53</v>
      </c>
      <c r="P757" s="273" t="s">
        <v>2727</v>
      </c>
      <c r="Q757" s="273" t="s">
        <v>2968</v>
      </c>
      <c r="R757" s="86"/>
    </row>
    <row r="758" spans="1:18" s="528" customFormat="1">
      <c r="A758" s="525" t="s">
        <v>4</v>
      </c>
      <c r="B758" s="514" t="s">
        <v>1283</v>
      </c>
      <c r="C758" s="473">
        <v>2018</v>
      </c>
      <c r="D758" s="440" t="s">
        <v>1232</v>
      </c>
      <c r="E758" s="515" t="s">
        <v>591</v>
      </c>
      <c r="F758" s="515" t="s">
        <v>317</v>
      </c>
      <c r="G758" s="514" t="s">
        <v>1248</v>
      </c>
      <c r="H758" s="514" t="s">
        <v>1281</v>
      </c>
      <c r="I758" s="512" t="s">
        <v>1280</v>
      </c>
      <c r="J758" s="514">
        <v>50</v>
      </c>
      <c r="K758" s="514" t="s">
        <v>286</v>
      </c>
      <c r="L758" s="409"/>
      <c r="M758" s="470">
        <v>0</v>
      </c>
      <c r="N758" s="310" t="s">
        <v>286</v>
      </c>
      <c r="O758" s="200">
        <v>0</v>
      </c>
      <c r="P758" s="273" t="s">
        <v>2727</v>
      </c>
      <c r="Q758" s="273"/>
      <c r="R758" s="86"/>
    </row>
    <row r="759" spans="1:18">
      <c r="A759" s="578" t="s">
        <v>4</v>
      </c>
      <c r="B759" s="581" t="s">
        <v>1283</v>
      </c>
      <c r="C759" s="473">
        <v>2018</v>
      </c>
      <c r="D759" s="585" t="s">
        <v>1232</v>
      </c>
      <c r="E759" s="11" t="s">
        <v>591</v>
      </c>
      <c r="F759" s="11" t="s">
        <v>317</v>
      </c>
      <c r="G759" s="581" t="s">
        <v>1248</v>
      </c>
      <c r="H759" s="581" t="s">
        <v>108</v>
      </c>
      <c r="I759" s="513" t="s">
        <v>1280</v>
      </c>
      <c r="J759" s="581">
        <v>5000</v>
      </c>
      <c r="K759" s="581">
        <v>1515</v>
      </c>
      <c r="L759" s="87"/>
      <c r="M759" s="470">
        <v>15042</v>
      </c>
      <c r="N759" s="310">
        <f t="shared" ref="N759:N762" si="147">100*M759/J759</f>
        <v>300.83999999999997</v>
      </c>
      <c r="O759" s="200">
        <v>527</v>
      </c>
      <c r="P759" s="273" t="s">
        <v>2966</v>
      </c>
      <c r="Q759" s="273" t="s">
        <v>2958</v>
      </c>
    </row>
    <row r="760" spans="1:18" s="528" customFormat="1">
      <c r="A760" s="578" t="s">
        <v>4</v>
      </c>
      <c r="B760" s="581" t="s">
        <v>1283</v>
      </c>
      <c r="C760" s="473">
        <v>2018</v>
      </c>
      <c r="D760" s="585" t="s">
        <v>1232</v>
      </c>
      <c r="E760" s="11" t="s">
        <v>591</v>
      </c>
      <c r="F760" s="11" t="s">
        <v>317</v>
      </c>
      <c r="G760" s="581" t="s">
        <v>1248</v>
      </c>
      <c r="H760" s="581" t="s">
        <v>104</v>
      </c>
      <c r="I760" s="513" t="s">
        <v>1280</v>
      </c>
      <c r="J760" s="581">
        <v>258</v>
      </c>
      <c r="K760" s="581">
        <v>997</v>
      </c>
      <c r="L760" s="87"/>
      <c r="M760" s="470">
        <v>74</v>
      </c>
      <c r="N760" s="310">
        <f t="shared" si="147"/>
        <v>28.68217054263566</v>
      </c>
      <c r="O760" s="200">
        <v>53</v>
      </c>
      <c r="P760" s="273" t="s">
        <v>2727</v>
      </c>
      <c r="Q760" s="273" t="s">
        <v>2968</v>
      </c>
      <c r="R760" s="86"/>
    </row>
    <row r="761" spans="1:18" s="528" customFormat="1">
      <c r="A761" s="578" t="s">
        <v>4</v>
      </c>
      <c r="B761" s="581" t="s">
        <v>1283</v>
      </c>
      <c r="C761" s="473">
        <v>2018</v>
      </c>
      <c r="D761" s="585" t="s">
        <v>1232</v>
      </c>
      <c r="E761" s="11" t="s">
        <v>591</v>
      </c>
      <c r="F761" s="11" t="s">
        <v>317</v>
      </c>
      <c r="G761" s="581" t="s">
        <v>1248</v>
      </c>
      <c r="H761" s="581" t="s">
        <v>1279</v>
      </c>
      <c r="I761" s="513" t="s">
        <v>1280</v>
      </c>
      <c r="J761" s="581">
        <v>258</v>
      </c>
      <c r="K761" s="581">
        <v>997</v>
      </c>
      <c r="L761" s="87"/>
      <c r="M761" s="470">
        <v>74</v>
      </c>
      <c r="N761" s="310">
        <f t="shared" si="147"/>
        <v>28.68217054263566</v>
      </c>
      <c r="O761" s="200">
        <v>53</v>
      </c>
      <c r="P761" s="273" t="s">
        <v>2736</v>
      </c>
      <c r="Q761" s="273" t="s">
        <v>2968</v>
      </c>
      <c r="R761" s="86"/>
    </row>
    <row r="762" spans="1:18" s="528" customFormat="1">
      <c r="A762" s="578" t="s">
        <v>4</v>
      </c>
      <c r="B762" s="581" t="s">
        <v>1283</v>
      </c>
      <c r="C762" s="473">
        <v>2018</v>
      </c>
      <c r="D762" s="585" t="s">
        <v>1232</v>
      </c>
      <c r="E762" s="11" t="s">
        <v>591</v>
      </c>
      <c r="F762" s="11" t="s">
        <v>317</v>
      </c>
      <c r="G762" s="581" t="s">
        <v>1248</v>
      </c>
      <c r="H762" s="581" t="s">
        <v>508</v>
      </c>
      <c r="I762" s="513" t="s">
        <v>1280</v>
      </c>
      <c r="J762" s="581">
        <v>258</v>
      </c>
      <c r="K762" s="581">
        <v>997</v>
      </c>
      <c r="L762" s="87"/>
      <c r="M762" s="470">
        <v>85</v>
      </c>
      <c r="N762" s="310">
        <f t="shared" si="147"/>
        <v>32.945736434108525</v>
      </c>
      <c r="O762" s="200">
        <v>55</v>
      </c>
      <c r="P762" s="273" t="s">
        <v>2727</v>
      </c>
      <c r="Q762" s="273" t="s">
        <v>2968</v>
      </c>
      <c r="R762" s="86"/>
    </row>
    <row r="763" spans="1:18">
      <c r="A763" s="525" t="s">
        <v>4</v>
      </c>
      <c r="B763" s="514" t="s">
        <v>4</v>
      </c>
      <c r="C763" s="473">
        <v>2018</v>
      </c>
      <c r="D763" s="440" t="s">
        <v>1251</v>
      </c>
      <c r="E763" s="515" t="s">
        <v>591</v>
      </c>
      <c r="F763" s="515" t="s">
        <v>115</v>
      </c>
      <c r="G763" s="514" t="s">
        <v>1252</v>
      </c>
      <c r="H763" s="514" t="s">
        <v>108</v>
      </c>
      <c r="I763" s="512" t="s">
        <v>1276</v>
      </c>
      <c r="J763" s="514" t="s">
        <v>519</v>
      </c>
      <c r="K763" s="514" t="s">
        <v>286</v>
      </c>
      <c r="L763" s="409" t="s">
        <v>1278</v>
      </c>
      <c r="M763" s="470">
        <v>0</v>
      </c>
      <c r="N763" s="310" t="s">
        <v>286</v>
      </c>
      <c r="O763" s="200">
        <v>0</v>
      </c>
      <c r="P763" s="273"/>
      <c r="Q763" s="273"/>
    </row>
    <row r="764" spans="1:18">
      <c r="A764" s="525" t="s">
        <v>4</v>
      </c>
      <c r="B764" s="514" t="s">
        <v>4</v>
      </c>
      <c r="C764" s="473">
        <v>2018</v>
      </c>
      <c r="D764" s="440" t="s">
        <v>1253</v>
      </c>
      <c r="E764" s="515" t="s">
        <v>591</v>
      </c>
      <c r="F764" s="515" t="s">
        <v>115</v>
      </c>
      <c r="G764" s="514" t="s">
        <v>1252</v>
      </c>
      <c r="H764" s="514" t="s">
        <v>108</v>
      </c>
      <c r="I764" s="512" t="s">
        <v>1276</v>
      </c>
      <c r="J764" s="514" t="s">
        <v>519</v>
      </c>
      <c r="K764" s="514" t="s">
        <v>286</v>
      </c>
      <c r="L764" s="409" t="s">
        <v>1278</v>
      </c>
      <c r="M764" s="470">
        <v>0</v>
      </c>
      <c r="N764" s="310" t="s">
        <v>286</v>
      </c>
      <c r="O764" s="200">
        <v>0</v>
      </c>
      <c r="P764" s="273"/>
      <c r="Q764" s="273"/>
    </row>
    <row r="765" spans="1:18">
      <c r="A765" s="525" t="s">
        <v>4</v>
      </c>
      <c r="B765" s="514" t="s">
        <v>4</v>
      </c>
      <c r="C765" s="473">
        <v>2018</v>
      </c>
      <c r="D765" s="440" t="s">
        <v>1235</v>
      </c>
      <c r="E765" s="515" t="s">
        <v>591</v>
      </c>
      <c r="F765" s="515" t="s">
        <v>115</v>
      </c>
      <c r="G765" s="514" t="s">
        <v>1252</v>
      </c>
      <c r="H765" s="514" t="s">
        <v>108</v>
      </c>
      <c r="I765" s="512" t="s">
        <v>1276</v>
      </c>
      <c r="J765" s="514" t="s">
        <v>519</v>
      </c>
      <c r="K765" s="514" t="s">
        <v>286</v>
      </c>
      <c r="L765" s="409" t="s">
        <v>1278</v>
      </c>
      <c r="M765" s="470">
        <v>730</v>
      </c>
      <c r="N765" s="310" t="s">
        <v>286</v>
      </c>
      <c r="O765" s="200">
        <v>2</v>
      </c>
      <c r="P765" s="273" t="s">
        <v>2737</v>
      </c>
      <c r="Q765" s="273" t="s">
        <v>2738</v>
      </c>
    </row>
    <row r="766" spans="1:18">
      <c r="A766" s="525" t="s">
        <v>4</v>
      </c>
      <c r="B766" s="514" t="s">
        <v>4</v>
      </c>
      <c r="C766" s="473">
        <v>2018</v>
      </c>
      <c r="D766" s="440" t="s">
        <v>1236</v>
      </c>
      <c r="E766" s="515" t="s">
        <v>591</v>
      </c>
      <c r="F766" s="515" t="s">
        <v>115</v>
      </c>
      <c r="G766" s="514" t="s">
        <v>1252</v>
      </c>
      <c r="H766" s="514" t="s">
        <v>108</v>
      </c>
      <c r="I766" s="512" t="s">
        <v>1276</v>
      </c>
      <c r="J766" s="514" t="s">
        <v>519</v>
      </c>
      <c r="K766" s="514" t="s">
        <v>286</v>
      </c>
      <c r="L766" s="409" t="s">
        <v>1278</v>
      </c>
      <c r="M766" s="470">
        <v>1207</v>
      </c>
      <c r="N766" s="310" t="s">
        <v>286</v>
      </c>
      <c r="O766" s="200">
        <v>3</v>
      </c>
      <c r="P766" s="273" t="s">
        <v>2739</v>
      </c>
      <c r="Q766" s="273" t="s">
        <v>2740</v>
      </c>
    </row>
    <row r="767" spans="1:18">
      <c r="A767" s="525" t="s">
        <v>4</v>
      </c>
      <c r="B767" s="514" t="s">
        <v>4</v>
      </c>
      <c r="C767" s="473">
        <v>2018</v>
      </c>
      <c r="D767" s="440" t="s">
        <v>1254</v>
      </c>
      <c r="E767" s="515" t="s">
        <v>591</v>
      </c>
      <c r="F767" s="515" t="s">
        <v>115</v>
      </c>
      <c r="G767" s="514" t="s">
        <v>1252</v>
      </c>
      <c r="H767" s="514" t="s">
        <v>108</v>
      </c>
      <c r="I767" s="512" t="s">
        <v>1276</v>
      </c>
      <c r="J767" s="514" t="s">
        <v>519</v>
      </c>
      <c r="K767" s="514" t="s">
        <v>286</v>
      </c>
      <c r="L767" s="409" t="s">
        <v>1278</v>
      </c>
      <c r="M767" s="470">
        <v>1312</v>
      </c>
      <c r="N767" s="310" t="s">
        <v>286</v>
      </c>
      <c r="O767" s="200">
        <v>322</v>
      </c>
      <c r="P767" s="273" t="s">
        <v>2969</v>
      </c>
      <c r="Q767" s="273" t="s">
        <v>2975</v>
      </c>
    </row>
    <row r="768" spans="1:18">
      <c r="A768" s="525" t="s">
        <v>4</v>
      </c>
      <c r="B768" s="514" t="s">
        <v>4</v>
      </c>
      <c r="C768" s="473">
        <v>2018</v>
      </c>
      <c r="D768" s="440" t="s">
        <v>1255</v>
      </c>
      <c r="E768" s="515" t="s">
        <v>591</v>
      </c>
      <c r="F768" s="515" t="s">
        <v>115</v>
      </c>
      <c r="G768" s="514" t="s">
        <v>1252</v>
      </c>
      <c r="H768" s="514" t="s">
        <v>108</v>
      </c>
      <c r="I768" s="512" t="s">
        <v>1276</v>
      </c>
      <c r="J768" s="514" t="s">
        <v>519</v>
      </c>
      <c r="K768" s="514" t="s">
        <v>286</v>
      </c>
      <c r="L768" s="409" t="s">
        <v>1278</v>
      </c>
      <c r="M768" s="470">
        <v>13</v>
      </c>
      <c r="N768" s="310" t="s">
        <v>286</v>
      </c>
      <c r="O768" s="200">
        <v>12</v>
      </c>
      <c r="P768" s="273" t="s">
        <v>2969</v>
      </c>
      <c r="Q768" s="273" t="s">
        <v>2738</v>
      </c>
    </row>
    <row r="769" spans="1:18">
      <c r="A769" s="525" t="s">
        <v>4</v>
      </c>
      <c r="B769" s="514" t="s">
        <v>4</v>
      </c>
      <c r="C769" s="473">
        <v>2018</v>
      </c>
      <c r="D769" s="440" t="s">
        <v>1256</v>
      </c>
      <c r="E769" s="515" t="s">
        <v>591</v>
      </c>
      <c r="F769" s="515" t="s">
        <v>115</v>
      </c>
      <c r="G769" s="514" t="s">
        <v>1252</v>
      </c>
      <c r="H769" s="514" t="s">
        <v>108</v>
      </c>
      <c r="I769" s="512" t="s">
        <v>1276</v>
      </c>
      <c r="J769" s="514" t="s">
        <v>519</v>
      </c>
      <c r="K769" s="514" t="s">
        <v>286</v>
      </c>
      <c r="L769" s="409" t="s">
        <v>1278</v>
      </c>
      <c r="M769" s="470">
        <v>170</v>
      </c>
      <c r="N769" s="310" t="s">
        <v>286</v>
      </c>
      <c r="O769" s="200">
        <v>5</v>
      </c>
      <c r="P769" s="273" t="s">
        <v>2739</v>
      </c>
      <c r="Q769" s="273" t="s">
        <v>2740</v>
      </c>
    </row>
    <row r="770" spans="1:18">
      <c r="A770" s="525" t="s">
        <v>4</v>
      </c>
      <c r="B770" s="514" t="s">
        <v>4</v>
      </c>
      <c r="C770" s="473">
        <v>2018</v>
      </c>
      <c r="D770" s="440" t="s">
        <v>1257</v>
      </c>
      <c r="E770" s="515" t="s">
        <v>591</v>
      </c>
      <c r="F770" s="515" t="s">
        <v>115</v>
      </c>
      <c r="G770" s="514" t="s">
        <v>1252</v>
      </c>
      <c r="H770" s="514" t="s">
        <v>108</v>
      </c>
      <c r="I770" s="512" t="s">
        <v>1276</v>
      </c>
      <c r="J770" s="514" t="s">
        <v>519</v>
      </c>
      <c r="K770" s="514" t="s">
        <v>286</v>
      </c>
      <c r="L770" s="409" t="s">
        <v>1278</v>
      </c>
      <c r="M770" s="470">
        <v>1</v>
      </c>
      <c r="N770" s="310" t="s">
        <v>286</v>
      </c>
      <c r="O770" s="200">
        <v>1</v>
      </c>
      <c r="P770" s="273" t="s">
        <v>2969</v>
      </c>
      <c r="Q770" s="273" t="s">
        <v>2738</v>
      </c>
    </row>
    <row r="771" spans="1:18">
      <c r="A771" s="525" t="s">
        <v>4</v>
      </c>
      <c r="B771" s="514" t="s">
        <v>1282</v>
      </c>
      <c r="C771" s="473">
        <v>2018</v>
      </c>
      <c r="D771" s="440" t="s">
        <v>1223</v>
      </c>
      <c r="E771" s="515" t="s">
        <v>591</v>
      </c>
      <c r="F771" s="515" t="s">
        <v>115</v>
      </c>
      <c r="G771" s="514" t="s">
        <v>1252</v>
      </c>
      <c r="H771" s="514" t="s">
        <v>108</v>
      </c>
      <c r="I771" s="512" t="s">
        <v>1284</v>
      </c>
      <c r="J771" s="514">
        <v>33000</v>
      </c>
      <c r="K771" s="514" t="s">
        <v>519</v>
      </c>
      <c r="L771" s="409"/>
      <c r="M771" s="470">
        <v>30007</v>
      </c>
      <c r="N771" s="310">
        <f t="shared" ref="N771" si="148">100*M771/J771</f>
        <v>90.930303030303037</v>
      </c>
      <c r="O771" s="200">
        <v>108</v>
      </c>
      <c r="P771" s="273" t="s">
        <v>2739</v>
      </c>
      <c r="Q771" s="273" t="s">
        <v>2740</v>
      </c>
    </row>
    <row r="772" spans="1:18">
      <c r="A772" s="525" t="s">
        <v>4</v>
      </c>
      <c r="B772" s="514" t="s">
        <v>4</v>
      </c>
      <c r="C772" s="473">
        <v>2018</v>
      </c>
      <c r="D772" s="440" t="s">
        <v>1225</v>
      </c>
      <c r="E772" s="515" t="s">
        <v>591</v>
      </c>
      <c r="F772" s="515" t="s">
        <v>115</v>
      </c>
      <c r="G772" s="514" t="s">
        <v>1252</v>
      </c>
      <c r="H772" s="514" t="s">
        <v>108</v>
      </c>
      <c r="I772" s="512" t="s">
        <v>1276</v>
      </c>
      <c r="J772" s="514" t="s">
        <v>519</v>
      </c>
      <c r="K772" s="514" t="s">
        <v>286</v>
      </c>
      <c r="L772" s="409" t="s">
        <v>1278</v>
      </c>
      <c r="M772" s="470">
        <v>35</v>
      </c>
      <c r="N772" s="310" t="s">
        <v>286</v>
      </c>
      <c r="O772" s="200">
        <v>14</v>
      </c>
      <c r="P772" s="273" t="s">
        <v>2963</v>
      </c>
      <c r="Q772" s="273" t="s">
        <v>2738</v>
      </c>
    </row>
    <row r="773" spans="1:18">
      <c r="A773" s="525" t="s">
        <v>4</v>
      </c>
      <c r="B773" s="514" t="s">
        <v>4</v>
      </c>
      <c r="C773" s="473">
        <v>2018</v>
      </c>
      <c r="D773" s="440" t="s">
        <v>1226</v>
      </c>
      <c r="E773" s="515" t="s">
        <v>591</v>
      </c>
      <c r="F773" s="515" t="s">
        <v>115</v>
      </c>
      <c r="G773" s="514" t="s">
        <v>1252</v>
      </c>
      <c r="H773" s="514" t="s">
        <v>108</v>
      </c>
      <c r="I773" s="512" t="s">
        <v>1276</v>
      </c>
      <c r="J773" s="514" t="s">
        <v>519</v>
      </c>
      <c r="K773" s="514" t="s">
        <v>286</v>
      </c>
      <c r="L773" s="409" t="s">
        <v>1278</v>
      </c>
      <c r="M773" s="470">
        <v>58</v>
      </c>
      <c r="N773" s="310" t="s">
        <v>286</v>
      </c>
      <c r="O773" s="200">
        <v>33</v>
      </c>
      <c r="P773" s="273" t="s">
        <v>2963</v>
      </c>
      <c r="Q773" s="273" t="s">
        <v>2738</v>
      </c>
    </row>
    <row r="774" spans="1:18">
      <c r="A774" s="525" t="s">
        <v>4</v>
      </c>
      <c r="B774" s="514" t="s">
        <v>4</v>
      </c>
      <c r="C774" s="473">
        <v>2018</v>
      </c>
      <c r="D774" s="440" t="s">
        <v>1091</v>
      </c>
      <c r="E774" s="515" t="s">
        <v>591</v>
      </c>
      <c r="F774" s="515" t="s">
        <v>115</v>
      </c>
      <c r="G774" s="514" t="s">
        <v>1252</v>
      </c>
      <c r="H774" s="514" t="s">
        <v>108</v>
      </c>
      <c r="I774" s="512" t="s">
        <v>1276</v>
      </c>
      <c r="J774" s="514" t="s">
        <v>519</v>
      </c>
      <c r="K774" s="514" t="s">
        <v>286</v>
      </c>
      <c r="L774" s="409" t="s">
        <v>1278</v>
      </c>
      <c r="M774" s="470">
        <v>214</v>
      </c>
      <c r="N774" s="310" t="s">
        <v>286</v>
      </c>
      <c r="O774" s="200">
        <v>1</v>
      </c>
      <c r="P774" s="273" t="s">
        <v>2726</v>
      </c>
      <c r="Q774" s="273"/>
    </row>
    <row r="775" spans="1:18" s="528" customFormat="1">
      <c r="A775" s="525" t="s">
        <v>4</v>
      </c>
      <c r="B775" s="514" t="s">
        <v>4</v>
      </c>
      <c r="C775" s="473">
        <v>2018</v>
      </c>
      <c r="D775" s="440" t="s">
        <v>1091</v>
      </c>
      <c r="E775" s="515" t="s">
        <v>591</v>
      </c>
      <c r="F775" s="515" t="s">
        <v>115</v>
      </c>
      <c r="G775" s="514" t="s">
        <v>1252</v>
      </c>
      <c r="H775" s="514" t="s">
        <v>1279</v>
      </c>
      <c r="I775" s="512" t="s">
        <v>1276</v>
      </c>
      <c r="J775" s="514" t="s">
        <v>519</v>
      </c>
      <c r="K775" s="514" t="s">
        <v>286</v>
      </c>
      <c r="L775" s="409" t="s">
        <v>1278</v>
      </c>
      <c r="M775" s="470">
        <v>64</v>
      </c>
      <c r="N775" s="310" t="s">
        <v>286</v>
      </c>
      <c r="O775" s="200">
        <v>1</v>
      </c>
      <c r="P775" s="273" t="s">
        <v>2726</v>
      </c>
      <c r="Q775" s="273"/>
      <c r="R775" s="86"/>
    </row>
    <row r="776" spans="1:18" s="528" customFormat="1">
      <c r="A776" s="525" t="s">
        <v>4</v>
      </c>
      <c r="B776" s="514" t="s">
        <v>4</v>
      </c>
      <c r="C776" s="473">
        <v>2018</v>
      </c>
      <c r="D776" s="440" t="s">
        <v>1091</v>
      </c>
      <c r="E776" s="515" t="s">
        <v>591</v>
      </c>
      <c r="F776" s="515" t="s">
        <v>115</v>
      </c>
      <c r="G776" s="514" t="s">
        <v>1252</v>
      </c>
      <c r="H776" s="514" t="s">
        <v>508</v>
      </c>
      <c r="I776" s="512" t="s">
        <v>1276</v>
      </c>
      <c r="J776" s="514" t="s">
        <v>519</v>
      </c>
      <c r="K776" s="514" t="s">
        <v>286</v>
      </c>
      <c r="L776" s="409" t="s">
        <v>1278</v>
      </c>
      <c r="M776" s="470">
        <v>64</v>
      </c>
      <c r="N776" s="310" t="s">
        <v>286</v>
      </c>
      <c r="O776" s="200">
        <v>1</v>
      </c>
      <c r="P776" s="273" t="s">
        <v>2964</v>
      </c>
      <c r="Q776" s="273"/>
      <c r="R776" s="86"/>
    </row>
    <row r="777" spans="1:18">
      <c r="A777" s="525" t="s">
        <v>4</v>
      </c>
      <c r="B777" s="514" t="s">
        <v>4</v>
      </c>
      <c r="C777" s="473">
        <v>2018</v>
      </c>
      <c r="D777" s="440" t="s">
        <v>1258</v>
      </c>
      <c r="E777" s="515" t="s">
        <v>591</v>
      </c>
      <c r="F777" s="515" t="s">
        <v>115</v>
      </c>
      <c r="G777" s="514" t="s">
        <v>1252</v>
      </c>
      <c r="H777" s="514" t="s">
        <v>108</v>
      </c>
      <c r="I777" s="512" t="s">
        <v>1276</v>
      </c>
      <c r="J777" s="514" t="s">
        <v>519</v>
      </c>
      <c r="K777" s="514" t="s">
        <v>286</v>
      </c>
      <c r="L777" s="409" t="s">
        <v>1278</v>
      </c>
      <c r="M777" s="470">
        <v>0</v>
      </c>
      <c r="N777" s="310" t="s">
        <v>286</v>
      </c>
      <c r="O777" s="200">
        <v>0</v>
      </c>
      <c r="P777" s="273"/>
      <c r="Q777" s="273"/>
    </row>
    <row r="778" spans="1:18">
      <c r="A778" s="525" t="s">
        <v>4</v>
      </c>
      <c r="B778" s="514" t="s">
        <v>4</v>
      </c>
      <c r="C778" s="473">
        <v>2018</v>
      </c>
      <c r="D778" s="440" t="s">
        <v>1259</v>
      </c>
      <c r="E778" s="515" t="s">
        <v>591</v>
      </c>
      <c r="F778" s="515" t="s">
        <v>115</v>
      </c>
      <c r="G778" s="514" t="s">
        <v>1252</v>
      </c>
      <c r="H778" s="514" t="s">
        <v>108</v>
      </c>
      <c r="I778" s="512" t="s">
        <v>1276</v>
      </c>
      <c r="J778" s="514" t="s">
        <v>519</v>
      </c>
      <c r="K778" s="514" t="s">
        <v>286</v>
      </c>
      <c r="L778" s="409" t="s">
        <v>1278</v>
      </c>
      <c r="M778" s="470">
        <v>0</v>
      </c>
      <c r="N778" s="310" t="s">
        <v>286</v>
      </c>
      <c r="O778" s="200">
        <v>0</v>
      </c>
      <c r="P778" s="273"/>
      <c r="Q778" s="273"/>
    </row>
    <row r="779" spans="1:18">
      <c r="A779" s="525" t="s">
        <v>4</v>
      </c>
      <c r="B779" s="514" t="s">
        <v>4</v>
      </c>
      <c r="C779" s="473">
        <v>2018</v>
      </c>
      <c r="D779" s="440" t="s">
        <v>1260</v>
      </c>
      <c r="E779" s="515" t="s">
        <v>591</v>
      </c>
      <c r="F779" s="515" t="s">
        <v>115</v>
      </c>
      <c r="G779" s="514" t="s">
        <v>1252</v>
      </c>
      <c r="H779" s="514" t="s">
        <v>108</v>
      </c>
      <c r="I779" s="512" t="s">
        <v>1276</v>
      </c>
      <c r="J779" s="514" t="s">
        <v>519</v>
      </c>
      <c r="K779" s="514" t="s">
        <v>286</v>
      </c>
      <c r="L779" s="409" t="s">
        <v>1278</v>
      </c>
      <c r="M779" s="470">
        <v>0</v>
      </c>
      <c r="N779" s="310" t="s">
        <v>286</v>
      </c>
      <c r="O779" s="200">
        <v>0</v>
      </c>
      <c r="P779" s="273"/>
      <c r="Q779" s="273"/>
    </row>
    <row r="780" spans="1:18">
      <c r="A780" s="525" t="s">
        <v>4</v>
      </c>
      <c r="B780" s="514" t="s">
        <v>4</v>
      </c>
      <c r="C780" s="473">
        <v>2018</v>
      </c>
      <c r="D780" s="440" t="s">
        <v>1227</v>
      </c>
      <c r="E780" s="515" t="s">
        <v>591</v>
      </c>
      <c r="F780" s="515" t="s">
        <v>115</v>
      </c>
      <c r="G780" s="514" t="s">
        <v>1252</v>
      </c>
      <c r="H780" s="514" t="s">
        <v>108</v>
      </c>
      <c r="I780" s="512" t="s">
        <v>1276</v>
      </c>
      <c r="J780" s="514" t="s">
        <v>519</v>
      </c>
      <c r="K780" s="514" t="s">
        <v>286</v>
      </c>
      <c r="L780" s="409" t="s">
        <v>1278</v>
      </c>
      <c r="M780" s="470">
        <v>0</v>
      </c>
      <c r="N780" s="310" t="s">
        <v>286</v>
      </c>
      <c r="O780" s="200">
        <v>0</v>
      </c>
      <c r="P780" s="273"/>
      <c r="Q780" s="273"/>
    </row>
    <row r="781" spans="1:18">
      <c r="A781" s="525" t="s">
        <v>4</v>
      </c>
      <c r="B781" s="514" t="s">
        <v>4</v>
      </c>
      <c r="C781" s="473">
        <v>2018</v>
      </c>
      <c r="D781" s="440" t="s">
        <v>1228</v>
      </c>
      <c r="E781" s="515" t="s">
        <v>591</v>
      </c>
      <c r="F781" s="515" t="s">
        <v>115</v>
      </c>
      <c r="G781" s="514" t="s">
        <v>1252</v>
      </c>
      <c r="H781" s="514" t="s">
        <v>108</v>
      </c>
      <c r="I781" s="512" t="s">
        <v>1284</v>
      </c>
      <c r="J781" s="514" t="s">
        <v>519</v>
      </c>
      <c r="K781" s="514" t="s">
        <v>286</v>
      </c>
      <c r="L781" s="409" t="s">
        <v>1278</v>
      </c>
      <c r="M781" s="470">
        <v>1</v>
      </c>
      <c r="N781" s="310" t="s">
        <v>286</v>
      </c>
      <c r="O781" s="200">
        <v>1</v>
      </c>
      <c r="P781" s="273" t="s">
        <v>2741</v>
      </c>
      <c r="Q781" s="273" t="s">
        <v>2740</v>
      </c>
    </row>
    <row r="782" spans="1:18">
      <c r="A782" s="525" t="s">
        <v>4</v>
      </c>
      <c r="B782" s="514" t="s">
        <v>1282</v>
      </c>
      <c r="C782" s="473">
        <v>2018</v>
      </c>
      <c r="D782" s="440" t="s">
        <v>1229</v>
      </c>
      <c r="E782" s="515" t="s">
        <v>591</v>
      </c>
      <c r="F782" s="515" t="s">
        <v>115</v>
      </c>
      <c r="G782" s="514" t="s">
        <v>1252</v>
      </c>
      <c r="H782" s="514" t="s">
        <v>108</v>
      </c>
      <c r="I782" s="512" t="s">
        <v>1284</v>
      </c>
      <c r="J782" s="514">
        <v>80000</v>
      </c>
      <c r="K782" s="514" t="s">
        <v>48</v>
      </c>
      <c r="L782" s="409"/>
      <c r="M782" s="470">
        <v>40617</v>
      </c>
      <c r="N782" s="310">
        <f t="shared" ref="N782:N783" si="149">100*M782/J782</f>
        <v>50.771250000000002</v>
      </c>
      <c r="O782" s="200">
        <v>110</v>
      </c>
      <c r="P782" s="273" t="s">
        <v>2742</v>
      </c>
      <c r="Q782" s="273" t="s">
        <v>2970</v>
      </c>
    </row>
    <row r="783" spans="1:18">
      <c r="A783" s="525" t="s">
        <v>4</v>
      </c>
      <c r="B783" s="514" t="s">
        <v>1282</v>
      </c>
      <c r="C783" s="473">
        <v>2018</v>
      </c>
      <c r="D783" s="440" t="s">
        <v>1230</v>
      </c>
      <c r="E783" s="515" t="s">
        <v>591</v>
      </c>
      <c r="F783" s="515" t="s">
        <v>115</v>
      </c>
      <c r="G783" s="514" t="s">
        <v>1252</v>
      </c>
      <c r="H783" s="514" t="s">
        <v>108</v>
      </c>
      <c r="I783" s="512" t="s">
        <v>1284</v>
      </c>
      <c r="J783" s="514">
        <v>11000</v>
      </c>
      <c r="K783" s="514" t="s">
        <v>48</v>
      </c>
      <c r="L783" s="409"/>
      <c r="M783" s="470">
        <v>6059</v>
      </c>
      <c r="N783" s="310">
        <f t="shared" si="149"/>
        <v>55.081818181818178</v>
      </c>
      <c r="O783" s="200">
        <v>101</v>
      </c>
      <c r="P783" s="273" t="s">
        <v>2741</v>
      </c>
      <c r="Q783" s="273" t="s">
        <v>2970</v>
      </c>
    </row>
    <row r="784" spans="1:18">
      <c r="A784" s="525" t="s">
        <v>4</v>
      </c>
      <c r="B784" s="514" t="s">
        <v>4</v>
      </c>
      <c r="C784" s="473">
        <v>2018</v>
      </c>
      <c r="D784" s="440" t="s">
        <v>1261</v>
      </c>
      <c r="E784" s="515" t="s">
        <v>591</v>
      </c>
      <c r="F784" s="515" t="s">
        <v>115</v>
      </c>
      <c r="G784" s="514" t="s">
        <v>1252</v>
      </c>
      <c r="H784" s="514" t="s">
        <v>108</v>
      </c>
      <c r="I784" s="512" t="s">
        <v>1276</v>
      </c>
      <c r="J784" s="514" t="s">
        <v>519</v>
      </c>
      <c r="K784" s="514" t="s">
        <v>286</v>
      </c>
      <c r="L784" s="409" t="s">
        <v>1278</v>
      </c>
      <c r="M784" s="470">
        <v>0</v>
      </c>
      <c r="N784" s="310" t="s">
        <v>286</v>
      </c>
      <c r="O784" s="200">
        <v>0</v>
      </c>
      <c r="P784" s="273"/>
      <c r="Q784" s="273"/>
    </row>
    <row r="785" spans="1:18">
      <c r="A785" s="525" t="s">
        <v>4</v>
      </c>
      <c r="B785" s="514" t="s">
        <v>4</v>
      </c>
      <c r="C785" s="473">
        <v>2018</v>
      </c>
      <c r="D785" s="440" t="s">
        <v>1232</v>
      </c>
      <c r="E785" s="515" t="s">
        <v>591</v>
      </c>
      <c r="F785" s="515" t="s">
        <v>115</v>
      </c>
      <c r="G785" s="514" t="s">
        <v>1252</v>
      </c>
      <c r="H785" s="514" t="s">
        <v>108</v>
      </c>
      <c r="I785" s="512" t="s">
        <v>1276</v>
      </c>
      <c r="J785" s="514">
        <v>300</v>
      </c>
      <c r="K785" s="514" t="s">
        <v>286</v>
      </c>
      <c r="L785" s="409"/>
      <c r="M785" s="470">
        <v>300</v>
      </c>
      <c r="N785" s="310">
        <f t="shared" ref="N785:N787" si="150">100*M785/J785</f>
        <v>100</v>
      </c>
      <c r="O785" s="200">
        <v>1</v>
      </c>
      <c r="P785" s="273" t="s">
        <v>2726</v>
      </c>
      <c r="Q785" s="273"/>
    </row>
    <row r="786" spans="1:18" s="528" customFormat="1">
      <c r="A786" s="525" t="s">
        <v>4</v>
      </c>
      <c r="B786" s="514" t="s">
        <v>4</v>
      </c>
      <c r="C786" s="473">
        <v>2018</v>
      </c>
      <c r="D786" s="440" t="s">
        <v>1232</v>
      </c>
      <c r="E786" s="515" t="s">
        <v>591</v>
      </c>
      <c r="F786" s="515" t="s">
        <v>115</v>
      </c>
      <c r="G786" s="514" t="s">
        <v>1252</v>
      </c>
      <c r="H786" s="514" t="s">
        <v>1279</v>
      </c>
      <c r="I786" s="512" t="s">
        <v>1276</v>
      </c>
      <c r="J786" s="514">
        <v>100</v>
      </c>
      <c r="K786" s="514" t="s">
        <v>286</v>
      </c>
      <c r="L786" s="409"/>
      <c r="M786" s="470">
        <v>100</v>
      </c>
      <c r="N786" s="310">
        <f t="shared" si="150"/>
        <v>100</v>
      </c>
      <c r="O786" s="200">
        <v>1</v>
      </c>
      <c r="P786" s="273" t="s">
        <v>2726</v>
      </c>
      <c r="Q786" s="273"/>
      <c r="R786" s="86"/>
    </row>
    <row r="787" spans="1:18" s="528" customFormat="1">
      <c r="A787" s="525" t="s">
        <v>4</v>
      </c>
      <c r="B787" s="514" t="s">
        <v>4</v>
      </c>
      <c r="C787" s="473">
        <v>2018</v>
      </c>
      <c r="D787" s="440" t="s">
        <v>1232</v>
      </c>
      <c r="E787" s="515" t="s">
        <v>591</v>
      </c>
      <c r="F787" s="515" t="s">
        <v>115</v>
      </c>
      <c r="G787" s="514" t="s">
        <v>1252</v>
      </c>
      <c r="H787" s="514" t="s">
        <v>508</v>
      </c>
      <c r="I787" s="512" t="s">
        <v>1276</v>
      </c>
      <c r="J787" s="514">
        <v>100</v>
      </c>
      <c r="K787" s="514" t="s">
        <v>286</v>
      </c>
      <c r="L787" s="409"/>
      <c r="M787" s="470">
        <v>100</v>
      </c>
      <c r="N787" s="310">
        <f t="shared" si="150"/>
        <v>100</v>
      </c>
      <c r="O787" s="200">
        <v>1</v>
      </c>
      <c r="P787" s="273" t="s">
        <v>2727</v>
      </c>
      <c r="Q787" s="273"/>
      <c r="R787" s="86"/>
    </row>
    <row r="788" spans="1:18">
      <c r="A788" s="525" t="s">
        <v>4</v>
      </c>
      <c r="B788" s="514" t="s">
        <v>4</v>
      </c>
      <c r="C788" s="473">
        <v>2018</v>
      </c>
      <c r="D788" s="440" t="s">
        <v>1233</v>
      </c>
      <c r="E788" s="515" t="s">
        <v>591</v>
      </c>
      <c r="F788" s="515" t="s">
        <v>339</v>
      </c>
      <c r="G788" s="514" t="s">
        <v>1262</v>
      </c>
      <c r="H788" s="514" t="s">
        <v>108</v>
      </c>
      <c r="I788" s="512" t="s">
        <v>1276</v>
      </c>
      <c r="J788" s="514" t="s">
        <v>519</v>
      </c>
      <c r="K788" s="514" t="s">
        <v>286</v>
      </c>
      <c r="L788" s="409" t="s">
        <v>1278</v>
      </c>
      <c r="M788" s="470">
        <v>0</v>
      </c>
      <c r="N788" s="310" t="s">
        <v>286</v>
      </c>
      <c r="O788" s="200">
        <v>0</v>
      </c>
      <c r="P788" s="273"/>
      <c r="Q788" s="273"/>
    </row>
    <row r="789" spans="1:18">
      <c r="A789" s="525" t="s">
        <v>4</v>
      </c>
      <c r="B789" s="514" t="s">
        <v>4</v>
      </c>
      <c r="C789" s="473">
        <v>2018</v>
      </c>
      <c r="D789" s="440" t="s">
        <v>1251</v>
      </c>
      <c r="E789" s="515" t="s">
        <v>591</v>
      </c>
      <c r="F789" s="515" t="s">
        <v>339</v>
      </c>
      <c r="G789" s="514" t="s">
        <v>1262</v>
      </c>
      <c r="H789" s="514" t="s">
        <v>108</v>
      </c>
      <c r="I789" s="512" t="s">
        <v>1276</v>
      </c>
      <c r="J789" s="514" t="s">
        <v>519</v>
      </c>
      <c r="K789" s="514" t="s">
        <v>286</v>
      </c>
      <c r="L789" s="409" t="s">
        <v>1278</v>
      </c>
      <c r="M789" s="470">
        <v>0</v>
      </c>
      <c r="N789" s="310" t="s">
        <v>286</v>
      </c>
      <c r="O789" s="200">
        <v>0</v>
      </c>
      <c r="P789" s="273"/>
      <c r="Q789" s="273"/>
    </row>
    <row r="790" spans="1:18">
      <c r="A790" s="525" t="s">
        <v>4</v>
      </c>
      <c r="B790" s="514" t="s">
        <v>4</v>
      </c>
      <c r="C790" s="473">
        <v>2018</v>
      </c>
      <c r="D790" s="440" t="s">
        <v>1253</v>
      </c>
      <c r="E790" s="515" t="s">
        <v>591</v>
      </c>
      <c r="F790" s="515" t="s">
        <v>339</v>
      </c>
      <c r="G790" s="514" t="s">
        <v>1262</v>
      </c>
      <c r="H790" s="514" t="s">
        <v>108</v>
      </c>
      <c r="I790" s="512" t="s">
        <v>1276</v>
      </c>
      <c r="J790" s="514" t="s">
        <v>519</v>
      </c>
      <c r="K790" s="514" t="s">
        <v>286</v>
      </c>
      <c r="L790" s="409" t="s">
        <v>1278</v>
      </c>
      <c r="M790" s="470">
        <v>0</v>
      </c>
      <c r="N790" s="310" t="s">
        <v>286</v>
      </c>
      <c r="O790" s="200">
        <v>0</v>
      </c>
      <c r="P790" s="273"/>
      <c r="Q790" s="273"/>
    </row>
    <row r="791" spans="1:18">
      <c r="A791" s="525" t="s">
        <v>4</v>
      </c>
      <c r="B791" s="514" t="s">
        <v>4</v>
      </c>
      <c r="C791" s="473">
        <v>2018</v>
      </c>
      <c r="D791" s="440" t="s">
        <v>1263</v>
      </c>
      <c r="E791" s="515" t="s">
        <v>591</v>
      </c>
      <c r="F791" s="515" t="s">
        <v>339</v>
      </c>
      <c r="G791" s="514" t="s">
        <v>1262</v>
      </c>
      <c r="H791" s="514" t="s">
        <v>108</v>
      </c>
      <c r="I791" s="512" t="s">
        <v>1276</v>
      </c>
      <c r="J791" s="514" t="s">
        <v>519</v>
      </c>
      <c r="K791" s="514" t="s">
        <v>286</v>
      </c>
      <c r="L791" s="409" t="s">
        <v>1278</v>
      </c>
      <c r="M791" s="470">
        <v>0</v>
      </c>
      <c r="N791" s="310" t="s">
        <v>286</v>
      </c>
      <c r="O791" s="200">
        <v>0</v>
      </c>
      <c r="P791" s="273"/>
      <c r="Q791" s="273"/>
    </row>
    <row r="792" spans="1:18">
      <c r="A792" s="525" t="s">
        <v>4</v>
      </c>
      <c r="B792" s="514" t="s">
        <v>4</v>
      </c>
      <c r="C792" s="473">
        <v>2018</v>
      </c>
      <c r="D792" s="440" t="s">
        <v>1254</v>
      </c>
      <c r="E792" s="515" t="s">
        <v>591</v>
      </c>
      <c r="F792" s="515" t="s">
        <v>339</v>
      </c>
      <c r="G792" s="514" t="s">
        <v>1262</v>
      </c>
      <c r="H792" s="514" t="s">
        <v>108</v>
      </c>
      <c r="I792" s="512" t="s">
        <v>1276</v>
      </c>
      <c r="J792" s="514" t="s">
        <v>519</v>
      </c>
      <c r="K792" s="514" t="s">
        <v>286</v>
      </c>
      <c r="L792" s="409" t="s">
        <v>1278</v>
      </c>
      <c r="M792" s="470">
        <v>256</v>
      </c>
      <c r="N792" s="310" t="s">
        <v>286</v>
      </c>
      <c r="O792" s="200">
        <v>4</v>
      </c>
      <c r="P792" s="273" t="s">
        <v>2969</v>
      </c>
      <c r="Q792" s="273" t="s">
        <v>2743</v>
      </c>
    </row>
    <row r="793" spans="1:18">
      <c r="A793" s="525" t="s">
        <v>4</v>
      </c>
      <c r="B793" s="514" t="s">
        <v>4</v>
      </c>
      <c r="C793" s="473">
        <v>2018</v>
      </c>
      <c r="D793" s="440" t="s">
        <v>1255</v>
      </c>
      <c r="E793" s="515" t="s">
        <v>591</v>
      </c>
      <c r="F793" s="515" t="s">
        <v>339</v>
      </c>
      <c r="G793" s="514" t="s">
        <v>1262</v>
      </c>
      <c r="H793" s="514" t="s">
        <v>108</v>
      </c>
      <c r="I793" s="512" t="s">
        <v>1276</v>
      </c>
      <c r="J793" s="514" t="s">
        <v>519</v>
      </c>
      <c r="K793" s="514" t="s">
        <v>286</v>
      </c>
      <c r="L793" s="409" t="s">
        <v>1278</v>
      </c>
      <c r="M793" s="470">
        <v>1</v>
      </c>
      <c r="N793" s="310" t="s">
        <v>286</v>
      </c>
      <c r="O793" s="200">
        <v>1</v>
      </c>
      <c r="P793" s="273" t="s">
        <v>2969</v>
      </c>
      <c r="Q793" s="273" t="s">
        <v>2743</v>
      </c>
    </row>
    <row r="794" spans="1:18">
      <c r="A794" s="525" t="s">
        <v>4</v>
      </c>
      <c r="B794" s="514" t="s">
        <v>4</v>
      </c>
      <c r="C794" s="473">
        <v>2018</v>
      </c>
      <c r="D794" s="440" t="s">
        <v>1033</v>
      </c>
      <c r="E794" s="515" t="s">
        <v>591</v>
      </c>
      <c r="F794" s="515" t="s">
        <v>339</v>
      </c>
      <c r="G794" s="514" t="s">
        <v>1262</v>
      </c>
      <c r="H794" s="514" t="s">
        <v>108</v>
      </c>
      <c r="I794" s="512" t="s">
        <v>1276</v>
      </c>
      <c r="J794" s="514" t="s">
        <v>519</v>
      </c>
      <c r="K794" s="514" t="s">
        <v>286</v>
      </c>
      <c r="L794" s="409" t="s">
        <v>1278</v>
      </c>
      <c r="M794" s="470">
        <v>0</v>
      </c>
      <c r="N794" s="310" t="s">
        <v>286</v>
      </c>
      <c r="O794" s="200">
        <v>0</v>
      </c>
      <c r="P794" s="273"/>
      <c r="Q794" s="273"/>
    </row>
    <row r="795" spans="1:18">
      <c r="A795" s="525" t="s">
        <v>4</v>
      </c>
      <c r="B795" s="514" t="s">
        <v>4</v>
      </c>
      <c r="C795" s="473">
        <v>2018</v>
      </c>
      <c r="D795" s="440" t="s">
        <v>1264</v>
      </c>
      <c r="E795" s="515" t="s">
        <v>591</v>
      </c>
      <c r="F795" s="515" t="s">
        <v>339</v>
      </c>
      <c r="G795" s="514" t="s">
        <v>1262</v>
      </c>
      <c r="H795" s="514" t="s">
        <v>108</v>
      </c>
      <c r="I795" s="512" t="s">
        <v>1276</v>
      </c>
      <c r="J795" s="514" t="s">
        <v>519</v>
      </c>
      <c r="K795" s="514" t="s">
        <v>286</v>
      </c>
      <c r="L795" s="409" t="s">
        <v>1278</v>
      </c>
      <c r="M795" s="470">
        <v>0</v>
      </c>
      <c r="N795" s="310" t="s">
        <v>286</v>
      </c>
      <c r="O795" s="200">
        <v>0</v>
      </c>
      <c r="P795" s="273"/>
      <c r="Q795" s="273"/>
    </row>
    <row r="796" spans="1:18">
      <c r="A796" s="525" t="s">
        <v>4</v>
      </c>
      <c r="B796" s="514" t="s">
        <v>4</v>
      </c>
      <c r="C796" s="473">
        <v>2018</v>
      </c>
      <c r="D796" s="440" t="s">
        <v>1257</v>
      </c>
      <c r="E796" s="515" t="s">
        <v>591</v>
      </c>
      <c r="F796" s="515" t="s">
        <v>339</v>
      </c>
      <c r="G796" s="514" t="s">
        <v>1262</v>
      </c>
      <c r="H796" s="514" t="s">
        <v>108</v>
      </c>
      <c r="I796" s="512" t="s">
        <v>1276</v>
      </c>
      <c r="J796" s="514" t="s">
        <v>519</v>
      </c>
      <c r="K796" s="514" t="s">
        <v>286</v>
      </c>
      <c r="L796" s="409" t="s">
        <v>1278</v>
      </c>
      <c r="M796" s="470">
        <v>0</v>
      </c>
      <c r="N796" s="310" t="s">
        <v>286</v>
      </c>
      <c r="O796" s="200">
        <v>0</v>
      </c>
      <c r="P796" s="273"/>
      <c r="Q796" s="273"/>
    </row>
    <row r="797" spans="1:18">
      <c r="A797" s="525" t="s">
        <v>4</v>
      </c>
      <c r="B797" s="514" t="s">
        <v>4</v>
      </c>
      <c r="C797" s="473">
        <v>2018</v>
      </c>
      <c r="D797" s="440" t="s">
        <v>1223</v>
      </c>
      <c r="E797" s="515" t="s">
        <v>591</v>
      </c>
      <c r="F797" s="515" t="s">
        <v>339</v>
      </c>
      <c r="G797" s="514" t="s">
        <v>1262</v>
      </c>
      <c r="H797" s="514" t="s">
        <v>108</v>
      </c>
      <c r="I797" s="512" t="s">
        <v>1276</v>
      </c>
      <c r="J797" s="514" t="s">
        <v>519</v>
      </c>
      <c r="K797" s="514" t="s">
        <v>286</v>
      </c>
      <c r="L797" s="409" t="s">
        <v>1286</v>
      </c>
      <c r="M797" s="470">
        <v>0</v>
      </c>
      <c r="N797" s="310" t="s">
        <v>286</v>
      </c>
      <c r="O797" s="200">
        <v>0</v>
      </c>
      <c r="P797" s="273"/>
      <c r="Q797" s="273"/>
    </row>
    <row r="798" spans="1:18">
      <c r="A798" s="525" t="s">
        <v>4</v>
      </c>
      <c r="B798" s="514" t="s">
        <v>4</v>
      </c>
      <c r="C798" s="473">
        <v>2018</v>
      </c>
      <c r="D798" s="440" t="s">
        <v>1265</v>
      </c>
      <c r="E798" s="515" t="s">
        <v>591</v>
      </c>
      <c r="F798" s="515" t="s">
        <v>339</v>
      </c>
      <c r="G798" s="514" t="s">
        <v>1262</v>
      </c>
      <c r="H798" s="514" t="s">
        <v>108</v>
      </c>
      <c r="I798" s="512" t="s">
        <v>1276</v>
      </c>
      <c r="J798" s="514" t="s">
        <v>519</v>
      </c>
      <c r="K798" s="514" t="s">
        <v>286</v>
      </c>
      <c r="L798" s="409" t="s">
        <v>1278</v>
      </c>
      <c r="M798" s="470">
        <v>0</v>
      </c>
      <c r="N798" s="310" t="s">
        <v>286</v>
      </c>
      <c r="O798" s="200">
        <v>0</v>
      </c>
      <c r="P798" s="273"/>
      <c r="Q798" s="273"/>
    </row>
    <row r="799" spans="1:18">
      <c r="A799" s="525" t="s">
        <v>4</v>
      </c>
      <c r="B799" s="514" t="s">
        <v>4</v>
      </c>
      <c r="C799" s="473">
        <v>2018</v>
      </c>
      <c r="D799" s="440" t="s">
        <v>1266</v>
      </c>
      <c r="E799" s="515" t="s">
        <v>591</v>
      </c>
      <c r="F799" s="515" t="s">
        <v>339</v>
      </c>
      <c r="G799" s="514" t="s">
        <v>1262</v>
      </c>
      <c r="H799" s="514" t="s">
        <v>108</v>
      </c>
      <c r="I799" s="512" t="s">
        <v>1276</v>
      </c>
      <c r="J799" s="514" t="s">
        <v>519</v>
      </c>
      <c r="K799" s="514" t="s">
        <v>286</v>
      </c>
      <c r="L799" s="409" t="s">
        <v>1278</v>
      </c>
      <c r="M799" s="470">
        <v>0</v>
      </c>
      <c r="N799" s="310" t="s">
        <v>286</v>
      </c>
      <c r="O799" s="200">
        <v>0</v>
      </c>
      <c r="P799" s="273"/>
      <c r="Q799" s="273"/>
    </row>
    <row r="800" spans="1:18">
      <c r="A800" s="525" t="s">
        <v>4</v>
      </c>
      <c r="B800" s="514" t="s">
        <v>4</v>
      </c>
      <c r="C800" s="473">
        <v>2018</v>
      </c>
      <c r="D800" s="440" t="s">
        <v>1225</v>
      </c>
      <c r="E800" s="515" t="s">
        <v>591</v>
      </c>
      <c r="F800" s="515" t="s">
        <v>339</v>
      </c>
      <c r="G800" s="514" t="s">
        <v>1262</v>
      </c>
      <c r="H800" s="514" t="s">
        <v>108</v>
      </c>
      <c r="I800" s="512" t="s">
        <v>1276</v>
      </c>
      <c r="J800" s="514" t="s">
        <v>519</v>
      </c>
      <c r="K800" s="514" t="s">
        <v>286</v>
      </c>
      <c r="L800" s="409" t="s">
        <v>1278</v>
      </c>
      <c r="M800" s="470">
        <v>8</v>
      </c>
      <c r="N800" s="310" t="s">
        <v>286</v>
      </c>
      <c r="O800" s="200">
        <v>2</v>
      </c>
      <c r="P800" s="273" t="s">
        <v>2969</v>
      </c>
      <c r="Q800" s="273" t="s">
        <v>2743</v>
      </c>
    </row>
    <row r="801" spans="1:17">
      <c r="A801" s="525" t="s">
        <v>4</v>
      </c>
      <c r="B801" s="514" t="s">
        <v>4</v>
      </c>
      <c r="C801" s="473">
        <v>2018</v>
      </c>
      <c r="D801" s="440" t="s">
        <v>3136</v>
      </c>
      <c r="E801" s="515" t="s">
        <v>591</v>
      </c>
      <c r="F801" s="515" t="s">
        <v>339</v>
      </c>
      <c r="G801" s="514" t="s">
        <v>1262</v>
      </c>
      <c r="H801" s="514" t="s">
        <v>108</v>
      </c>
      <c r="I801" s="512" t="s">
        <v>1276</v>
      </c>
      <c r="J801" s="514" t="s">
        <v>519</v>
      </c>
      <c r="K801" s="514" t="s">
        <v>286</v>
      </c>
      <c r="L801" s="409" t="s">
        <v>1278</v>
      </c>
      <c r="M801" s="470">
        <v>11</v>
      </c>
      <c r="N801" s="310" t="s">
        <v>286</v>
      </c>
      <c r="O801" s="200">
        <v>3</v>
      </c>
      <c r="P801" s="273" t="s">
        <v>2969</v>
      </c>
      <c r="Q801" s="273" t="s">
        <v>2743</v>
      </c>
    </row>
    <row r="802" spans="1:17">
      <c r="A802" s="525" t="s">
        <v>4</v>
      </c>
      <c r="B802" s="514" t="s">
        <v>4</v>
      </c>
      <c r="C802" s="473">
        <v>2018</v>
      </c>
      <c r="D802" s="440" t="s">
        <v>1267</v>
      </c>
      <c r="E802" s="515" t="s">
        <v>591</v>
      </c>
      <c r="F802" s="515" t="s">
        <v>339</v>
      </c>
      <c r="G802" s="514" t="s">
        <v>1262</v>
      </c>
      <c r="H802" s="514" t="s">
        <v>108</v>
      </c>
      <c r="I802" s="512" t="s">
        <v>1276</v>
      </c>
      <c r="J802" s="514" t="s">
        <v>519</v>
      </c>
      <c r="K802" s="514" t="s">
        <v>286</v>
      </c>
      <c r="L802" s="409" t="s">
        <v>1278</v>
      </c>
      <c r="M802" s="470">
        <v>0</v>
      </c>
      <c r="N802" s="310" t="s">
        <v>286</v>
      </c>
      <c r="O802" s="200">
        <v>0</v>
      </c>
      <c r="P802" s="273"/>
      <c r="Q802" s="273"/>
    </row>
    <row r="803" spans="1:17">
      <c r="A803" s="525" t="s">
        <v>4</v>
      </c>
      <c r="B803" s="514" t="s">
        <v>4</v>
      </c>
      <c r="C803" s="473">
        <v>2018</v>
      </c>
      <c r="D803" s="440" t="s">
        <v>1091</v>
      </c>
      <c r="E803" s="515" t="s">
        <v>591</v>
      </c>
      <c r="F803" s="515" t="s">
        <v>339</v>
      </c>
      <c r="G803" s="514" t="s">
        <v>1262</v>
      </c>
      <c r="H803" s="514" t="s">
        <v>108</v>
      </c>
      <c r="I803" s="512" t="s">
        <v>1276</v>
      </c>
      <c r="J803" s="514" t="s">
        <v>519</v>
      </c>
      <c r="K803" s="514" t="s">
        <v>286</v>
      </c>
      <c r="L803" s="409" t="s">
        <v>1278</v>
      </c>
      <c r="M803" s="470">
        <v>0</v>
      </c>
      <c r="N803" s="310" t="s">
        <v>286</v>
      </c>
      <c r="O803" s="200">
        <v>0</v>
      </c>
      <c r="P803" s="273"/>
      <c r="Q803" s="273"/>
    </row>
    <row r="804" spans="1:17">
      <c r="A804" s="525" t="s">
        <v>4</v>
      </c>
      <c r="B804" s="514" t="s">
        <v>4</v>
      </c>
      <c r="C804" s="473">
        <v>2018</v>
      </c>
      <c r="D804" s="440" t="s">
        <v>1268</v>
      </c>
      <c r="E804" s="515" t="s">
        <v>591</v>
      </c>
      <c r="F804" s="515" t="s">
        <v>339</v>
      </c>
      <c r="G804" s="514" t="s">
        <v>1262</v>
      </c>
      <c r="H804" s="514" t="s">
        <v>108</v>
      </c>
      <c r="I804" s="512" t="s">
        <v>1276</v>
      </c>
      <c r="J804" s="514" t="s">
        <v>519</v>
      </c>
      <c r="K804" s="514" t="s">
        <v>286</v>
      </c>
      <c r="L804" s="409" t="s">
        <v>1278</v>
      </c>
      <c r="M804" s="470">
        <v>0</v>
      </c>
      <c r="N804" s="310" t="s">
        <v>286</v>
      </c>
      <c r="O804" s="200">
        <v>0</v>
      </c>
      <c r="P804" s="273"/>
      <c r="Q804" s="273"/>
    </row>
    <row r="805" spans="1:17">
      <c r="A805" s="525" t="s">
        <v>4</v>
      </c>
      <c r="B805" s="514" t="s">
        <v>4</v>
      </c>
      <c r="C805" s="473">
        <v>2018</v>
      </c>
      <c r="D805" s="440" t="s">
        <v>1269</v>
      </c>
      <c r="E805" s="515" t="s">
        <v>591</v>
      </c>
      <c r="F805" s="515" t="s">
        <v>339</v>
      </c>
      <c r="G805" s="514" t="s">
        <v>1262</v>
      </c>
      <c r="H805" s="514" t="s">
        <v>108</v>
      </c>
      <c r="I805" s="512" t="s">
        <v>1276</v>
      </c>
      <c r="J805" s="514" t="s">
        <v>519</v>
      </c>
      <c r="K805" s="514" t="s">
        <v>286</v>
      </c>
      <c r="L805" s="409" t="s">
        <v>1278</v>
      </c>
      <c r="M805" s="470">
        <v>0</v>
      </c>
      <c r="N805" s="310" t="s">
        <v>286</v>
      </c>
      <c r="O805" s="200">
        <v>0</v>
      </c>
      <c r="P805" s="273"/>
      <c r="Q805" s="273"/>
    </row>
    <row r="806" spans="1:17">
      <c r="A806" s="525" t="s">
        <v>4</v>
      </c>
      <c r="B806" s="514" t="s">
        <v>4</v>
      </c>
      <c r="C806" s="473">
        <v>2018</v>
      </c>
      <c r="D806" s="440" t="s">
        <v>1227</v>
      </c>
      <c r="E806" s="515" t="s">
        <v>591</v>
      </c>
      <c r="F806" s="515" t="s">
        <v>339</v>
      </c>
      <c r="G806" s="514" t="s">
        <v>1262</v>
      </c>
      <c r="H806" s="514" t="s">
        <v>108</v>
      </c>
      <c r="I806" s="512" t="s">
        <v>1276</v>
      </c>
      <c r="J806" s="514" t="s">
        <v>519</v>
      </c>
      <c r="K806" s="514" t="s">
        <v>286</v>
      </c>
      <c r="L806" s="409" t="s">
        <v>1278</v>
      </c>
      <c r="M806" s="470">
        <v>0</v>
      </c>
      <c r="N806" s="310" t="s">
        <v>286</v>
      </c>
      <c r="O806" s="200">
        <v>0</v>
      </c>
      <c r="P806" s="273"/>
      <c r="Q806" s="273"/>
    </row>
    <row r="807" spans="1:17">
      <c r="A807" s="525" t="s">
        <v>4</v>
      </c>
      <c r="B807" s="514" t="s">
        <v>4</v>
      </c>
      <c r="C807" s="473">
        <v>2018</v>
      </c>
      <c r="D807" s="440" t="s">
        <v>1228</v>
      </c>
      <c r="E807" s="515" t="s">
        <v>591</v>
      </c>
      <c r="F807" s="515" t="s">
        <v>339</v>
      </c>
      <c r="G807" s="514" t="s">
        <v>1262</v>
      </c>
      <c r="H807" s="514" t="s">
        <v>108</v>
      </c>
      <c r="I807" s="512" t="s">
        <v>1276</v>
      </c>
      <c r="J807" s="514" t="s">
        <v>519</v>
      </c>
      <c r="K807" s="514" t="s">
        <v>286</v>
      </c>
      <c r="L807" s="409" t="s">
        <v>1278</v>
      </c>
      <c r="M807" s="470">
        <v>0</v>
      </c>
      <c r="N807" s="310" t="s">
        <v>286</v>
      </c>
      <c r="O807" s="200">
        <v>0</v>
      </c>
      <c r="P807" s="273"/>
      <c r="Q807" s="273"/>
    </row>
    <row r="808" spans="1:17">
      <c r="A808" s="525" t="s">
        <v>4</v>
      </c>
      <c r="B808" s="514" t="s">
        <v>4</v>
      </c>
      <c r="C808" s="473">
        <v>2018</v>
      </c>
      <c r="D808" s="440" t="s">
        <v>1229</v>
      </c>
      <c r="E808" s="515" t="s">
        <v>591</v>
      </c>
      <c r="F808" s="515" t="s">
        <v>339</v>
      </c>
      <c r="G808" s="514" t="s">
        <v>1262</v>
      </c>
      <c r="H808" s="514" t="s">
        <v>108</v>
      </c>
      <c r="I808" s="512" t="s">
        <v>1276</v>
      </c>
      <c r="J808" s="514" t="s">
        <v>519</v>
      </c>
      <c r="K808" s="514" t="s">
        <v>286</v>
      </c>
      <c r="L808" s="409" t="s">
        <v>1286</v>
      </c>
      <c r="M808" s="470">
        <v>0</v>
      </c>
      <c r="N808" s="310" t="s">
        <v>286</v>
      </c>
      <c r="O808" s="200">
        <v>0</v>
      </c>
      <c r="P808" s="273"/>
      <c r="Q808" s="273"/>
    </row>
    <row r="809" spans="1:17">
      <c r="A809" s="525" t="s">
        <v>4</v>
      </c>
      <c r="B809" s="514" t="s">
        <v>4</v>
      </c>
      <c r="C809" s="473">
        <v>2018</v>
      </c>
      <c r="D809" s="440" t="s">
        <v>1230</v>
      </c>
      <c r="E809" s="515" t="s">
        <v>591</v>
      </c>
      <c r="F809" s="515" t="s">
        <v>339</v>
      </c>
      <c r="G809" s="514" t="s">
        <v>1262</v>
      </c>
      <c r="H809" s="514" t="s">
        <v>108</v>
      </c>
      <c r="I809" s="512" t="s">
        <v>1276</v>
      </c>
      <c r="J809" s="514" t="s">
        <v>519</v>
      </c>
      <c r="K809" s="514" t="s">
        <v>286</v>
      </c>
      <c r="L809" s="409" t="s">
        <v>1286</v>
      </c>
      <c r="M809" s="470">
        <v>0</v>
      </c>
      <c r="N809" s="310" t="s">
        <v>286</v>
      </c>
      <c r="O809" s="200">
        <v>0</v>
      </c>
      <c r="P809" s="273"/>
      <c r="Q809" s="273"/>
    </row>
    <row r="810" spans="1:17">
      <c r="A810" s="525" t="s">
        <v>4</v>
      </c>
      <c r="B810" s="514" t="s">
        <v>4</v>
      </c>
      <c r="C810" s="473">
        <v>2018</v>
      </c>
      <c r="D810" s="440" t="s">
        <v>1270</v>
      </c>
      <c r="E810" s="515" t="s">
        <v>591</v>
      </c>
      <c r="F810" s="515" t="s">
        <v>339</v>
      </c>
      <c r="G810" s="514" t="s">
        <v>1262</v>
      </c>
      <c r="H810" s="514" t="s">
        <v>108</v>
      </c>
      <c r="I810" s="512" t="s">
        <v>1276</v>
      </c>
      <c r="J810" s="514" t="s">
        <v>519</v>
      </c>
      <c r="K810" s="514" t="s">
        <v>286</v>
      </c>
      <c r="L810" s="409" t="s">
        <v>1278</v>
      </c>
      <c r="M810" s="470">
        <v>0</v>
      </c>
      <c r="N810" s="310" t="s">
        <v>286</v>
      </c>
      <c r="O810" s="200">
        <v>0</v>
      </c>
      <c r="P810" s="273"/>
      <c r="Q810" s="273"/>
    </row>
    <row r="811" spans="1:17">
      <c r="A811" s="525" t="s">
        <v>4</v>
      </c>
      <c r="B811" s="514" t="s">
        <v>4</v>
      </c>
      <c r="C811" s="473">
        <v>2018</v>
      </c>
      <c r="D811" s="440" t="s">
        <v>1232</v>
      </c>
      <c r="E811" s="515" t="s">
        <v>591</v>
      </c>
      <c r="F811" s="515" t="s">
        <v>339</v>
      </c>
      <c r="G811" s="514" t="s">
        <v>1262</v>
      </c>
      <c r="H811" s="514" t="s">
        <v>108</v>
      </c>
      <c r="I811" s="512" t="s">
        <v>1276</v>
      </c>
      <c r="J811" s="514" t="s">
        <v>519</v>
      </c>
      <c r="K811" s="514" t="s">
        <v>286</v>
      </c>
      <c r="L811" s="409" t="s">
        <v>1274</v>
      </c>
      <c r="M811" s="470">
        <v>0</v>
      </c>
      <c r="N811" s="310" t="s">
        <v>286</v>
      </c>
      <c r="O811" s="200">
        <v>0</v>
      </c>
      <c r="P811" s="273"/>
      <c r="Q811" s="273"/>
    </row>
    <row r="812" spans="1:17">
      <c r="A812" s="525" t="s">
        <v>4</v>
      </c>
      <c r="B812" s="514" t="s">
        <v>4</v>
      </c>
      <c r="C812" s="473">
        <v>2018</v>
      </c>
      <c r="D812" s="440" t="s">
        <v>584</v>
      </c>
      <c r="E812" s="515" t="s">
        <v>1024</v>
      </c>
      <c r="F812" s="515" t="s">
        <v>1025</v>
      </c>
      <c r="G812" s="514" t="s">
        <v>1112</v>
      </c>
      <c r="H812" s="514" t="s">
        <v>108</v>
      </c>
      <c r="I812" s="512" t="s">
        <v>1113</v>
      </c>
      <c r="J812" s="514">
        <v>1000</v>
      </c>
      <c r="K812" s="514" t="s">
        <v>286</v>
      </c>
      <c r="L812" s="409"/>
      <c r="M812" s="445">
        <v>394</v>
      </c>
      <c r="N812" s="584">
        <f t="shared" ref="N812:N813" si="151">100*M812/J812</f>
        <v>39.4</v>
      </c>
      <c r="O812" s="429">
        <v>6</v>
      </c>
      <c r="P812" s="505" t="s">
        <v>2516</v>
      </c>
      <c r="Q812" s="505" t="s">
        <v>2539</v>
      </c>
    </row>
    <row r="813" spans="1:17">
      <c r="A813" s="525" t="s">
        <v>4</v>
      </c>
      <c r="B813" s="514" t="s">
        <v>4</v>
      </c>
      <c r="C813" s="473">
        <v>2018</v>
      </c>
      <c r="D813" s="440" t="s">
        <v>584</v>
      </c>
      <c r="E813" s="515" t="s">
        <v>1024</v>
      </c>
      <c r="F813" s="515" t="s">
        <v>1025</v>
      </c>
      <c r="G813" s="514" t="s">
        <v>1107</v>
      </c>
      <c r="H813" s="514" t="s">
        <v>108</v>
      </c>
      <c r="I813" s="512" t="s">
        <v>1113</v>
      </c>
      <c r="J813" s="514">
        <v>1000</v>
      </c>
      <c r="K813" s="514" t="s">
        <v>286</v>
      </c>
      <c r="L813" s="409"/>
      <c r="M813" s="445">
        <v>2106</v>
      </c>
      <c r="N813" s="584">
        <f t="shared" si="151"/>
        <v>210.6</v>
      </c>
      <c r="O813" s="429">
        <v>17</v>
      </c>
      <c r="P813" s="505" t="s">
        <v>2516</v>
      </c>
      <c r="Q813" s="505" t="s">
        <v>2517</v>
      </c>
    </row>
    <row r="814" spans="1:17">
      <c r="A814" s="525" t="s">
        <v>4</v>
      </c>
      <c r="B814" s="514" t="s">
        <v>4</v>
      </c>
      <c r="C814" s="473">
        <v>2018</v>
      </c>
      <c r="D814" s="440" t="s">
        <v>1087</v>
      </c>
      <c r="E814" s="515" t="s">
        <v>1024</v>
      </c>
      <c r="F814" s="515" t="s">
        <v>1025</v>
      </c>
      <c r="G814" s="514" t="s">
        <v>1112</v>
      </c>
      <c r="H814" s="514" t="s">
        <v>108</v>
      </c>
      <c r="I814" s="512" t="s">
        <v>1113</v>
      </c>
      <c r="J814" s="514" t="s">
        <v>519</v>
      </c>
      <c r="K814" s="514" t="s">
        <v>286</v>
      </c>
      <c r="L814" s="409" t="s">
        <v>1118</v>
      </c>
      <c r="M814" s="445">
        <v>847</v>
      </c>
      <c r="N814" s="584" t="s">
        <v>286</v>
      </c>
      <c r="O814" s="429">
        <v>17</v>
      </c>
      <c r="P814" s="505" t="s">
        <v>2516</v>
      </c>
      <c r="Q814" s="505"/>
    </row>
    <row r="815" spans="1:17">
      <c r="A815" s="525" t="s">
        <v>4</v>
      </c>
      <c r="B815" s="514" t="s">
        <v>4</v>
      </c>
      <c r="C815" s="473">
        <v>2018</v>
      </c>
      <c r="D815" s="440" t="s">
        <v>1087</v>
      </c>
      <c r="E815" s="515" t="s">
        <v>1024</v>
      </c>
      <c r="F815" s="515" t="s">
        <v>1025</v>
      </c>
      <c r="G815" s="514" t="s">
        <v>1117</v>
      </c>
      <c r="H815" s="514" t="s">
        <v>108</v>
      </c>
      <c r="I815" s="512" t="s">
        <v>1113</v>
      </c>
      <c r="J815" s="514" t="s">
        <v>519</v>
      </c>
      <c r="K815" s="514" t="s">
        <v>286</v>
      </c>
      <c r="L815" s="409" t="s">
        <v>1118</v>
      </c>
      <c r="M815" s="445">
        <v>1878</v>
      </c>
      <c r="N815" s="584" t="s">
        <v>286</v>
      </c>
      <c r="O815" s="429">
        <v>9</v>
      </c>
      <c r="P815" s="505" t="s">
        <v>2516</v>
      </c>
      <c r="Q815" s="505"/>
    </row>
    <row r="816" spans="1:17">
      <c r="A816" s="525" t="s">
        <v>4</v>
      </c>
      <c r="B816" s="514" t="s">
        <v>4</v>
      </c>
      <c r="C816" s="473">
        <v>2018</v>
      </c>
      <c r="D816" s="440" t="s">
        <v>1087</v>
      </c>
      <c r="E816" s="515" t="s">
        <v>1024</v>
      </c>
      <c r="F816" s="515" t="s">
        <v>1025</v>
      </c>
      <c r="G816" s="514" t="s">
        <v>1114</v>
      </c>
      <c r="H816" s="514" t="s">
        <v>108</v>
      </c>
      <c r="I816" s="512" t="s">
        <v>1113</v>
      </c>
      <c r="J816" s="514" t="s">
        <v>519</v>
      </c>
      <c r="K816" s="514" t="s">
        <v>286</v>
      </c>
      <c r="L816" s="409" t="s">
        <v>1118</v>
      </c>
      <c r="M816" s="445">
        <v>507</v>
      </c>
      <c r="N816" s="584" t="s">
        <v>286</v>
      </c>
      <c r="O816" s="429">
        <v>8</v>
      </c>
      <c r="P816" s="505" t="s">
        <v>2516</v>
      </c>
      <c r="Q816" s="505"/>
    </row>
    <row r="817" spans="1:17">
      <c r="A817" s="525" t="s">
        <v>4</v>
      </c>
      <c r="B817" s="514" t="s">
        <v>4</v>
      </c>
      <c r="C817" s="473">
        <v>2018</v>
      </c>
      <c r="D817" s="440" t="s">
        <v>1087</v>
      </c>
      <c r="E817" s="515" t="s">
        <v>1024</v>
      </c>
      <c r="F817" s="515" t="s">
        <v>1025</v>
      </c>
      <c r="G817" s="514" t="s">
        <v>1107</v>
      </c>
      <c r="H817" s="514" t="s">
        <v>108</v>
      </c>
      <c r="I817" s="512" t="s">
        <v>1113</v>
      </c>
      <c r="J817" s="514" t="s">
        <v>519</v>
      </c>
      <c r="K817" s="514" t="s">
        <v>286</v>
      </c>
      <c r="L817" s="409" t="s">
        <v>1118</v>
      </c>
      <c r="M817" s="445">
        <v>913</v>
      </c>
      <c r="N817" s="584" t="s">
        <v>286</v>
      </c>
      <c r="O817" s="429">
        <v>58</v>
      </c>
      <c r="P817" s="505" t="s">
        <v>2516</v>
      </c>
      <c r="Q817" s="505"/>
    </row>
    <row r="818" spans="1:17">
      <c r="A818" s="525" t="s">
        <v>4</v>
      </c>
      <c r="B818" s="514" t="s">
        <v>4</v>
      </c>
      <c r="C818" s="473">
        <v>2018</v>
      </c>
      <c r="D818" s="440" t="s">
        <v>1093</v>
      </c>
      <c r="E818" s="515" t="s">
        <v>1024</v>
      </c>
      <c r="F818" s="515" t="s">
        <v>1025</v>
      </c>
      <c r="G818" s="514" t="s">
        <v>1112</v>
      </c>
      <c r="H818" s="514" t="s">
        <v>108</v>
      </c>
      <c r="I818" s="512" t="s">
        <v>1113</v>
      </c>
      <c r="J818" s="514" t="s">
        <v>519</v>
      </c>
      <c r="K818" s="514" t="s">
        <v>286</v>
      </c>
      <c r="L818" s="409" t="s">
        <v>1118</v>
      </c>
      <c r="M818" s="445">
        <v>72</v>
      </c>
      <c r="N818" s="584" t="s">
        <v>286</v>
      </c>
      <c r="O818" s="429">
        <v>26</v>
      </c>
      <c r="P818" s="505" t="s">
        <v>2516</v>
      </c>
      <c r="Q818" s="505"/>
    </row>
    <row r="819" spans="1:17">
      <c r="A819" s="525" t="s">
        <v>4</v>
      </c>
      <c r="B819" s="514" t="s">
        <v>4</v>
      </c>
      <c r="C819" s="473">
        <v>2018</v>
      </c>
      <c r="D819" s="440" t="s">
        <v>1093</v>
      </c>
      <c r="E819" s="515" t="s">
        <v>1024</v>
      </c>
      <c r="F819" s="515" t="s">
        <v>1025</v>
      </c>
      <c r="G819" s="514" t="s">
        <v>1114</v>
      </c>
      <c r="H819" s="514" t="s">
        <v>108</v>
      </c>
      <c r="I819" s="512" t="s">
        <v>1113</v>
      </c>
      <c r="J819" s="514" t="s">
        <v>519</v>
      </c>
      <c r="K819" s="514" t="s">
        <v>286</v>
      </c>
      <c r="L819" s="409" t="s">
        <v>1118</v>
      </c>
      <c r="M819" s="445">
        <v>0</v>
      </c>
      <c r="N819" s="584" t="s">
        <v>286</v>
      </c>
      <c r="O819" s="429">
        <v>0</v>
      </c>
      <c r="P819" s="505" t="s">
        <v>2516</v>
      </c>
      <c r="Q819" s="505"/>
    </row>
    <row r="820" spans="1:17">
      <c r="A820" s="525" t="s">
        <v>4</v>
      </c>
      <c r="B820" s="514" t="s">
        <v>4</v>
      </c>
      <c r="C820" s="473">
        <v>2018</v>
      </c>
      <c r="D820" s="440" t="s">
        <v>1093</v>
      </c>
      <c r="E820" s="515" t="s">
        <v>1024</v>
      </c>
      <c r="F820" s="515" t="s">
        <v>1025</v>
      </c>
      <c r="G820" s="514" t="s">
        <v>1107</v>
      </c>
      <c r="H820" s="514" t="s">
        <v>108</v>
      </c>
      <c r="I820" s="512" t="s">
        <v>1113</v>
      </c>
      <c r="J820" s="514" t="s">
        <v>519</v>
      </c>
      <c r="K820" s="514" t="s">
        <v>286</v>
      </c>
      <c r="L820" s="409" t="s">
        <v>1118</v>
      </c>
      <c r="M820" s="445">
        <v>16</v>
      </c>
      <c r="N820" s="584" t="s">
        <v>286</v>
      </c>
      <c r="O820" s="429">
        <v>12</v>
      </c>
      <c r="P820" s="505" t="s">
        <v>2516</v>
      </c>
      <c r="Q820" s="505"/>
    </row>
    <row r="821" spans="1:17">
      <c r="A821" s="525" t="s">
        <v>4</v>
      </c>
      <c r="B821" s="514" t="s">
        <v>4</v>
      </c>
      <c r="C821" s="473">
        <v>2018</v>
      </c>
      <c r="D821" s="440" t="s">
        <v>1094</v>
      </c>
      <c r="E821" s="515" t="s">
        <v>1024</v>
      </c>
      <c r="F821" s="515" t="s">
        <v>1025</v>
      </c>
      <c r="G821" s="514" t="s">
        <v>1112</v>
      </c>
      <c r="H821" s="514" t="s">
        <v>108</v>
      </c>
      <c r="I821" s="512" t="s">
        <v>1113</v>
      </c>
      <c r="J821" s="514" t="s">
        <v>519</v>
      </c>
      <c r="K821" s="514" t="s">
        <v>286</v>
      </c>
      <c r="L821" s="409" t="s">
        <v>1118</v>
      </c>
      <c r="M821" s="445">
        <v>39</v>
      </c>
      <c r="N821" s="584" t="s">
        <v>286</v>
      </c>
      <c r="O821" s="429">
        <v>9</v>
      </c>
      <c r="P821" s="505" t="s">
        <v>2516</v>
      </c>
      <c r="Q821" s="505"/>
    </row>
    <row r="822" spans="1:17">
      <c r="A822" s="525" t="s">
        <v>4</v>
      </c>
      <c r="B822" s="514" t="s">
        <v>4</v>
      </c>
      <c r="C822" s="473">
        <v>2018</v>
      </c>
      <c r="D822" s="440" t="s">
        <v>1094</v>
      </c>
      <c r="E822" s="515" t="s">
        <v>1024</v>
      </c>
      <c r="F822" s="515" t="s">
        <v>1025</v>
      </c>
      <c r="G822" s="514" t="s">
        <v>1114</v>
      </c>
      <c r="H822" s="514" t="s">
        <v>108</v>
      </c>
      <c r="I822" s="512" t="s">
        <v>1113</v>
      </c>
      <c r="J822" s="514" t="s">
        <v>519</v>
      </c>
      <c r="K822" s="514" t="s">
        <v>286</v>
      </c>
      <c r="L822" s="409" t="s">
        <v>1118</v>
      </c>
      <c r="M822" s="445">
        <v>238</v>
      </c>
      <c r="N822" s="584" t="s">
        <v>286</v>
      </c>
      <c r="O822" s="429">
        <v>10</v>
      </c>
      <c r="P822" s="505" t="s">
        <v>2516</v>
      </c>
      <c r="Q822" s="505"/>
    </row>
    <row r="823" spans="1:17">
      <c r="A823" s="525" t="s">
        <v>4</v>
      </c>
      <c r="B823" s="514" t="s">
        <v>4</v>
      </c>
      <c r="C823" s="473">
        <v>2018</v>
      </c>
      <c r="D823" s="440" t="s">
        <v>1094</v>
      </c>
      <c r="E823" s="515" t="s">
        <v>1024</v>
      </c>
      <c r="F823" s="515" t="s">
        <v>1025</v>
      </c>
      <c r="G823" s="514" t="s">
        <v>1107</v>
      </c>
      <c r="H823" s="514" t="s">
        <v>108</v>
      </c>
      <c r="I823" s="512" t="s">
        <v>1113</v>
      </c>
      <c r="J823" s="514" t="s">
        <v>519</v>
      </c>
      <c r="K823" s="514" t="s">
        <v>286</v>
      </c>
      <c r="L823" s="409" t="s">
        <v>1118</v>
      </c>
      <c r="M823" s="445">
        <v>36</v>
      </c>
      <c r="N823" s="584" t="s">
        <v>286</v>
      </c>
      <c r="O823" s="429">
        <v>11</v>
      </c>
      <c r="P823" s="505" t="s">
        <v>2516</v>
      </c>
      <c r="Q823" s="505"/>
    </row>
    <row r="824" spans="1:17">
      <c r="A824" s="525" t="s">
        <v>4</v>
      </c>
      <c r="B824" s="514" t="s">
        <v>4</v>
      </c>
      <c r="C824" s="473">
        <v>2018</v>
      </c>
      <c r="D824" s="440" t="s">
        <v>728</v>
      </c>
      <c r="E824" s="515" t="s">
        <v>1024</v>
      </c>
      <c r="F824" s="515" t="s">
        <v>1025</v>
      </c>
      <c r="G824" s="514" t="s">
        <v>1109</v>
      </c>
      <c r="H824" s="514" t="s">
        <v>108</v>
      </c>
      <c r="I824" s="512" t="s">
        <v>1113</v>
      </c>
      <c r="J824" s="514" t="s">
        <v>519</v>
      </c>
      <c r="K824" s="514" t="s">
        <v>286</v>
      </c>
      <c r="L824" s="409" t="s">
        <v>1118</v>
      </c>
      <c r="M824" s="429">
        <v>14</v>
      </c>
      <c r="N824" s="584" t="s">
        <v>286</v>
      </c>
      <c r="O824" s="429">
        <v>11</v>
      </c>
      <c r="P824" s="505" t="s">
        <v>2516</v>
      </c>
      <c r="Q824" s="273"/>
    </row>
    <row r="825" spans="1:17">
      <c r="A825" s="525" t="s">
        <v>4</v>
      </c>
      <c r="B825" s="514" t="s">
        <v>4</v>
      </c>
      <c r="C825" s="473">
        <v>2018</v>
      </c>
      <c r="D825" s="440" t="s">
        <v>1086</v>
      </c>
      <c r="E825" s="515" t="s">
        <v>1024</v>
      </c>
      <c r="F825" s="515" t="s">
        <v>1025</v>
      </c>
      <c r="G825" s="514" t="s">
        <v>1109</v>
      </c>
      <c r="H825" s="514" t="s">
        <v>108</v>
      </c>
      <c r="I825" s="512" t="s">
        <v>1113</v>
      </c>
      <c r="J825" s="514" t="s">
        <v>519</v>
      </c>
      <c r="K825" s="514" t="s">
        <v>286</v>
      </c>
      <c r="L825" s="409" t="s">
        <v>1118</v>
      </c>
      <c r="M825" s="429">
        <v>24</v>
      </c>
      <c r="N825" s="584" t="s">
        <v>286</v>
      </c>
      <c r="O825" s="429">
        <v>10</v>
      </c>
      <c r="P825" s="505" t="s">
        <v>2516</v>
      </c>
      <c r="Q825" s="273"/>
    </row>
    <row r="826" spans="1:17">
      <c r="A826" s="525" t="s">
        <v>4</v>
      </c>
      <c r="B826" s="514" t="s">
        <v>4</v>
      </c>
      <c r="C826" s="473">
        <v>2018</v>
      </c>
      <c r="D826" s="440" t="s">
        <v>744</v>
      </c>
      <c r="E826" s="515" t="s">
        <v>1024</v>
      </c>
      <c r="F826" s="515" t="s">
        <v>1025</v>
      </c>
      <c r="G826" s="514" t="s">
        <v>1109</v>
      </c>
      <c r="H826" s="514" t="s">
        <v>108</v>
      </c>
      <c r="I826" s="512" t="s">
        <v>1113</v>
      </c>
      <c r="J826" s="514" t="s">
        <v>519</v>
      </c>
      <c r="K826" s="514" t="s">
        <v>286</v>
      </c>
      <c r="L826" s="409" t="s">
        <v>1118</v>
      </c>
      <c r="M826" s="429">
        <v>428</v>
      </c>
      <c r="N826" s="584" t="s">
        <v>286</v>
      </c>
      <c r="O826" s="429">
        <v>75</v>
      </c>
      <c r="P826" s="505" t="s">
        <v>2516</v>
      </c>
      <c r="Q826" s="273"/>
    </row>
    <row r="827" spans="1:17">
      <c r="A827" s="525" t="s">
        <v>4</v>
      </c>
      <c r="B827" s="514" t="s">
        <v>4</v>
      </c>
      <c r="C827" s="473">
        <v>2018</v>
      </c>
      <c r="D827" s="440" t="s">
        <v>1089</v>
      </c>
      <c r="E827" s="515" t="s">
        <v>1024</v>
      </c>
      <c r="F827" s="515" t="s">
        <v>1025</v>
      </c>
      <c r="G827" s="514" t="s">
        <v>1109</v>
      </c>
      <c r="H827" s="514" t="s">
        <v>108</v>
      </c>
      <c r="I827" s="512" t="s">
        <v>1113</v>
      </c>
      <c r="J827" s="514" t="s">
        <v>519</v>
      </c>
      <c r="K827" s="514" t="s">
        <v>286</v>
      </c>
      <c r="L827" s="409" t="s">
        <v>1118</v>
      </c>
      <c r="M827" s="429">
        <v>1</v>
      </c>
      <c r="N827" s="584" t="s">
        <v>286</v>
      </c>
      <c r="O827" s="429">
        <v>1</v>
      </c>
      <c r="P827" s="505" t="s">
        <v>2516</v>
      </c>
      <c r="Q827" s="273"/>
    </row>
    <row r="828" spans="1:17">
      <c r="A828" s="525" t="s">
        <v>4</v>
      </c>
      <c r="B828" s="514" t="s">
        <v>4</v>
      </c>
      <c r="C828" s="473">
        <v>2018</v>
      </c>
      <c r="D828" s="440" t="s">
        <v>789</v>
      </c>
      <c r="E828" s="515" t="s">
        <v>1024</v>
      </c>
      <c r="F828" s="515" t="s">
        <v>1025</v>
      </c>
      <c r="G828" s="514" t="s">
        <v>1109</v>
      </c>
      <c r="H828" s="514" t="s">
        <v>108</v>
      </c>
      <c r="I828" s="512" t="s">
        <v>1113</v>
      </c>
      <c r="J828" s="514" t="s">
        <v>519</v>
      </c>
      <c r="K828" s="514" t="s">
        <v>286</v>
      </c>
      <c r="L828" s="409" t="s">
        <v>1118</v>
      </c>
      <c r="M828" s="429">
        <v>0</v>
      </c>
      <c r="N828" s="584" t="s">
        <v>286</v>
      </c>
      <c r="O828" s="429">
        <v>0</v>
      </c>
      <c r="P828" s="505" t="s">
        <v>2516</v>
      </c>
      <c r="Q828" s="273"/>
    </row>
    <row r="829" spans="1:17">
      <c r="A829" s="525" t="s">
        <v>4</v>
      </c>
      <c r="B829" s="514" t="s">
        <v>4</v>
      </c>
      <c r="C829" s="473">
        <v>2018</v>
      </c>
      <c r="D829" s="440" t="s">
        <v>791</v>
      </c>
      <c r="E829" s="515" t="s">
        <v>1024</v>
      </c>
      <c r="F829" s="515" t="s">
        <v>1025</v>
      </c>
      <c r="G829" s="514" t="s">
        <v>1109</v>
      </c>
      <c r="H829" s="514" t="s">
        <v>108</v>
      </c>
      <c r="I829" s="512" t="s">
        <v>1113</v>
      </c>
      <c r="J829" s="514" t="s">
        <v>519</v>
      </c>
      <c r="K829" s="514" t="s">
        <v>286</v>
      </c>
      <c r="L829" s="409" t="s">
        <v>1118</v>
      </c>
      <c r="M829" s="429">
        <v>1</v>
      </c>
      <c r="N829" s="584" t="s">
        <v>286</v>
      </c>
      <c r="O829" s="429">
        <v>1</v>
      </c>
      <c r="P829" s="505" t="s">
        <v>2516</v>
      </c>
      <c r="Q829" s="273"/>
    </row>
    <row r="830" spans="1:17">
      <c r="A830" s="525" t="s">
        <v>4</v>
      </c>
      <c r="B830" s="514" t="s">
        <v>4</v>
      </c>
      <c r="C830" s="473">
        <v>2018</v>
      </c>
      <c r="D830" s="440" t="s">
        <v>792</v>
      </c>
      <c r="E830" s="515" t="s">
        <v>1024</v>
      </c>
      <c r="F830" s="515" t="s">
        <v>1025</v>
      </c>
      <c r="G830" s="514" t="s">
        <v>1109</v>
      </c>
      <c r="H830" s="514" t="s">
        <v>108</v>
      </c>
      <c r="I830" s="512" t="s">
        <v>1113</v>
      </c>
      <c r="J830" s="514" t="s">
        <v>519</v>
      </c>
      <c r="K830" s="514" t="s">
        <v>286</v>
      </c>
      <c r="L830" s="409" t="s">
        <v>1118</v>
      </c>
      <c r="M830" s="429">
        <v>0</v>
      </c>
      <c r="N830" s="584" t="s">
        <v>286</v>
      </c>
      <c r="O830" s="429">
        <v>0</v>
      </c>
      <c r="P830" s="505" t="s">
        <v>2516</v>
      </c>
      <c r="Q830" s="273"/>
    </row>
    <row r="831" spans="1:17">
      <c r="A831" s="525" t="s">
        <v>4</v>
      </c>
      <c r="B831" s="514" t="s">
        <v>4</v>
      </c>
      <c r="C831" s="473">
        <v>2018</v>
      </c>
      <c r="D831" s="440" t="s">
        <v>1090</v>
      </c>
      <c r="E831" s="515" t="s">
        <v>1024</v>
      </c>
      <c r="F831" s="515" t="s">
        <v>1025</v>
      </c>
      <c r="G831" s="514" t="s">
        <v>1109</v>
      </c>
      <c r="H831" s="514" t="s">
        <v>108</v>
      </c>
      <c r="I831" s="512" t="s">
        <v>1113</v>
      </c>
      <c r="J831" s="514" t="s">
        <v>519</v>
      </c>
      <c r="K831" s="514" t="s">
        <v>286</v>
      </c>
      <c r="L831" s="409" t="s">
        <v>1118</v>
      </c>
      <c r="M831" s="429">
        <v>0</v>
      </c>
      <c r="N831" s="584" t="s">
        <v>286</v>
      </c>
      <c r="O831" s="429">
        <v>0</v>
      </c>
      <c r="P831" s="505" t="s">
        <v>2516</v>
      </c>
      <c r="Q831" s="273"/>
    </row>
    <row r="832" spans="1:17">
      <c r="A832" s="525" t="s">
        <v>4</v>
      </c>
      <c r="B832" s="514" t="s">
        <v>4</v>
      </c>
      <c r="C832" s="473">
        <v>2018</v>
      </c>
      <c r="D832" s="440" t="s">
        <v>1091</v>
      </c>
      <c r="E832" s="515" t="s">
        <v>1024</v>
      </c>
      <c r="F832" s="515" t="s">
        <v>1025</v>
      </c>
      <c r="G832" s="514" t="s">
        <v>1109</v>
      </c>
      <c r="H832" s="514" t="s">
        <v>108</v>
      </c>
      <c r="I832" s="512" t="s">
        <v>1113</v>
      </c>
      <c r="J832" s="514" t="s">
        <v>519</v>
      </c>
      <c r="K832" s="514" t="s">
        <v>286</v>
      </c>
      <c r="L832" s="409" t="s">
        <v>1118</v>
      </c>
      <c r="M832" s="429">
        <v>0</v>
      </c>
      <c r="N832" s="584" t="s">
        <v>286</v>
      </c>
      <c r="O832" s="429">
        <v>0</v>
      </c>
      <c r="P832" s="505" t="s">
        <v>2516</v>
      </c>
      <c r="Q832" s="273"/>
    </row>
    <row r="833" spans="1:18">
      <c r="A833" s="525" t="s">
        <v>4</v>
      </c>
      <c r="B833" s="514" t="s">
        <v>4</v>
      </c>
      <c r="C833" s="473">
        <v>2018</v>
      </c>
      <c r="D833" s="440" t="s">
        <v>1092</v>
      </c>
      <c r="E833" s="515" t="s">
        <v>1024</v>
      </c>
      <c r="F833" s="515" t="s">
        <v>1025</v>
      </c>
      <c r="G833" s="514" t="s">
        <v>1109</v>
      </c>
      <c r="H833" s="514" t="s">
        <v>108</v>
      </c>
      <c r="I833" s="512" t="s">
        <v>1113</v>
      </c>
      <c r="J833" s="514" t="s">
        <v>519</v>
      </c>
      <c r="K833" s="514" t="s">
        <v>286</v>
      </c>
      <c r="L833" s="409" t="s">
        <v>1118</v>
      </c>
      <c r="M833" s="429">
        <v>0</v>
      </c>
      <c r="N833" s="584" t="s">
        <v>286</v>
      </c>
      <c r="O833" s="429">
        <v>0</v>
      </c>
      <c r="P833" s="505" t="s">
        <v>2516</v>
      </c>
      <c r="Q833" s="273"/>
    </row>
    <row r="834" spans="1:18">
      <c r="A834" s="525" t="s">
        <v>4</v>
      </c>
      <c r="B834" s="514" t="s">
        <v>4</v>
      </c>
      <c r="C834" s="473">
        <v>2018</v>
      </c>
      <c r="D834" s="440" t="s">
        <v>1095</v>
      </c>
      <c r="E834" s="515" t="s">
        <v>1024</v>
      </c>
      <c r="F834" s="515" t="s">
        <v>1025</v>
      </c>
      <c r="G834" s="514" t="s">
        <v>1109</v>
      </c>
      <c r="H834" s="514" t="s">
        <v>108</v>
      </c>
      <c r="I834" s="512" t="s">
        <v>1113</v>
      </c>
      <c r="J834" s="514" t="s">
        <v>519</v>
      </c>
      <c r="K834" s="514" t="s">
        <v>286</v>
      </c>
      <c r="L834" s="409" t="s">
        <v>1118</v>
      </c>
      <c r="M834" s="429">
        <v>43</v>
      </c>
      <c r="N834" s="584" t="s">
        <v>286</v>
      </c>
      <c r="O834" s="429">
        <v>8</v>
      </c>
      <c r="P834" s="505" t="s">
        <v>2516</v>
      </c>
      <c r="Q834" s="273"/>
    </row>
    <row r="835" spans="1:18">
      <c r="A835" s="525" t="s">
        <v>4</v>
      </c>
      <c r="B835" s="514" t="s">
        <v>4</v>
      </c>
      <c r="C835" s="473">
        <v>2018</v>
      </c>
      <c r="D835" s="440" t="s">
        <v>1096</v>
      </c>
      <c r="E835" s="515" t="s">
        <v>1024</v>
      </c>
      <c r="F835" s="515" t="s">
        <v>1025</v>
      </c>
      <c r="G835" s="514" t="s">
        <v>1109</v>
      </c>
      <c r="H835" s="514" t="s">
        <v>108</v>
      </c>
      <c r="I835" s="512" t="s">
        <v>1113</v>
      </c>
      <c r="J835" s="514" t="s">
        <v>519</v>
      </c>
      <c r="K835" s="514" t="s">
        <v>286</v>
      </c>
      <c r="L835" s="409" t="s">
        <v>1118</v>
      </c>
      <c r="M835" s="429">
        <v>9270</v>
      </c>
      <c r="N835" s="584" t="s">
        <v>286</v>
      </c>
      <c r="O835" s="429">
        <v>257</v>
      </c>
      <c r="P835" s="505" t="s">
        <v>2516</v>
      </c>
      <c r="Q835" s="273"/>
    </row>
    <row r="836" spans="1:18">
      <c r="A836" s="525" t="s">
        <v>4</v>
      </c>
      <c r="B836" s="514" t="s">
        <v>4</v>
      </c>
      <c r="C836" s="473">
        <v>2018</v>
      </c>
      <c r="D836" s="440" t="s">
        <v>1097</v>
      </c>
      <c r="E836" s="515" t="s">
        <v>1024</v>
      </c>
      <c r="F836" s="515" t="s">
        <v>1025</v>
      </c>
      <c r="G836" s="514" t="s">
        <v>1109</v>
      </c>
      <c r="H836" s="514" t="s">
        <v>108</v>
      </c>
      <c r="I836" s="512" t="s">
        <v>1113</v>
      </c>
      <c r="J836" s="514" t="s">
        <v>519</v>
      </c>
      <c r="K836" s="514" t="s">
        <v>286</v>
      </c>
      <c r="L836" s="409" t="s">
        <v>1118</v>
      </c>
      <c r="M836" s="429">
        <v>0</v>
      </c>
      <c r="N836" s="584" t="s">
        <v>286</v>
      </c>
      <c r="O836" s="429">
        <v>0</v>
      </c>
      <c r="P836" s="505" t="s">
        <v>2516</v>
      </c>
      <c r="Q836" s="273"/>
    </row>
    <row r="837" spans="1:18">
      <c r="A837" s="525" t="s">
        <v>4</v>
      </c>
      <c r="B837" s="514" t="s">
        <v>4</v>
      </c>
      <c r="C837" s="473">
        <v>2018</v>
      </c>
      <c r="D837" s="440" t="s">
        <v>1098</v>
      </c>
      <c r="E837" s="515" t="s">
        <v>1024</v>
      </c>
      <c r="F837" s="515" t="s">
        <v>1025</v>
      </c>
      <c r="G837" s="514" t="s">
        <v>1109</v>
      </c>
      <c r="H837" s="514" t="s">
        <v>108</v>
      </c>
      <c r="I837" s="512" t="s">
        <v>1113</v>
      </c>
      <c r="J837" s="514" t="s">
        <v>519</v>
      </c>
      <c r="K837" s="514" t="s">
        <v>286</v>
      </c>
      <c r="L837" s="409" t="s">
        <v>1118</v>
      </c>
      <c r="M837" s="429">
        <v>1</v>
      </c>
      <c r="N837" s="584" t="s">
        <v>286</v>
      </c>
      <c r="O837" s="429">
        <v>1</v>
      </c>
      <c r="P837" s="505" t="s">
        <v>2516</v>
      </c>
      <c r="Q837" s="273"/>
    </row>
    <row r="838" spans="1:18">
      <c r="A838" s="525" t="s">
        <v>4</v>
      </c>
      <c r="B838" s="514" t="s">
        <v>4</v>
      </c>
      <c r="C838" s="473">
        <v>2018</v>
      </c>
      <c r="D838" s="440" t="s">
        <v>1099</v>
      </c>
      <c r="E838" s="515" t="s">
        <v>1024</v>
      </c>
      <c r="F838" s="515" t="s">
        <v>1025</v>
      </c>
      <c r="G838" s="514" t="s">
        <v>1109</v>
      </c>
      <c r="H838" s="514" t="s">
        <v>108</v>
      </c>
      <c r="I838" s="512" t="s">
        <v>1113</v>
      </c>
      <c r="J838" s="514" t="s">
        <v>519</v>
      </c>
      <c r="K838" s="514" t="s">
        <v>286</v>
      </c>
      <c r="L838" s="409" t="s">
        <v>1118</v>
      </c>
      <c r="M838" s="429">
        <v>0</v>
      </c>
      <c r="N838" s="584" t="s">
        <v>286</v>
      </c>
      <c r="O838" s="429">
        <v>0</v>
      </c>
      <c r="P838" s="505" t="s">
        <v>2516</v>
      </c>
      <c r="Q838" s="273"/>
    </row>
    <row r="839" spans="1:18">
      <c r="A839" s="525" t="s">
        <v>4</v>
      </c>
      <c r="B839" s="514" t="s">
        <v>4</v>
      </c>
      <c r="C839" s="473">
        <v>2018</v>
      </c>
      <c r="D839" s="440" t="s">
        <v>1100</v>
      </c>
      <c r="E839" s="515" t="s">
        <v>1024</v>
      </c>
      <c r="F839" s="515" t="s">
        <v>1025</v>
      </c>
      <c r="G839" s="514" t="s">
        <v>1109</v>
      </c>
      <c r="H839" s="514" t="s">
        <v>108</v>
      </c>
      <c r="I839" s="512" t="s">
        <v>1113</v>
      </c>
      <c r="J839" s="514" t="s">
        <v>519</v>
      </c>
      <c r="K839" s="514" t="s">
        <v>286</v>
      </c>
      <c r="L839" s="409" t="s">
        <v>1118</v>
      </c>
      <c r="M839" s="429">
        <v>97</v>
      </c>
      <c r="N839" s="584" t="s">
        <v>286</v>
      </c>
      <c r="O839" s="429">
        <v>66</v>
      </c>
      <c r="P839" s="505" t="s">
        <v>2516</v>
      </c>
      <c r="Q839" s="273"/>
    </row>
    <row r="840" spans="1:18">
      <c r="A840" s="525" t="s">
        <v>4</v>
      </c>
      <c r="B840" s="514" t="s">
        <v>4</v>
      </c>
      <c r="C840" s="473">
        <v>2018</v>
      </c>
      <c r="D840" s="440" t="s">
        <v>1101</v>
      </c>
      <c r="E840" s="515" t="s">
        <v>1024</v>
      </c>
      <c r="F840" s="515" t="s">
        <v>1025</v>
      </c>
      <c r="G840" s="514" t="s">
        <v>1109</v>
      </c>
      <c r="H840" s="514" t="s">
        <v>108</v>
      </c>
      <c r="I840" s="512" t="s">
        <v>1113</v>
      </c>
      <c r="J840" s="514" t="s">
        <v>519</v>
      </c>
      <c r="K840" s="514" t="s">
        <v>286</v>
      </c>
      <c r="L840" s="409" t="s">
        <v>1118</v>
      </c>
      <c r="M840" s="429">
        <v>2</v>
      </c>
      <c r="N840" s="584" t="s">
        <v>286</v>
      </c>
      <c r="O840" s="429">
        <v>2</v>
      </c>
      <c r="P840" s="505" t="s">
        <v>2516</v>
      </c>
      <c r="Q840" s="273"/>
    </row>
    <row r="841" spans="1:18" s="528" customFormat="1">
      <c r="A841" s="272" t="s">
        <v>4</v>
      </c>
      <c r="B841" s="191" t="s">
        <v>4</v>
      </c>
      <c r="C841" s="475">
        <v>2018</v>
      </c>
      <c r="D841" s="590" t="s">
        <v>633</v>
      </c>
      <c r="E841" s="591" t="s">
        <v>591</v>
      </c>
      <c r="F841" s="591" t="s">
        <v>343</v>
      </c>
      <c r="G841" s="191" t="s">
        <v>597</v>
      </c>
      <c r="H841" s="191" t="s">
        <v>102</v>
      </c>
      <c r="I841" s="311" t="s">
        <v>1679</v>
      </c>
      <c r="J841" s="191" t="s">
        <v>652</v>
      </c>
      <c r="K841" s="191" t="s">
        <v>286</v>
      </c>
      <c r="L841" s="311" t="s">
        <v>3236</v>
      </c>
      <c r="M841" s="470" t="s">
        <v>286</v>
      </c>
      <c r="N841" s="589" t="s">
        <v>286</v>
      </c>
      <c r="O841" s="200" t="s">
        <v>286</v>
      </c>
      <c r="P841" s="273" t="s">
        <v>286</v>
      </c>
      <c r="Q841" s="273" t="s">
        <v>2953</v>
      </c>
      <c r="R841" s="86"/>
    </row>
    <row r="842" spans="1:18" s="528" customFormat="1">
      <c r="A842" s="272" t="s">
        <v>4</v>
      </c>
      <c r="B842" s="191" t="s">
        <v>4</v>
      </c>
      <c r="C842" s="475">
        <v>2018</v>
      </c>
      <c r="D842" s="590" t="s">
        <v>633</v>
      </c>
      <c r="E842" s="591" t="s">
        <v>591</v>
      </c>
      <c r="F842" s="591" t="s">
        <v>343</v>
      </c>
      <c r="G842" s="191" t="s">
        <v>597</v>
      </c>
      <c r="H842" s="191" t="s">
        <v>103</v>
      </c>
      <c r="I842" s="311" t="s">
        <v>1679</v>
      </c>
      <c r="J842" s="191" t="s">
        <v>652</v>
      </c>
      <c r="K842" s="191" t="s">
        <v>286</v>
      </c>
      <c r="L842" s="311" t="s">
        <v>3236</v>
      </c>
      <c r="M842" s="470" t="s">
        <v>286</v>
      </c>
      <c r="N842" s="589" t="s">
        <v>286</v>
      </c>
      <c r="O842" s="200" t="s">
        <v>286</v>
      </c>
      <c r="P842" s="273" t="s">
        <v>286</v>
      </c>
      <c r="Q842" s="273" t="s">
        <v>2953</v>
      </c>
      <c r="R842" s="86"/>
    </row>
    <row r="843" spans="1:18" s="528" customFormat="1">
      <c r="A843" s="272" t="s">
        <v>4</v>
      </c>
      <c r="B843" s="191" t="s">
        <v>4</v>
      </c>
      <c r="C843" s="475">
        <v>2018</v>
      </c>
      <c r="D843" s="590" t="s">
        <v>633</v>
      </c>
      <c r="E843" s="591" t="s">
        <v>591</v>
      </c>
      <c r="F843" s="591" t="s">
        <v>343</v>
      </c>
      <c r="G843" s="191" t="s">
        <v>597</v>
      </c>
      <c r="H843" s="191" t="s">
        <v>104</v>
      </c>
      <c r="I843" s="311" t="s">
        <v>1679</v>
      </c>
      <c r="J843" s="191" t="s">
        <v>652</v>
      </c>
      <c r="K843" s="191" t="s">
        <v>286</v>
      </c>
      <c r="L843" s="311" t="s">
        <v>3236</v>
      </c>
      <c r="M843" s="470" t="s">
        <v>286</v>
      </c>
      <c r="N843" s="589" t="s">
        <v>286</v>
      </c>
      <c r="O843" s="200" t="s">
        <v>286</v>
      </c>
      <c r="P843" s="273" t="s">
        <v>286</v>
      </c>
      <c r="Q843" s="273" t="s">
        <v>2953</v>
      </c>
      <c r="R843" s="86"/>
    </row>
    <row r="844" spans="1:18">
      <c r="A844" s="272" t="s">
        <v>4</v>
      </c>
      <c r="B844" s="191" t="s">
        <v>4</v>
      </c>
      <c r="C844" s="475">
        <v>2018</v>
      </c>
      <c r="D844" s="590" t="s">
        <v>1233</v>
      </c>
      <c r="E844" s="591" t="s">
        <v>591</v>
      </c>
      <c r="F844" s="591" t="s">
        <v>333</v>
      </c>
      <c r="G844" s="191" t="s">
        <v>1224</v>
      </c>
      <c r="H844" s="191" t="s">
        <v>108</v>
      </c>
      <c r="I844" s="311" t="s">
        <v>1276</v>
      </c>
      <c r="J844" s="191" t="s">
        <v>519</v>
      </c>
      <c r="K844" s="191" t="s">
        <v>286</v>
      </c>
      <c r="L844" s="311" t="s">
        <v>1278</v>
      </c>
      <c r="M844" s="470">
        <v>2</v>
      </c>
      <c r="N844" s="310" t="s">
        <v>286</v>
      </c>
      <c r="O844" s="200">
        <v>1</v>
      </c>
      <c r="P844" s="273" t="s">
        <v>2744</v>
      </c>
      <c r="Q844" s="273"/>
    </row>
    <row r="845" spans="1:18">
      <c r="A845" s="272" t="s">
        <v>4</v>
      </c>
      <c r="B845" s="191" t="s">
        <v>4</v>
      </c>
      <c r="C845" s="475">
        <v>2018</v>
      </c>
      <c r="D845" s="590" t="s">
        <v>1033</v>
      </c>
      <c r="E845" s="591" t="s">
        <v>591</v>
      </c>
      <c r="F845" s="591" t="s">
        <v>333</v>
      </c>
      <c r="G845" s="191" t="s">
        <v>1224</v>
      </c>
      <c r="H845" s="191" t="s">
        <v>108</v>
      </c>
      <c r="I845" s="311" t="s">
        <v>1276</v>
      </c>
      <c r="J845" s="191" t="s">
        <v>519</v>
      </c>
      <c r="K845" s="191" t="s">
        <v>286</v>
      </c>
      <c r="L845" s="311" t="s">
        <v>1278</v>
      </c>
      <c r="M845" s="470">
        <v>19</v>
      </c>
      <c r="N845" s="310" t="s">
        <v>286</v>
      </c>
      <c r="O845" s="200">
        <v>1</v>
      </c>
      <c r="P845" s="273" t="s">
        <v>2744</v>
      </c>
      <c r="Q845" s="273"/>
    </row>
    <row r="846" spans="1:18" s="596" customFormat="1">
      <c r="A846" s="592" t="s">
        <v>4</v>
      </c>
      <c r="B846" s="592" t="s">
        <v>4</v>
      </c>
      <c r="C846" s="592">
        <v>2018</v>
      </c>
      <c r="D846" s="593" t="s">
        <v>1257</v>
      </c>
      <c r="E846" s="592" t="s">
        <v>591</v>
      </c>
      <c r="F846" s="592" t="s">
        <v>333</v>
      </c>
      <c r="G846" s="592" t="s">
        <v>1224</v>
      </c>
      <c r="H846" s="592" t="s">
        <v>108</v>
      </c>
      <c r="I846" s="586" t="s">
        <v>1276</v>
      </c>
      <c r="J846" s="592" t="s">
        <v>519</v>
      </c>
      <c r="K846" s="592" t="s">
        <v>286</v>
      </c>
      <c r="L846" s="586" t="s">
        <v>1278</v>
      </c>
      <c r="M846" s="592">
        <v>1</v>
      </c>
      <c r="N846" s="594" t="s">
        <v>286</v>
      </c>
      <c r="O846" s="429">
        <v>1</v>
      </c>
      <c r="P846" s="505" t="s">
        <v>2744</v>
      </c>
      <c r="Q846" s="505"/>
      <c r="R846" s="595"/>
    </row>
    <row r="847" spans="1:18">
      <c r="A847" s="272" t="s">
        <v>4</v>
      </c>
      <c r="B847" s="191" t="s">
        <v>4</v>
      </c>
      <c r="C847" s="475">
        <v>2018</v>
      </c>
      <c r="D847" s="590" t="s">
        <v>2291</v>
      </c>
      <c r="E847" s="591" t="s">
        <v>591</v>
      </c>
      <c r="F847" s="591" t="s">
        <v>333</v>
      </c>
      <c r="G847" s="191" t="s">
        <v>1224</v>
      </c>
      <c r="H847" s="191" t="s">
        <v>108</v>
      </c>
      <c r="I847" s="311" t="s">
        <v>1276</v>
      </c>
      <c r="J847" s="191" t="s">
        <v>519</v>
      </c>
      <c r="K847" s="191" t="s">
        <v>286</v>
      </c>
      <c r="L847" s="311" t="s">
        <v>1278</v>
      </c>
      <c r="M847" s="470">
        <v>1</v>
      </c>
      <c r="N847" s="310" t="s">
        <v>286</v>
      </c>
      <c r="O847" s="200">
        <v>1</v>
      </c>
      <c r="P847" s="273" t="s">
        <v>2744</v>
      </c>
      <c r="Q847" s="273"/>
    </row>
    <row r="848" spans="1:18" s="528" customFormat="1">
      <c r="A848" s="272" t="s">
        <v>4</v>
      </c>
      <c r="B848" s="191" t="s">
        <v>4</v>
      </c>
      <c r="C848" s="475">
        <v>2018</v>
      </c>
      <c r="D848" s="590" t="s">
        <v>2291</v>
      </c>
      <c r="E848" s="591" t="s">
        <v>591</v>
      </c>
      <c r="F848" s="591" t="s">
        <v>333</v>
      </c>
      <c r="G848" s="191" t="s">
        <v>1224</v>
      </c>
      <c r="H848" s="191" t="s">
        <v>1279</v>
      </c>
      <c r="I848" s="311" t="s">
        <v>1276</v>
      </c>
      <c r="J848" s="191" t="s">
        <v>519</v>
      </c>
      <c r="K848" s="191" t="s">
        <v>286</v>
      </c>
      <c r="L848" s="311" t="s">
        <v>1278</v>
      </c>
      <c r="M848" s="470">
        <v>1</v>
      </c>
      <c r="N848" s="310" t="s">
        <v>286</v>
      </c>
      <c r="O848" s="200">
        <v>1</v>
      </c>
      <c r="P848" s="273" t="s">
        <v>2744</v>
      </c>
      <c r="Q848" s="273"/>
      <c r="R848" s="86"/>
    </row>
    <row r="849" spans="1:18" s="528" customFormat="1">
      <c r="A849" s="272" t="s">
        <v>4</v>
      </c>
      <c r="B849" s="191" t="s">
        <v>4</v>
      </c>
      <c r="C849" s="475">
        <v>2018</v>
      </c>
      <c r="D849" s="590" t="s">
        <v>2291</v>
      </c>
      <c r="E849" s="591" t="s">
        <v>591</v>
      </c>
      <c r="F849" s="591" t="s">
        <v>333</v>
      </c>
      <c r="G849" s="191" t="s">
        <v>1224</v>
      </c>
      <c r="H849" s="191" t="s">
        <v>508</v>
      </c>
      <c r="I849" s="311" t="s">
        <v>1276</v>
      </c>
      <c r="J849" s="191" t="s">
        <v>519</v>
      </c>
      <c r="K849" s="191" t="s">
        <v>286</v>
      </c>
      <c r="L849" s="311" t="s">
        <v>1278</v>
      </c>
      <c r="M849" s="470">
        <v>1</v>
      </c>
      <c r="N849" s="310" t="s">
        <v>286</v>
      </c>
      <c r="O849" s="200">
        <v>1</v>
      </c>
      <c r="P849" s="273" t="s">
        <v>2744</v>
      </c>
      <c r="Q849" s="273"/>
      <c r="R849" s="86"/>
    </row>
    <row r="850" spans="1:18">
      <c r="A850" s="272" t="s">
        <v>4</v>
      </c>
      <c r="B850" s="191" t="s">
        <v>4</v>
      </c>
      <c r="C850" s="475">
        <v>2018</v>
      </c>
      <c r="D850" s="590" t="s">
        <v>1266</v>
      </c>
      <c r="E850" s="591" t="s">
        <v>591</v>
      </c>
      <c r="F850" s="591" t="s">
        <v>333</v>
      </c>
      <c r="G850" s="191" t="s">
        <v>1224</v>
      </c>
      <c r="H850" s="191" t="s">
        <v>108</v>
      </c>
      <c r="I850" s="311" t="s">
        <v>1276</v>
      </c>
      <c r="J850" s="191" t="s">
        <v>519</v>
      </c>
      <c r="K850" s="191" t="s">
        <v>286</v>
      </c>
      <c r="L850" s="311" t="s">
        <v>1278</v>
      </c>
      <c r="M850" s="470">
        <v>2</v>
      </c>
      <c r="N850" s="310" t="s">
        <v>286</v>
      </c>
      <c r="O850" s="200">
        <v>1</v>
      </c>
      <c r="P850" s="273" t="s">
        <v>2744</v>
      </c>
      <c r="Q850" s="273"/>
    </row>
    <row r="851" spans="1:18">
      <c r="A851" s="272" t="s">
        <v>4</v>
      </c>
      <c r="B851" s="191" t="s">
        <v>4</v>
      </c>
      <c r="C851" s="475">
        <v>2018</v>
      </c>
      <c r="D851" s="590" t="s">
        <v>1091</v>
      </c>
      <c r="E851" s="591" t="s">
        <v>591</v>
      </c>
      <c r="F851" s="591" t="s">
        <v>333</v>
      </c>
      <c r="G851" s="191" t="s">
        <v>1224</v>
      </c>
      <c r="H851" s="191" t="s">
        <v>108</v>
      </c>
      <c r="I851" s="311" t="s">
        <v>1276</v>
      </c>
      <c r="J851" s="191" t="s">
        <v>519</v>
      </c>
      <c r="K851" s="191" t="s">
        <v>286</v>
      </c>
      <c r="L851" s="311" t="s">
        <v>1278</v>
      </c>
      <c r="M851" s="470">
        <v>56</v>
      </c>
      <c r="N851" s="310" t="s">
        <v>286</v>
      </c>
      <c r="O851" s="200">
        <v>2</v>
      </c>
      <c r="P851" s="273" t="s">
        <v>2726</v>
      </c>
      <c r="Q851" s="273"/>
    </row>
    <row r="852" spans="1:18" s="528" customFormat="1">
      <c r="A852" s="272" t="s">
        <v>4</v>
      </c>
      <c r="B852" s="191" t="s">
        <v>4</v>
      </c>
      <c r="C852" s="475">
        <v>2018</v>
      </c>
      <c r="D852" s="590" t="s">
        <v>1091</v>
      </c>
      <c r="E852" s="591" t="s">
        <v>591</v>
      </c>
      <c r="F852" s="591" t="s">
        <v>333</v>
      </c>
      <c r="G852" s="191" t="s">
        <v>1224</v>
      </c>
      <c r="H852" s="191" t="s">
        <v>1279</v>
      </c>
      <c r="I852" s="311" t="s">
        <v>1276</v>
      </c>
      <c r="J852" s="191" t="s">
        <v>519</v>
      </c>
      <c r="K852" s="191" t="s">
        <v>286</v>
      </c>
      <c r="L852" s="311" t="s">
        <v>1278</v>
      </c>
      <c r="M852" s="470">
        <v>10</v>
      </c>
      <c r="N852" s="310" t="s">
        <v>286</v>
      </c>
      <c r="O852" s="200">
        <v>2</v>
      </c>
      <c r="P852" s="273" t="s">
        <v>2726</v>
      </c>
      <c r="Q852" s="273"/>
      <c r="R852" s="86"/>
    </row>
    <row r="853" spans="1:18" s="528" customFormat="1">
      <c r="A853" s="272" t="s">
        <v>4</v>
      </c>
      <c r="B853" s="191" t="s">
        <v>4</v>
      </c>
      <c r="C853" s="475">
        <v>2018</v>
      </c>
      <c r="D853" s="590" t="s">
        <v>1091</v>
      </c>
      <c r="E853" s="591" t="s">
        <v>591</v>
      </c>
      <c r="F853" s="591" t="s">
        <v>333</v>
      </c>
      <c r="G853" s="191" t="s">
        <v>1224</v>
      </c>
      <c r="H853" s="191" t="s">
        <v>508</v>
      </c>
      <c r="I853" s="311" t="s">
        <v>1276</v>
      </c>
      <c r="J853" s="191" t="s">
        <v>519</v>
      </c>
      <c r="K853" s="191" t="s">
        <v>286</v>
      </c>
      <c r="L853" s="311" t="s">
        <v>1278</v>
      </c>
      <c r="M853" s="470">
        <v>10</v>
      </c>
      <c r="N853" s="310" t="s">
        <v>286</v>
      </c>
      <c r="O853" s="200">
        <v>2</v>
      </c>
      <c r="P853" s="273" t="s">
        <v>2964</v>
      </c>
      <c r="Q853" s="273"/>
      <c r="R853" s="86"/>
    </row>
    <row r="854" spans="1:18">
      <c r="A854" s="272" t="s">
        <v>4</v>
      </c>
      <c r="B854" s="191" t="s">
        <v>4</v>
      </c>
      <c r="C854" s="475">
        <v>2018</v>
      </c>
      <c r="D854" s="590" t="s">
        <v>2307</v>
      </c>
      <c r="E854" s="591" t="s">
        <v>591</v>
      </c>
      <c r="F854" s="591" t="s">
        <v>317</v>
      </c>
      <c r="G854" s="191" t="s">
        <v>1247</v>
      </c>
      <c r="H854" s="191" t="s">
        <v>108</v>
      </c>
      <c r="I854" s="311" t="s">
        <v>1276</v>
      </c>
      <c r="J854" s="191" t="s">
        <v>519</v>
      </c>
      <c r="K854" s="191" t="s">
        <v>286</v>
      </c>
      <c r="L854" s="311" t="s">
        <v>1278</v>
      </c>
      <c r="M854" s="470">
        <v>2</v>
      </c>
      <c r="N854" s="310" t="s">
        <v>286</v>
      </c>
      <c r="O854" s="200">
        <v>1</v>
      </c>
      <c r="P854" s="273" t="s">
        <v>2969</v>
      </c>
      <c r="Q854" s="273" t="s">
        <v>2728</v>
      </c>
    </row>
    <row r="855" spans="1:18">
      <c r="A855" s="272" t="s">
        <v>4</v>
      </c>
      <c r="B855" s="191" t="s">
        <v>4</v>
      </c>
      <c r="C855" s="475">
        <v>2018</v>
      </c>
      <c r="D855" s="590" t="s">
        <v>2292</v>
      </c>
      <c r="E855" s="591" t="s">
        <v>591</v>
      </c>
      <c r="F855" s="591" t="s">
        <v>317</v>
      </c>
      <c r="G855" s="191" t="s">
        <v>1247</v>
      </c>
      <c r="H855" s="191" t="s">
        <v>108</v>
      </c>
      <c r="I855" s="311" t="s">
        <v>1276</v>
      </c>
      <c r="J855" s="191" t="s">
        <v>519</v>
      </c>
      <c r="K855" s="191" t="s">
        <v>286</v>
      </c>
      <c r="L855" s="311" t="s">
        <v>1278</v>
      </c>
      <c r="M855" s="470">
        <v>1</v>
      </c>
      <c r="N855" s="310" t="s">
        <v>286</v>
      </c>
      <c r="O855" s="200">
        <v>1</v>
      </c>
      <c r="P855" s="273" t="s">
        <v>2969</v>
      </c>
      <c r="Q855" s="273" t="s">
        <v>2728</v>
      </c>
    </row>
    <row r="856" spans="1:18">
      <c r="A856" s="272" t="s">
        <v>4</v>
      </c>
      <c r="B856" s="191" t="s">
        <v>4</v>
      </c>
      <c r="C856" s="475">
        <v>2018</v>
      </c>
      <c r="D856" s="590" t="s">
        <v>2294</v>
      </c>
      <c r="E856" s="591" t="s">
        <v>591</v>
      </c>
      <c r="F856" s="591" t="s">
        <v>317</v>
      </c>
      <c r="G856" s="191" t="s">
        <v>1247</v>
      </c>
      <c r="H856" s="191" t="s">
        <v>108</v>
      </c>
      <c r="I856" s="311" t="s">
        <v>1276</v>
      </c>
      <c r="J856" s="191" t="s">
        <v>519</v>
      </c>
      <c r="K856" s="191" t="s">
        <v>286</v>
      </c>
      <c r="L856" s="311" t="s">
        <v>1278</v>
      </c>
      <c r="M856" s="470">
        <v>59</v>
      </c>
      <c r="N856" s="310" t="s">
        <v>286</v>
      </c>
      <c r="O856" s="200">
        <v>11</v>
      </c>
      <c r="P856" s="273" t="s">
        <v>2969</v>
      </c>
      <c r="Q856" s="273" t="s">
        <v>2728</v>
      </c>
    </row>
    <row r="857" spans="1:18">
      <c r="A857" s="272" t="s">
        <v>4</v>
      </c>
      <c r="B857" s="191" t="s">
        <v>4</v>
      </c>
      <c r="C857" s="475">
        <v>2018</v>
      </c>
      <c r="D857" s="590" t="s">
        <v>2295</v>
      </c>
      <c r="E857" s="591" t="s">
        <v>591</v>
      </c>
      <c r="F857" s="591" t="s">
        <v>317</v>
      </c>
      <c r="G857" s="191" t="s">
        <v>1247</v>
      </c>
      <c r="H857" s="191" t="s">
        <v>108</v>
      </c>
      <c r="I857" s="311" t="s">
        <v>1276</v>
      </c>
      <c r="J857" s="191" t="s">
        <v>519</v>
      </c>
      <c r="K857" s="191" t="s">
        <v>286</v>
      </c>
      <c r="L857" s="311" t="s">
        <v>1278</v>
      </c>
      <c r="M857" s="470">
        <v>731</v>
      </c>
      <c r="N857" s="310" t="s">
        <v>286</v>
      </c>
      <c r="O857" s="200">
        <v>113</v>
      </c>
      <c r="P857" s="273" t="s">
        <v>2969</v>
      </c>
      <c r="Q857" s="273" t="s">
        <v>2728</v>
      </c>
    </row>
    <row r="858" spans="1:18">
      <c r="A858" s="272" t="s">
        <v>4</v>
      </c>
      <c r="B858" s="191" t="s">
        <v>4</v>
      </c>
      <c r="C858" s="475">
        <v>2018</v>
      </c>
      <c r="D858" s="590" t="s">
        <v>2296</v>
      </c>
      <c r="E858" s="591" t="s">
        <v>591</v>
      </c>
      <c r="F858" s="591" t="s">
        <v>317</v>
      </c>
      <c r="G858" s="191" t="s">
        <v>1247</v>
      </c>
      <c r="H858" s="191" t="s">
        <v>108</v>
      </c>
      <c r="I858" s="311" t="s">
        <v>1276</v>
      </c>
      <c r="J858" s="191" t="s">
        <v>519</v>
      </c>
      <c r="K858" s="191" t="s">
        <v>286</v>
      </c>
      <c r="L858" s="311" t="s">
        <v>1278</v>
      </c>
      <c r="M858" s="470">
        <v>1820</v>
      </c>
      <c r="N858" s="310" t="s">
        <v>286</v>
      </c>
      <c r="O858" s="200">
        <v>171</v>
      </c>
      <c r="P858" s="273" t="s">
        <v>2969</v>
      </c>
      <c r="Q858" s="273" t="s">
        <v>2728</v>
      </c>
    </row>
    <row r="859" spans="1:18">
      <c r="A859" s="272" t="s">
        <v>4</v>
      </c>
      <c r="B859" s="191" t="s">
        <v>4</v>
      </c>
      <c r="C859" s="475">
        <v>2018</v>
      </c>
      <c r="D859" s="590" t="s">
        <v>2297</v>
      </c>
      <c r="E859" s="591" t="s">
        <v>591</v>
      </c>
      <c r="F859" s="591" t="s">
        <v>317</v>
      </c>
      <c r="G859" s="191" t="s">
        <v>1247</v>
      </c>
      <c r="H859" s="191" t="s">
        <v>108</v>
      </c>
      <c r="I859" s="311" t="s">
        <v>1276</v>
      </c>
      <c r="J859" s="191" t="s">
        <v>519</v>
      </c>
      <c r="K859" s="191" t="s">
        <v>286</v>
      </c>
      <c r="L859" s="311" t="s">
        <v>1278</v>
      </c>
      <c r="M859" s="470">
        <v>2</v>
      </c>
      <c r="N859" s="310" t="s">
        <v>286</v>
      </c>
      <c r="O859" s="200">
        <v>1</v>
      </c>
      <c r="P859" s="273" t="s">
        <v>2969</v>
      </c>
      <c r="Q859" s="273" t="s">
        <v>2728</v>
      </c>
    </row>
    <row r="860" spans="1:18">
      <c r="A860" s="272" t="s">
        <v>4</v>
      </c>
      <c r="B860" s="191" t="s">
        <v>4</v>
      </c>
      <c r="C860" s="475">
        <v>2018</v>
      </c>
      <c r="D860" s="590" t="s">
        <v>2746</v>
      </c>
      <c r="E860" s="591" t="s">
        <v>591</v>
      </c>
      <c r="F860" s="591" t="s">
        <v>317</v>
      </c>
      <c r="G860" s="191" t="s">
        <v>1247</v>
      </c>
      <c r="H860" s="191" t="s">
        <v>108</v>
      </c>
      <c r="I860" s="311" t="s">
        <v>1276</v>
      </c>
      <c r="J860" s="191" t="s">
        <v>519</v>
      </c>
      <c r="K860" s="191" t="s">
        <v>286</v>
      </c>
      <c r="L860" s="311" t="s">
        <v>1278</v>
      </c>
      <c r="M860" s="470">
        <v>1</v>
      </c>
      <c r="N860" s="310" t="s">
        <v>286</v>
      </c>
      <c r="O860" s="200">
        <v>1</v>
      </c>
      <c r="P860" s="273" t="s">
        <v>2969</v>
      </c>
      <c r="Q860" s="273" t="s">
        <v>2728</v>
      </c>
    </row>
    <row r="861" spans="1:18">
      <c r="A861" s="272" t="s">
        <v>4</v>
      </c>
      <c r="B861" s="191" t="s">
        <v>4</v>
      </c>
      <c r="C861" s="475">
        <v>2018</v>
      </c>
      <c r="D861" s="590" t="s">
        <v>1264</v>
      </c>
      <c r="E861" s="591" t="s">
        <v>591</v>
      </c>
      <c r="F861" s="591" t="s">
        <v>317</v>
      </c>
      <c r="G861" s="191" t="s">
        <v>1247</v>
      </c>
      <c r="H861" s="191" t="s">
        <v>108</v>
      </c>
      <c r="I861" s="311" t="s">
        <v>1276</v>
      </c>
      <c r="J861" s="191" t="s">
        <v>519</v>
      </c>
      <c r="K861" s="191" t="s">
        <v>286</v>
      </c>
      <c r="L861" s="311" t="s">
        <v>1278</v>
      </c>
      <c r="M861" s="470">
        <v>611</v>
      </c>
      <c r="N861" s="310" t="s">
        <v>286</v>
      </c>
      <c r="O861" s="200">
        <v>250</v>
      </c>
      <c r="P861" s="273" t="s">
        <v>2969</v>
      </c>
      <c r="Q861" s="273" t="s">
        <v>2728</v>
      </c>
    </row>
    <row r="862" spans="1:18">
      <c r="A862" s="272" t="s">
        <v>4</v>
      </c>
      <c r="B862" s="191" t="s">
        <v>4</v>
      </c>
      <c r="C862" s="475">
        <v>2018</v>
      </c>
      <c r="D862" s="590" t="s">
        <v>2298</v>
      </c>
      <c r="E862" s="591" t="s">
        <v>591</v>
      </c>
      <c r="F862" s="591" t="s">
        <v>317</v>
      </c>
      <c r="G862" s="191" t="s">
        <v>1247</v>
      </c>
      <c r="H862" s="191" t="s">
        <v>108</v>
      </c>
      <c r="I862" s="311" t="s">
        <v>1276</v>
      </c>
      <c r="J862" s="191" t="s">
        <v>519</v>
      </c>
      <c r="K862" s="191" t="s">
        <v>286</v>
      </c>
      <c r="L862" s="311" t="s">
        <v>1278</v>
      </c>
      <c r="M862" s="470">
        <v>1</v>
      </c>
      <c r="N862" s="310" t="s">
        <v>286</v>
      </c>
      <c r="O862" s="200">
        <v>1</v>
      </c>
      <c r="P862" s="273" t="s">
        <v>2969</v>
      </c>
      <c r="Q862" s="273" t="s">
        <v>2728</v>
      </c>
    </row>
    <row r="863" spans="1:18">
      <c r="A863" s="272" t="s">
        <v>4</v>
      </c>
      <c r="B863" s="191" t="s">
        <v>4</v>
      </c>
      <c r="C863" s="475">
        <v>2018</v>
      </c>
      <c r="D863" s="590" t="s">
        <v>2291</v>
      </c>
      <c r="E863" s="591" t="s">
        <v>591</v>
      </c>
      <c r="F863" s="591" t="s">
        <v>317</v>
      </c>
      <c r="G863" s="191" t="s">
        <v>1247</v>
      </c>
      <c r="H863" s="191" t="s">
        <v>108</v>
      </c>
      <c r="I863" s="311" t="s">
        <v>1276</v>
      </c>
      <c r="J863" s="191" t="s">
        <v>519</v>
      </c>
      <c r="K863" s="191" t="s">
        <v>286</v>
      </c>
      <c r="L863" s="311" t="s">
        <v>1278</v>
      </c>
      <c r="M863" s="470">
        <v>269</v>
      </c>
      <c r="N863" s="310" t="s">
        <v>286</v>
      </c>
      <c r="O863" s="200">
        <v>24</v>
      </c>
      <c r="P863" s="273" t="s">
        <v>2744</v>
      </c>
      <c r="Q863" s="273"/>
    </row>
    <row r="864" spans="1:18" s="528" customFormat="1">
      <c r="A864" s="272" t="s">
        <v>4</v>
      </c>
      <c r="B864" s="191" t="s">
        <v>4</v>
      </c>
      <c r="C864" s="475">
        <v>2018</v>
      </c>
      <c r="D864" s="590" t="s">
        <v>2291</v>
      </c>
      <c r="E864" s="591" t="s">
        <v>591</v>
      </c>
      <c r="F864" s="591" t="s">
        <v>317</v>
      </c>
      <c r="G864" s="191" t="s">
        <v>1247</v>
      </c>
      <c r="H864" s="191" t="s">
        <v>1279</v>
      </c>
      <c r="I864" s="311" t="s">
        <v>1276</v>
      </c>
      <c r="J864" s="191" t="s">
        <v>519</v>
      </c>
      <c r="K864" s="191" t="s">
        <v>286</v>
      </c>
      <c r="L864" s="311" t="s">
        <v>1278</v>
      </c>
      <c r="M864" s="470">
        <v>210</v>
      </c>
      <c r="N864" s="310" t="s">
        <v>286</v>
      </c>
      <c r="O864" s="200">
        <v>24</v>
      </c>
      <c r="P864" s="273" t="s">
        <v>2744</v>
      </c>
      <c r="Q864" s="273"/>
      <c r="R864" s="86"/>
    </row>
    <row r="865" spans="1:18" s="528" customFormat="1">
      <c r="A865" s="272" t="s">
        <v>4</v>
      </c>
      <c r="B865" s="191" t="s">
        <v>4</v>
      </c>
      <c r="C865" s="475">
        <v>2018</v>
      </c>
      <c r="D865" s="590" t="s">
        <v>2291</v>
      </c>
      <c r="E865" s="591" t="s">
        <v>591</v>
      </c>
      <c r="F865" s="591" t="s">
        <v>317</v>
      </c>
      <c r="G865" s="191" t="s">
        <v>1247</v>
      </c>
      <c r="H865" s="191" t="s">
        <v>508</v>
      </c>
      <c r="I865" s="311" t="s">
        <v>1276</v>
      </c>
      <c r="J865" s="191" t="s">
        <v>519</v>
      </c>
      <c r="K865" s="191" t="s">
        <v>286</v>
      </c>
      <c r="L865" s="311" t="s">
        <v>1278</v>
      </c>
      <c r="M865" s="470">
        <v>10</v>
      </c>
      <c r="N865" s="310" t="s">
        <v>286</v>
      </c>
      <c r="O865" s="200">
        <v>1</v>
      </c>
      <c r="P865" s="273" t="s">
        <v>2744</v>
      </c>
      <c r="Q865" s="273"/>
      <c r="R865" s="86"/>
    </row>
    <row r="866" spans="1:18">
      <c r="A866" s="272" t="s">
        <v>4</v>
      </c>
      <c r="B866" s="191" t="s">
        <v>4</v>
      </c>
      <c r="C866" s="475">
        <v>2018</v>
      </c>
      <c r="D866" s="590" t="s">
        <v>2299</v>
      </c>
      <c r="E866" s="591" t="s">
        <v>591</v>
      </c>
      <c r="F866" s="591" t="s">
        <v>317</v>
      </c>
      <c r="G866" s="191" t="s">
        <v>1247</v>
      </c>
      <c r="H866" s="191" t="s">
        <v>108</v>
      </c>
      <c r="I866" s="311" t="s">
        <v>1276</v>
      </c>
      <c r="J866" s="191" t="s">
        <v>519</v>
      </c>
      <c r="K866" s="191" t="s">
        <v>286</v>
      </c>
      <c r="L866" s="311" t="s">
        <v>1278</v>
      </c>
      <c r="M866" s="470">
        <v>4</v>
      </c>
      <c r="N866" s="310" t="s">
        <v>286</v>
      </c>
      <c r="O866" s="200">
        <v>1</v>
      </c>
      <c r="P866" s="273" t="s">
        <v>2744</v>
      </c>
      <c r="Q866" s="273"/>
    </row>
    <row r="867" spans="1:18">
      <c r="A867" s="272" t="s">
        <v>4</v>
      </c>
      <c r="B867" s="191" t="s">
        <v>4</v>
      </c>
      <c r="C867" s="475">
        <v>2018</v>
      </c>
      <c r="D867" s="590" t="s">
        <v>2807</v>
      </c>
      <c r="E867" s="591" t="s">
        <v>591</v>
      </c>
      <c r="F867" s="591" t="s">
        <v>317</v>
      </c>
      <c r="G867" s="191" t="s">
        <v>1247</v>
      </c>
      <c r="H867" s="191" t="s">
        <v>108</v>
      </c>
      <c r="I867" s="311" t="s">
        <v>1276</v>
      </c>
      <c r="J867" s="191" t="s">
        <v>519</v>
      </c>
      <c r="K867" s="191" t="s">
        <v>286</v>
      </c>
      <c r="L867" s="311" t="s">
        <v>1278</v>
      </c>
      <c r="M867" s="470">
        <v>65</v>
      </c>
      <c r="N867" s="310"/>
      <c r="O867" s="200">
        <v>19</v>
      </c>
      <c r="P867" s="273" t="s">
        <v>2969</v>
      </c>
      <c r="Q867" s="273" t="s">
        <v>2728</v>
      </c>
    </row>
    <row r="868" spans="1:18">
      <c r="A868" s="272" t="s">
        <v>4</v>
      </c>
      <c r="B868" s="191" t="s">
        <v>4</v>
      </c>
      <c r="C868" s="475">
        <v>2018</v>
      </c>
      <c r="D868" s="590" t="s">
        <v>2312</v>
      </c>
      <c r="E868" s="591" t="s">
        <v>591</v>
      </c>
      <c r="F868" s="591" t="s">
        <v>317</v>
      </c>
      <c r="G868" s="191" t="s">
        <v>1247</v>
      </c>
      <c r="H868" s="191" t="s">
        <v>108</v>
      </c>
      <c r="I868" s="311" t="s">
        <v>1276</v>
      </c>
      <c r="J868" s="191" t="s">
        <v>519</v>
      </c>
      <c r="K868" s="191" t="s">
        <v>286</v>
      </c>
      <c r="L868" s="311" t="s">
        <v>1278</v>
      </c>
      <c r="M868" s="470">
        <v>69</v>
      </c>
      <c r="N868" s="310" t="s">
        <v>286</v>
      </c>
      <c r="O868" s="200">
        <v>2</v>
      </c>
      <c r="P868" s="273" t="s">
        <v>2969</v>
      </c>
      <c r="Q868" s="273" t="s">
        <v>2728</v>
      </c>
    </row>
    <row r="869" spans="1:18">
      <c r="A869" s="272" t="s">
        <v>4</v>
      </c>
      <c r="B869" s="191" t="s">
        <v>4</v>
      </c>
      <c r="C869" s="475">
        <v>2018</v>
      </c>
      <c r="D869" s="590" t="s">
        <v>2808</v>
      </c>
      <c r="E869" s="591" t="s">
        <v>591</v>
      </c>
      <c r="F869" s="591" t="s">
        <v>317</v>
      </c>
      <c r="G869" s="191" t="s">
        <v>1247</v>
      </c>
      <c r="H869" s="191" t="s">
        <v>108</v>
      </c>
      <c r="I869" s="311" t="s">
        <v>1276</v>
      </c>
      <c r="J869" s="191" t="s">
        <v>519</v>
      </c>
      <c r="K869" s="191" t="s">
        <v>286</v>
      </c>
      <c r="L869" s="311" t="s">
        <v>1278</v>
      </c>
      <c r="M869" s="470">
        <v>8</v>
      </c>
      <c r="N869" s="310" t="s">
        <v>286</v>
      </c>
      <c r="O869" s="200">
        <v>8</v>
      </c>
      <c r="P869" s="273" t="s">
        <v>2969</v>
      </c>
      <c r="Q869" s="273" t="s">
        <v>2728</v>
      </c>
    </row>
    <row r="870" spans="1:18">
      <c r="A870" s="272" t="s">
        <v>4</v>
      </c>
      <c r="B870" s="191" t="s">
        <v>4</v>
      </c>
      <c r="C870" s="475">
        <v>2018</v>
      </c>
      <c r="D870" s="590" t="s">
        <v>1266</v>
      </c>
      <c r="E870" s="591" t="s">
        <v>591</v>
      </c>
      <c r="F870" s="591" t="s">
        <v>317</v>
      </c>
      <c r="G870" s="191" t="s">
        <v>1247</v>
      </c>
      <c r="H870" s="191" t="s">
        <v>108</v>
      </c>
      <c r="I870" s="311" t="s">
        <v>1276</v>
      </c>
      <c r="J870" s="191" t="s">
        <v>519</v>
      </c>
      <c r="K870" s="191" t="s">
        <v>286</v>
      </c>
      <c r="L870" s="311" t="s">
        <v>1278</v>
      </c>
      <c r="M870" s="470">
        <v>38</v>
      </c>
      <c r="N870" s="310" t="s">
        <v>286</v>
      </c>
      <c r="O870" s="200">
        <v>8</v>
      </c>
      <c r="P870" s="273" t="s">
        <v>2744</v>
      </c>
      <c r="Q870" s="273"/>
    </row>
    <row r="871" spans="1:18">
      <c r="A871" s="272" t="s">
        <v>4</v>
      </c>
      <c r="B871" s="191" t="s">
        <v>4</v>
      </c>
      <c r="C871" s="475">
        <v>2018</v>
      </c>
      <c r="D871" s="590" t="s">
        <v>2300</v>
      </c>
      <c r="E871" s="591" t="s">
        <v>591</v>
      </c>
      <c r="F871" s="591" t="s">
        <v>317</v>
      </c>
      <c r="G871" s="191" t="s">
        <v>1247</v>
      </c>
      <c r="H871" s="191" t="s">
        <v>108</v>
      </c>
      <c r="I871" s="311" t="s">
        <v>1276</v>
      </c>
      <c r="J871" s="191" t="s">
        <v>519</v>
      </c>
      <c r="K871" s="191" t="s">
        <v>286</v>
      </c>
      <c r="L871" s="311" t="s">
        <v>1278</v>
      </c>
      <c r="M871" s="470">
        <v>55</v>
      </c>
      <c r="N871" s="310" t="s">
        <v>286</v>
      </c>
      <c r="O871" s="200">
        <v>17</v>
      </c>
      <c r="P871" s="273" t="s">
        <v>2969</v>
      </c>
      <c r="Q871" s="273" t="s">
        <v>2728</v>
      </c>
    </row>
    <row r="872" spans="1:18">
      <c r="A872" s="272" t="s">
        <v>4</v>
      </c>
      <c r="B872" s="191" t="s">
        <v>4</v>
      </c>
      <c r="C872" s="475">
        <v>2018</v>
      </c>
      <c r="D872" s="590" t="s">
        <v>2301</v>
      </c>
      <c r="E872" s="591" t="s">
        <v>591</v>
      </c>
      <c r="F872" s="591" t="s">
        <v>317</v>
      </c>
      <c r="G872" s="191" t="s">
        <v>1247</v>
      </c>
      <c r="H872" s="191" t="s">
        <v>108</v>
      </c>
      <c r="I872" s="311" t="s">
        <v>1276</v>
      </c>
      <c r="J872" s="191" t="s">
        <v>519</v>
      </c>
      <c r="K872" s="191" t="s">
        <v>286</v>
      </c>
      <c r="L872" s="311" t="s">
        <v>1278</v>
      </c>
      <c r="M872" s="470">
        <v>9</v>
      </c>
      <c r="N872" s="310" t="s">
        <v>286</v>
      </c>
      <c r="O872" s="200">
        <v>6</v>
      </c>
      <c r="P872" s="273" t="s">
        <v>2969</v>
      </c>
      <c r="Q872" s="273" t="s">
        <v>2728</v>
      </c>
    </row>
    <row r="873" spans="1:18">
      <c r="A873" s="272" t="s">
        <v>4</v>
      </c>
      <c r="B873" s="191" t="s">
        <v>4</v>
      </c>
      <c r="C873" s="475">
        <v>2018</v>
      </c>
      <c r="D873" s="590" t="s">
        <v>1267</v>
      </c>
      <c r="E873" s="591" t="s">
        <v>591</v>
      </c>
      <c r="F873" s="591" t="s">
        <v>317</v>
      </c>
      <c r="G873" s="191" t="s">
        <v>1247</v>
      </c>
      <c r="H873" s="191" t="s">
        <v>108</v>
      </c>
      <c r="I873" s="311" t="s">
        <v>1276</v>
      </c>
      <c r="J873" s="191" t="s">
        <v>519</v>
      </c>
      <c r="K873" s="191" t="s">
        <v>286</v>
      </c>
      <c r="L873" s="311" t="s">
        <v>1278</v>
      </c>
      <c r="M873" s="470">
        <v>3</v>
      </c>
      <c r="N873" s="310" t="s">
        <v>286</v>
      </c>
      <c r="O873" s="200">
        <v>2</v>
      </c>
      <c r="P873" s="273" t="s">
        <v>2969</v>
      </c>
      <c r="Q873" s="273" t="s">
        <v>2728</v>
      </c>
    </row>
    <row r="874" spans="1:18">
      <c r="A874" s="272" t="s">
        <v>4</v>
      </c>
      <c r="B874" s="191" t="s">
        <v>4</v>
      </c>
      <c r="C874" s="475">
        <v>2018</v>
      </c>
      <c r="D874" s="590" t="s">
        <v>2303</v>
      </c>
      <c r="E874" s="591" t="s">
        <v>591</v>
      </c>
      <c r="F874" s="591" t="s">
        <v>317</v>
      </c>
      <c r="G874" s="191" t="s">
        <v>1247</v>
      </c>
      <c r="H874" s="191" t="s">
        <v>108</v>
      </c>
      <c r="I874" s="311" t="s">
        <v>1276</v>
      </c>
      <c r="J874" s="191" t="s">
        <v>519</v>
      </c>
      <c r="K874" s="191" t="s">
        <v>286</v>
      </c>
      <c r="L874" s="311" t="s">
        <v>1278</v>
      </c>
      <c r="M874" s="470">
        <v>1</v>
      </c>
      <c r="N874" s="310" t="s">
        <v>286</v>
      </c>
      <c r="O874" s="200">
        <v>1</v>
      </c>
      <c r="P874" s="273" t="s">
        <v>2969</v>
      </c>
      <c r="Q874" s="273" t="s">
        <v>2728</v>
      </c>
    </row>
    <row r="875" spans="1:18">
      <c r="A875" s="272" t="s">
        <v>4</v>
      </c>
      <c r="B875" s="191" t="s">
        <v>4</v>
      </c>
      <c r="C875" s="475">
        <v>2018</v>
      </c>
      <c r="D875" s="590" t="s">
        <v>2304</v>
      </c>
      <c r="E875" s="591" t="s">
        <v>591</v>
      </c>
      <c r="F875" s="591" t="s">
        <v>317</v>
      </c>
      <c r="G875" s="191" t="s">
        <v>1247</v>
      </c>
      <c r="H875" s="191" t="s">
        <v>108</v>
      </c>
      <c r="I875" s="311" t="s">
        <v>1276</v>
      </c>
      <c r="J875" s="191" t="s">
        <v>519</v>
      </c>
      <c r="K875" s="191" t="s">
        <v>286</v>
      </c>
      <c r="L875" s="311" t="s">
        <v>1278</v>
      </c>
      <c r="M875" s="470">
        <v>128</v>
      </c>
      <c r="N875" s="310" t="s">
        <v>286</v>
      </c>
      <c r="O875" s="200">
        <v>42</v>
      </c>
      <c r="P875" s="273" t="s">
        <v>2969</v>
      </c>
      <c r="Q875" s="273" t="s">
        <v>2728</v>
      </c>
    </row>
    <row r="876" spans="1:18">
      <c r="A876" s="272" t="s">
        <v>4</v>
      </c>
      <c r="B876" s="191" t="s">
        <v>4</v>
      </c>
      <c r="C876" s="475">
        <v>2018</v>
      </c>
      <c r="D876" s="590" t="s">
        <v>2315</v>
      </c>
      <c r="E876" s="591" t="s">
        <v>591</v>
      </c>
      <c r="F876" s="591" t="s">
        <v>317</v>
      </c>
      <c r="G876" s="191" t="s">
        <v>1247</v>
      </c>
      <c r="H876" s="191" t="s">
        <v>108</v>
      </c>
      <c r="I876" s="311" t="s">
        <v>1276</v>
      </c>
      <c r="J876" s="191" t="s">
        <v>519</v>
      </c>
      <c r="K876" s="191" t="s">
        <v>286</v>
      </c>
      <c r="L876" s="311" t="s">
        <v>1278</v>
      </c>
      <c r="M876" s="470">
        <v>8</v>
      </c>
      <c r="N876" s="310" t="s">
        <v>286</v>
      </c>
      <c r="O876" s="200">
        <v>2</v>
      </c>
      <c r="P876" s="273" t="s">
        <v>2969</v>
      </c>
      <c r="Q876" s="273" t="s">
        <v>2728</v>
      </c>
    </row>
    <row r="877" spans="1:18">
      <c r="A877" s="272" t="s">
        <v>4</v>
      </c>
      <c r="B877" s="191" t="s">
        <v>4</v>
      </c>
      <c r="C877" s="475">
        <v>2018</v>
      </c>
      <c r="D877" s="590" t="s">
        <v>2747</v>
      </c>
      <c r="E877" s="591" t="s">
        <v>591</v>
      </c>
      <c r="F877" s="591" t="s">
        <v>317</v>
      </c>
      <c r="G877" s="191" t="s">
        <v>1247</v>
      </c>
      <c r="H877" s="191" t="s">
        <v>108</v>
      </c>
      <c r="I877" s="311" t="s">
        <v>1276</v>
      </c>
      <c r="J877" s="191" t="s">
        <v>519</v>
      </c>
      <c r="K877" s="191" t="s">
        <v>286</v>
      </c>
      <c r="L877" s="311" t="s">
        <v>1278</v>
      </c>
      <c r="M877" s="470">
        <v>3</v>
      </c>
      <c r="N877" s="310" t="s">
        <v>286</v>
      </c>
      <c r="O877" s="200">
        <v>1</v>
      </c>
      <c r="P877" s="273" t="s">
        <v>2744</v>
      </c>
      <c r="Q877" s="273"/>
    </row>
    <row r="878" spans="1:18">
      <c r="A878" s="272" t="s">
        <v>4</v>
      </c>
      <c r="B878" s="191" t="s">
        <v>4</v>
      </c>
      <c r="C878" s="475">
        <v>2018</v>
      </c>
      <c r="D878" s="590" t="s">
        <v>2748</v>
      </c>
      <c r="E878" s="591" t="s">
        <v>591</v>
      </c>
      <c r="F878" s="591" t="s">
        <v>317</v>
      </c>
      <c r="G878" s="191" t="s">
        <v>1247</v>
      </c>
      <c r="H878" s="191" t="s">
        <v>108</v>
      </c>
      <c r="I878" s="311" t="s">
        <v>1276</v>
      </c>
      <c r="J878" s="191" t="s">
        <v>519</v>
      </c>
      <c r="K878" s="191" t="s">
        <v>286</v>
      </c>
      <c r="L878" s="311" t="s">
        <v>1278</v>
      </c>
      <c r="M878" s="470">
        <v>2</v>
      </c>
      <c r="N878" s="310" t="s">
        <v>286</v>
      </c>
      <c r="O878" s="200">
        <v>1</v>
      </c>
      <c r="P878" s="273" t="s">
        <v>2744</v>
      </c>
      <c r="Q878" s="273"/>
    </row>
    <row r="879" spans="1:18">
      <c r="A879" s="272" t="s">
        <v>4</v>
      </c>
      <c r="B879" s="191" t="s">
        <v>4</v>
      </c>
      <c r="C879" s="475">
        <v>2018</v>
      </c>
      <c r="D879" s="590" t="s">
        <v>2305</v>
      </c>
      <c r="E879" s="591" t="s">
        <v>591</v>
      </c>
      <c r="F879" s="591" t="s">
        <v>317</v>
      </c>
      <c r="G879" s="191" t="s">
        <v>1247</v>
      </c>
      <c r="H879" s="191" t="s">
        <v>108</v>
      </c>
      <c r="I879" s="311" t="s">
        <v>1276</v>
      </c>
      <c r="J879" s="191" t="s">
        <v>519</v>
      </c>
      <c r="K879" s="191" t="s">
        <v>286</v>
      </c>
      <c r="L879" s="311" t="s">
        <v>1278</v>
      </c>
      <c r="M879" s="470">
        <v>3</v>
      </c>
      <c r="N879" s="310" t="s">
        <v>286</v>
      </c>
      <c r="O879" s="200">
        <v>1</v>
      </c>
      <c r="P879" s="273" t="s">
        <v>2744</v>
      </c>
      <c r="Q879" s="273"/>
    </row>
    <row r="880" spans="1:18">
      <c r="A880" s="272" t="s">
        <v>4</v>
      </c>
      <c r="B880" s="191" t="s">
        <v>4</v>
      </c>
      <c r="C880" s="475">
        <v>2018</v>
      </c>
      <c r="D880" s="590" t="s">
        <v>2306</v>
      </c>
      <c r="E880" s="591" t="s">
        <v>591</v>
      </c>
      <c r="F880" s="591" t="s">
        <v>317</v>
      </c>
      <c r="G880" s="191" t="s">
        <v>1247</v>
      </c>
      <c r="H880" s="191" t="s">
        <v>108</v>
      </c>
      <c r="I880" s="311" t="s">
        <v>1276</v>
      </c>
      <c r="J880" s="191" t="s">
        <v>519</v>
      </c>
      <c r="K880" s="191" t="s">
        <v>286</v>
      </c>
      <c r="L880" s="311" t="s">
        <v>1278</v>
      </c>
      <c r="M880" s="470">
        <v>2</v>
      </c>
      <c r="N880" s="310" t="s">
        <v>286</v>
      </c>
      <c r="O880" s="200">
        <v>1</v>
      </c>
      <c r="P880" s="273" t="s">
        <v>2969</v>
      </c>
      <c r="Q880" s="273" t="s">
        <v>2728</v>
      </c>
    </row>
    <row r="881" spans="1:17">
      <c r="A881" s="272" t="s">
        <v>4</v>
      </c>
      <c r="B881" s="191" t="s">
        <v>4</v>
      </c>
      <c r="C881" s="475">
        <v>2018</v>
      </c>
      <c r="D881" s="590" t="s">
        <v>2307</v>
      </c>
      <c r="E881" s="591" t="s">
        <v>591</v>
      </c>
      <c r="F881" s="591" t="s">
        <v>115</v>
      </c>
      <c r="G881" s="191" t="s">
        <v>1252</v>
      </c>
      <c r="H881" s="191" t="s">
        <v>108</v>
      </c>
      <c r="I881" s="311" t="s">
        <v>1276</v>
      </c>
      <c r="J881" s="191" t="s">
        <v>519</v>
      </c>
      <c r="K881" s="191" t="s">
        <v>286</v>
      </c>
      <c r="L881" s="311" t="s">
        <v>1278</v>
      </c>
      <c r="M881" s="470">
        <v>16</v>
      </c>
      <c r="N881" s="310" t="s">
        <v>286</v>
      </c>
      <c r="O881" s="200">
        <v>3</v>
      </c>
      <c r="P881" s="273" t="s">
        <v>2969</v>
      </c>
      <c r="Q881" s="273" t="s">
        <v>2738</v>
      </c>
    </row>
    <row r="882" spans="1:17">
      <c r="A882" s="272" t="s">
        <v>4</v>
      </c>
      <c r="B882" s="191" t="s">
        <v>4</v>
      </c>
      <c r="C882" s="475">
        <v>2018</v>
      </c>
      <c r="D882" s="590" t="s">
        <v>1233</v>
      </c>
      <c r="E882" s="591" t="s">
        <v>591</v>
      </c>
      <c r="F882" s="591" t="s">
        <v>115</v>
      </c>
      <c r="G882" s="191" t="s">
        <v>1252</v>
      </c>
      <c r="H882" s="191" t="s">
        <v>108</v>
      </c>
      <c r="I882" s="311" t="s">
        <v>1276</v>
      </c>
      <c r="J882" s="191" t="s">
        <v>519</v>
      </c>
      <c r="K882" s="191" t="s">
        <v>286</v>
      </c>
      <c r="L882" s="311" t="s">
        <v>1278</v>
      </c>
      <c r="M882" s="470">
        <v>428</v>
      </c>
      <c r="N882" s="310" t="s">
        <v>286</v>
      </c>
      <c r="O882" s="200">
        <v>158</v>
      </c>
      <c r="P882" s="273" t="s">
        <v>2969</v>
      </c>
      <c r="Q882" s="273" t="s">
        <v>2738</v>
      </c>
    </row>
    <row r="883" spans="1:17">
      <c r="A883" s="272" t="s">
        <v>4</v>
      </c>
      <c r="B883" s="191" t="s">
        <v>4</v>
      </c>
      <c r="C883" s="475">
        <v>2018</v>
      </c>
      <c r="D883" s="590" t="s">
        <v>2292</v>
      </c>
      <c r="E883" s="591" t="s">
        <v>591</v>
      </c>
      <c r="F883" s="591" t="s">
        <v>115</v>
      </c>
      <c r="G883" s="191" t="s">
        <v>1252</v>
      </c>
      <c r="H883" s="191" t="s">
        <v>108</v>
      </c>
      <c r="I883" s="311" t="s">
        <v>1276</v>
      </c>
      <c r="J883" s="191" t="s">
        <v>519</v>
      </c>
      <c r="K883" s="191" t="s">
        <v>286</v>
      </c>
      <c r="L883" s="311" t="s">
        <v>1278</v>
      </c>
      <c r="M883" s="470">
        <v>165</v>
      </c>
      <c r="N883" s="310" t="s">
        <v>286</v>
      </c>
      <c r="O883" s="200">
        <v>27</v>
      </c>
      <c r="P883" s="273" t="s">
        <v>2969</v>
      </c>
      <c r="Q883" s="273" t="s">
        <v>2738</v>
      </c>
    </row>
    <row r="884" spans="1:17">
      <c r="A884" s="272" t="s">
        <v>4</v>
      </c>
      <c r="B884" s="191" t="s">
        <v>4</v>
      </c>
      <c r="C884" s="475">
        <v>2018</v>
      </c>
      <c r="D884" s="590" t="s">
        <v>2293</v>
      </c>
      <c r="E884" s="591" t="s">
        <v>591</v>
      </c>
      <c r="F884" s="591" t="s">
        <v>115</v>
      </c>
      <c r="G884" s="191" t="s">
        <v>1252</v>
      </c>
      <c r="H884" s="191" t="s">
        <v>108</v>
      </c>
      <c r="I884" s="311" t="s">
        <v>1276</v>
      </c>
      <c r="J884" s="191" t="s">
        <v>519</v>
      </c>
      <c r="K884" s="191" t="s">
        <v>286</v>
      </c>
      <c r="L884" s="311" t="s">
        <v>1278</v>
      </c>
      <c r="M884" s="470">
        <v>13</v>
      </c>
      <c r="N884" s="310" t="s">
        <v>286</v>
      </c>
      <c r="O884" s="200">
        <v>3</v>
      </c>
      <c r="P884" s="273" t="s">
        <v>2969</v>
      </c>
      <c r="Q884" s="273" t="s">
        <v>2738</v>
      </c>
    </row>
    <row r="885" spans="1:17">
      <c r="A885" s="272" t="s">
        <v>4</v>
      </c>
      <c r="B885" s="191" t="s">
        <v>4</v>
      </c>
      <c r="C885" s="475">
        <v>2018</v>
      </c>
      <c r="D885" s="590" t="s">
        <v>3237</v>
      </c>
      <c r="E885" s="591" t="s">
        <v>591</v>
      </c>
      <c r="F885" s="591" t="s">
        <v>115</v>
      </c>
      <c r="G885" s="191" t="s">
        <v>1252</v>
      </c>
      <c r="H885" s="191" t="s">
        <v>108</v>
      </c>
      <c r="I885" s="311" t="s">
        <v>1276</v>
      </c>
      <c r="J885" s="191" t="s">
        <v>519</v>
      </c>
      <c r="K885" s="191" t="s">
        <v>286</v>
      </c>
      <c r="L885" s="311" t="s">
        <v>1278</v>
      </c>
      <c r="M885" s="470">
        <v>184</v>
      </c>
      <c r="N885" s="310" t="s">
        <v>286</v>
      </c>
      <c r="O885" s="200">
        <v>3</v>
      </c>
      <c r="P885" s="273" t="s">
        <v>2745</v>
      </c>
      <c r="Q885" s="273" t="s">
        <v>2738</v>
      </c>
    </row>
    <row r="886" spans="1:17">
      <c r="A886" s="272" t="s">
        <v>4</v>
      </c>
      <c r="B886" s="191" t="s">
        <v>4</v>
      </c>
      <c r="C886" s="475">
        <v>2018</v>
      </c>
      <c r="D886" s="590" t="s">
        <v>1236</v>
      </c>
      <c r="E886" s="591" t="s">
        <v>591</v>
      </c>
      <c r="F886" s="591" t="s">
        <v>115</v>
      </c>
      <c r="G886" s="191" t="s">
        <v>1252</v>
      </c>
      <c r="H886" s="191" t="s">
        <v>108</v>
      </c>
      <c r="I886" s="311" t="s">
        <v>1284</v>
      </c>
      <c r="J886" s="191" t="s">
        <v>519</v>
      </c>
      <c r="K886" s="191" t="s">
        <v>286</v>
      </c>
      <c r="L886" s="311"/>
      <c r="M886" s="470">
        <v>3255</v>
      </c>
      <c r="N886" s="310" t="s">
        <v>286</v>
      </c>
      <c r="O886" s="200">
        <v>93</v>
      </c>
      <c r="P886" s="273" t="s">
        <v>2739</v>
      </c>
      <c r="Q886" s="273" t="s">
        <v>2740</v>
      </c>
    </row>
    <row r="887" spans="1:17">
      <c r="A887" s="272" t="s">
        <v>4</v>
      </c>
      <c r="B887" s="191" t="s">
        <v>4</v>
      </c>
      <c r="C887" s="475">
        <v>2018</v>
      </c>
      <c r="D887" s="311" t="s">
        <v>2749</v>
      </c>
      <c r="E887" s="591" t="s">
        <v>591</v>
      </c>
      <c r="F887" s="591" t="s">
        <v>115</v>
      </c>
      <c r="G887" s="191" t="s">
        <v>1252</v>
      </c>
      <c r="H887" s="191" t="s">
        <v>108</v>
      </c>
      <c r="I887" s="311" t="s">
        <v>1276</v>
      </c>
      <c r="J887" s="191" t="s">
        <v>519</v>
      </c>
      <c r="K887" s="191" t="s">
        <v>286</v>
      </c>
      <c r="L887" s="311" t="s">
        <v>1278</v>
      </c>
      <c r="M887" s="470">
        <v>1</v>
      </c>
      <c r="N887" s="310" t="s">
        <v>286</v>
      </c>
      <c r="O887" s="200">
        <v>1</v>
      </c>
      <c r="P887" s="273" t="s">
        <v>2969</v>
      </c>
      <c r="Q887" s="273" t="s">
        <v>2738</v>
      </c>
    </row>
    <row r="888" spans="1:17">
      <c r="A888" s="272" t="s">
        <v>4</v>
      </c>
      <c r="B888" s="191" t="s">
        <v>4</v>
      </c>
      <c r="C888" s="475">
        <v>2018</v>
      </c>
      <c r="D888" s="590" t="s">
        <v>2295</v>
      </c>
      <c r="E888" s="591" t="s">
        <v>591</v>
      </c>
      <c r="F888" s="591" t="s">
        <v>115</v>
      </c>
      <c r="G888" s="191" t="s">
        <v>1252</v>
      </c>
      <c r="H888" s="191" t="s">
        <v>108</v>
      </c>
      <c r="I888" s="311" t="s">
        <v>1276</v>
      </c>
      <c r="J888" s="191" t="s">
        <v>519</v>
      </c>
      <c r="K888" s="191" t="s">
        <v>286</v>
      </c>
      <c r="L888" s="311" t="s">
        <v>1278</v>
      </c>
      <c r="M888" s="470">
        <v>1630</v>
      </c>
      <c r="N888" s="310" t="s">
        <v>286</v>
      </c>
      <c r="O888" s="200">
        <v>288</v>
      </c>
      <c r="P888" s="273" t="s">
        <v>2969</v>
      </c>
      <c r="Q888" s="273" t="s">
        <v>2738</v>
      </c>
    </row>
    <row r="889" spans="1:17">
      <c r="A889" s="272" t="s">
        <v>4</v>
      </c>
      <c r="B889" s="191" t="s">
        <v>4</v>
      </c>
      <c r="C889" s="475">
        <v>2018</v>
      </c>
      <c r="D889" s="311" t="s">
        <v>2308</v>
      </c>
      <c r="E889" s="591" t="s">
        <v>591</v>
      </c>
      <c r="F889" s="591" t="s">
        <v>115</v>
      </c>
      <c r="G889" s="191" t="s">
        <v>1252</v>
      </c>
      <c r="H889" s="191" t="s">
        <v>108</v>
      </c>
      <c r="I889" s="311" t="s">
        <v>1276</v>
      </c>
      <c r="J889" s="191" t="s">
        <v>519</v>
      </c>
      <c r="K889" s="191" t="s">
        <v>286</v>
      </c>
      <c r="L889" s="311" t="s">
        <v>1278</v>
      </c>
      <c r="M889" s="470">
        <v>3</v>
      </c>
      <c r="N889" s="310" t="s">
        <v>286</v>
      </c>
      <c r="O889" s="200">
        <v>1</v>
      </c>
      <c r="P889" s="273" t="s">
        <v>2969</v>
      </c>
      <c r="Q889" s="273" t="s">
        <v>2738</v>
      </c>
    </row>
    <row r="890" spans="1:17">
      <c r="A890" s="272" t="s">
        <v>4</v>
      </c>
      <c r="B890" s="191" t="s">
        <v>4</v>
      </c>
      <c r="C890" s="475">
        <v>2018</v>
      </c>
      <c r="D890" s="590" t="s">
        <v>2750</v>
      </c>
      <c r="E890" s="591" t="s">
        <v>591</v>
      </c>
      <c r="F890" s="591" t="s">
        <v>115</v>
      </c>
      <c r="G890" s="191" t="s">
        <v>1252</v>
      </c>
      <c r="H890" s="191" t="s">
        <v>108</v>
      </c>
      <c r="I890" s="311" t="s">
        <v>1276</v>
      </c>
      <c r="J890" s="191" t="s">
        <v>519</v>
      </c>
      <c r="K890" s="191" t="s">
        <v>286</v>
      </c>
      <c r="L890" s="311" t="s">
        <v>1278</v>
      </c>
      <c r="M890" s="470">
        <v>16</v>
      </c>
      <c r="N890" s="310" t="s">
        <v>286</v>
      </c>
      <c r="O890" s="200">
        <v>2</v>
      </c>
      <c r="P890" s="273" t="s">
        <v>2969</v>
      </c>
      <c r="Q890" s="273" t="s">
        <v>2738</v>
      </c>
    </row>
    <row r="891" spans="1:17">
      <c r="A891" s="272" t="s">
        <v>4</v>
      </c>
      <c r="B891" s="191" t="s">
        <v>4</v>
      </c>
      <c r="C891" s="475">
        <v>2018</v>
      </c>
      <c r="D891" s="590" t="s">
        <v>2309</v>
      </c>
      <c r="E891" s="591" t="s">
        <v>591</v>
      </c>
      <c r="F891" s="591" t="s">
        <v>115</v>
      </c>
      <c r="G891" s="191" t="s">
        <v>1252</v>
      </c>
      <c r="H891" s="191" t="s">
        <v>108</v>
      </c>
      <c r="I891" s="311" t="s">
        <v>1276</v>
      </c>
      <c r="J891" s="191" t="s">
        <v>519</v>
      </c>
      <c r="K891" s="191" t="s">
        <v>286</v>
      </c>
      <c r="L891" s="311" t="s">
        <v>1278</v>
      </c>
      <c r="M891" s="470">
        <v>45</v>
      </c>
      <c r="N891" s="310" t="s">
        <v>286</v>
      </c>
      <c r="O891" s="200">
        <v>6</v>
      </c>
      <c r="P891" s="273" t="s">
        <v>2969</v>
      </c>
      <c r="Q891" s="273" t="s">
        <v>2738</v>
      </c>
    </row>
    <row r="892" spans="1:17">
      <c r="A892" s="272" t="s">
        <v>4</v>
      </c>
      <c r="B892" s="191" t="s">
        <v>4</v>
      </c>
      <c r="C892" s="475">
        <v>2018</v>
      </c>
      <c r="D892" s="590" t="s">
        <v>1033</v>
      </c>
      <c r="E892" s="591" t="s">
        <v>591</v>
      </c>
      <c r="F892" s="591" t="s">
        <v>115</v>
      </c>
      <c r="G892" s="191" t="s">
        <v>1252</v>
      </c>
      <c r="H892" s="191" t="s">
        <v>108</v>
      </c>
      <c r="I892" s="311" t="s">
        <v>1276</v>
      </c>
      <c r="J892" s="191" t="s">
        <v>519</v>
      </c>
      <c r="K892" s="191" t="s">
        <v>286</v>
      </c>
      <c r="L892" s="311" t="s">
        <v>1278</v>
      </c>
      <c r="M892" s="470">
        <v>1654</v>
      </c>
      <c r="N892" s="310" t="s">
        <v>286</v>
      </c>
      <c r="O892" s="200">
        <v>288</v>
      </c>
      <c r="P892" s="273" t="s">
        <v>2971</v>
      </c>
      <c r="Q892" s="273" t="s">
        <v>2738</v>
      </c>
    </row>
    <row r="893" spans="1:17">
      <c r="A893" s="272" t="s">
        <v>4</v>
      </c>
      <c r="B893" s="191" t="s">
        <v>4</v>
      </c>
      <c r="C893" s="475">
        <v>2018</v>
      </c>
      <c r="D893" s="590" t="s">
        <v>2751</v>
      </c>
      <c r="E893" s="591" t="s">
        <v>591</v>
      </c>
      <c r="F893" s="591" t="s">
        <v>115</v>
      </c>
      <c r="G893" s="191" t="s">
        <v>1252</v>
      </c>
      <c r="H893" s="191" t="s">
        <v>108</v>
      </c>
      <c r="I893" s="311" t="s">
        <v>1276</v>
      </c>
      <c r="J893" s="191" t="s">
        <v>519</v>
      </c>
      <c r="K893" s="191" t="s">
        <v>286</v>
      </c>
      <c r="L893" s="311" t="s">
        <v>1278</v>
      </c>
      <c r="M893" s="470">
        <v>370</v>
      </c>
      <c r="N893" s="310" t="s">
        <v>286</v>
      </c>
      <c r="O893" s="200">
        <v>2</v>
      </c>
      <c r="P893" s="273" t="s">
        <v>2969</v>
      </c>
      <c r="Q893" s="273" t="s">
        <v>2738</v>
      </c>
    </row>
    <row r="894" spans="1:17">
      <c r="A894" s="272" t="s">
        <v>4</v>
      </c>
      <c r="B894" s="191" t="s">
        <v>4</v>
      </c>
      <c r="C894" s="475">
        <v>2018</v>
      </c>
      <c r="D894" s="590" t="s">
        <v>2310</v>
      </c>
      <c r="E894" s="591" t="s">
        <v>591</v>
      </c>
      <c r="F894" s="591" t="s">
        <v>115</v>
      </c>
      <c r="G894" s="191" t="s">
        <v>1252</v>
      </c>
      <c r="H894" s="191" t="s">
        <v>108</v>
      </c>
      <c r="I894" s="311" t="s">
        <v>1276</v>
      </c>
      <c r="J894" s="191" t="s">
        <v>519</v>
      </c>
      <c r="K894" s="191" t="s">
        <v>286</v>
      </c>
      <c r="L894" s="311" t="s">
        <v>1278</v>
      </c>
      <c r="M894" s="470">
        <v>784</v>
      </c>
      <c r="N894" s="310" t="s">
        <v>286</v>
      </c>
      <c r="O894" s="200">
        <v>125</v>
      </c>
      <c r="P894" s="273" t="s">
        <v>2969</v>
      </c>
      <c r="Q894" s="273" t="s">
        <v>2738</v>
      </c>
    </row>
    <row r="895" spans="1:17">
      <c r="A895" s="272" t="s">
        <v>4</v>
      </c>
      <c r="B895" s="191" t="s">
        <v>4</v>
      </c>
      <c r="C895" s="475">
        <v>2018</v>
      </c>
      <c r="D895" s="311" t="s">
        <v>2311</v>
      </c>
      <c r="E895" s="591" t="s">
        <v>591</v>
      </c>
      <c r="F895" s="591" t="s">
        <v>115</v>
      </c>
      <c r="G895" s="191" t="s">
        <v>1252</v>
      </c>
      <c r="H895" s="191" t="s">
        <v>108</v>
      </c>
      <c r="I895" s="311" t="s">
        <v>1276</v>
      </c>
      <c r="J895" s="191" t="s">
        <v>519</v>
      </c>
      <c r="K895" s="191" t="s">
        <v>286</v>
      </c>
      <c r="L895" s="311" t="s">
        <v>1278</v>
      </c>
      <c r="M895" s="470">
        <v>25</v>
      </c>
      <c r="N895" s="310" t="s">
        <v>286</v>
      </c>
      <c r="O895" s="200">
        <v>1</v>
      </c>
      <c r="P895" s="273" t="s">
        <v>2969</v>
      </c>
      <c r="Q895" s="273" t="s">
        <v>2738</v>
      </c>
    </row>
    <row r="896" spans="1:17">
      <c r="A896" s="272" t="s">
        <v>4</v>
      </c>
      <c r="B896" s="191" t="s">
        <v>4</v>
      </c>
      <c r="C896" s="475">
        <v>2018</v>
      </c>
      <c r="D896" s="590" t="s">
        <v>1264</v>
      </c>
      <c r="E896" s="591" t="s">
        <v>591</v>
      </c>
      <c r="F896" s="591" t="s">
        <v>115</v>
      </c>
      <c r="G896" s="191" t="s">
        <v>1252</v>
      </c>
      <c r="H896" s="191" t="s">
        <v>108</v>
      </c>
      <c r="I896" s="311" t="s">
        <v>1276</v>
      </c>
      <c r="J896" s="191" t="s">
        <v>519</v>
      </c>
      <c r="K896" s="191" t="s">
        <v>286</v>
      </c>
      <c r="L896" s="311" t="s">
        <v>1278</v>
      </c>
      <c r="M896" s="470">
        <v>1967</v>
      </c>
      <c r="N896" s="310" t="s">
        <v>286</v>
      </c>
      <c r="O896" s="200">
        <v>397</v>
      </c>
      <c r="P896" s="273" t="s">
        <v>2969</v>
      </c>
      <c r="Q896" s="273" t="s">
        <v>2738</v>
      </c>
    </row>
    <row r="897" spans="1:18">
      <c r="A897" s="272" t="s">
        <v>4</v>
      </c>
      <c r="B897" s="191" t="s">
        <v>4</v>
      </c>
      <c r="C897" s="475">
        <v>2018</v>
      </c>
      <c r="D897" s="590" t="s">
        <v>1256</v>
      </c>
      <c r="E897" s="591" t="s">
        <v>591</v>
      </c>
      <c r="F897" s="591" t="s">
        <v>115</v>
      </c>
      <c r="G897" s="191" t="s">
        <v>1252</v>
      </c>
      <c r="H897" s="191" t="s">
        <v>108</v>
      </c>
      <c r="I897" s="311" t="s">
        <v>1276</v>
      </c>
      <c r="J897" s="191" t="s">
        <v>519</v>
      </c>
      <c r="K897" s="191" t="s">
        <v>286</v>
      </c>
      <c r="L897" s="311"/>
      <c r="M897" s="470">
        <v>1102</v>
      </c>
      <c r="N897" s="310" t="s">
        <v>286</v>
      </c>
      <c r="O897" s="200">
        <v>30</v>
      </c>
      <c r="P897" s="273" t="s">
        <v>2969</v>
      </c>
      <c r="Q897" s="273" t="s">
        <v>2738</v>
      </c>
    </row>
    <row r="898" spans="1:18">
      <c r="A898" s="272" t="s">
        <v>4</v>
      </c>
      <c r="B898" s="191" t="s">
        <v>4</v>
      </c>
      <c r="C898" s="475">
        <v>2018</v>
      </c>
      <c r="D898" s="311" t="s">
        <v>2298</v>
      </c>
      <c r="E898" s="591" t="s">
        <v>591</v>
      </c>
      <c r="F898" s="591" t="s">
        <v>115</v>
      </c>
      <c r="G898" s="191" t="s">
        <v>1252</v>
      </c>
      <c r="H898" s="191" t="s">
        <v>108</v>
      </c>
      <c r="I898" s="311" t="s">
        <v>1276</v>
      </c>
      <c r="J898" s="191" t="s">
        <v>519</v>
      </c>
      <c r="K898" s="191" t="s">
        <v>286</v>
      </c>
      <c r="L898" s="311" t="s">
        <v>1278</v>
      </c>
      <c r="M898" s="470">
        <v>1</v>
      </c>
      <c r="N898" s="310" t="s">
        <v>286</v>
      </c>
      <c r="O898" s="200">
        <v>1</v>
      </c>
      <c r="P898" s="273" t="s">
        <v>2969</v>
      </c>
      <c r="Q898" s="273" t="s">
        <v>2738</v>
      </c>
    </row>
    <row r="899" spans="1:18">
      <c r="A899" s="272" t="s">
        <v>4</v>
      </c>
      <c r="B899" s="191" t="s">
        <v>4</v>
      </c>
      <c r="C899" s="475">
        <v>2018</v>
      </c>
      <c r="D899" s="311" t="s">
        <v>1045</v>
      </c>
      <c r="E899" s="591" t="s">
        <v>591</v>
      </c>
      <c r="F899" s="591" t="s">
        <v>115</v>
      </c>
      <c r="G899" s="191" t="s">
        <v>1252</v>
      </c>
      <c r="H899" s="191" t="s">
        <v>108</v>
      </c>
      <c r="I899" s="311" t="s">
        <v>1276</v>
      </c>
      <c r="J899" s="191" t="s">
        <v>519</v>
      </c>
      <c r="K899" s="191" t="s">
        <v>286</v>
      </c>
      <c r="L899" s="311" t="s">
        <v>1278</v>
      </c>
      <c r="M899" s="470">
        <v>1</v>
      </c>
      <c r="N899" s="310" t="s">
        <v>286</v>
      </c>
      <c r="O899" s="200">
        <v>1</v>
      </c>
      <c r="P899" s="273" t="s">
        <v>2969</v>
      </c>
      <c r="Q899" s="273" t="s">
        <v>2738</v>
      </c>
    </row>
    <row r="900" spans="1:18">
      <c r="A900" s="272" t="s">
        <v>4</v>
      </c>
      <c r="B900" s="191" t="s">
        <v>4</v>
      </c>
      <c r="C900" s="475">
        <v>2018</v>
      </c>
      <c r="D900" s="590" t="s">
        <v>2291</v>
      </c>
      <c r="E900" s="591" t="s">
        <v>591</v>
      </c>
      <c r="F900" s="591" t="s">
        <v>115</v>
      </c>
      <c r="G900" s="191" t="s">
        <v>1252</v>
      </c>
      <c r="H900" s="191" t="s">
        <v>108</v>
      </c>
      <c r="I900" s="311" t="s">
        <v>1276</v>
      </c>
      <c r="J900" s="191" t="s">
        <v>519</v>
      </c>
      <c r="K900" s="191" t="s">
        <v>286</v>
      </c>
      <c r="L900" s="311" t="s">
        <v>1278</v>
      </c>
      <c r="M900" s="470">
        <v>18</v>
      </c>
      <c r="N900" s="310" t="s">
        <v>286</v>
      </c>
      <c r="O900" s="200">
        <v>1</v>
      </c>
      <c r="P900" s="273" t="s">
        <v>2744</v>
      </c>
      <c r="Q900" s="273"/>
    </row>
    <row r="901" spans="1:18" s="528" customFormat="1">
      <c r="A901" s="272" t="s">
        <v>4</v>
      </c>
      <c r="B901" s="191" t="s">
        <v>4</v>
      </c>
      <c r="C901" s="475">
        <v>2018</v>
      </c>
      <c r="D901" s="590" t="s">
        <v>2291</v>
      </c>
      <c r="E901" s="591" t="s">
        <v>591</v>
      </c>
      <c r="F901" s="591" t="s">
        <v>115</v>
      </c>
      <c r="G901" s="191" t="s">
        <v>1252</v>
      </c>
      <c r="H901" s="191" t="s">
        <v>1279</v>
      </c>
      <c r="I901" s="311" t="s">
        <v>1276</v>
      </c>
      <c r="J901" s="191" t="s">
        <v>519</v>
      </c>
      <c r="K901" s="191" t="s">
        <v>286</v>
      </c>
      <c r="L901" s="311" t="s">
        <v>1278</v>
      </c>
      <c r="M901" s="470">
        <v>3</v>
      </c>
      <c r="N901" s="310" t="s">
        <v>286</v>
      </c>
      <c r="O901" s="200">
        <v>1</v>
      </c>
      <c r="P901" s="273" t="s">
        <v>2744</v>
      </c>
      <c r="Q901" s="273"/>
      <c r="R901" s="86"/>
    </row>
    <row r="902" spans="1:18" s="528" customFormat="1">
      <c r="A902" s="272" t="s">
        <v>4</v>
      </c>
      <c r="B902" s="191" t="s">
        <v>4</v>
      </c>
      <c r="C902" s="475">
        <v>2018</v>
      </c>
      <c r="D902" s="590" t="s">
        <v>2291</v>
      </c>
      <c r="E902" s="591" t="s">
        <v>591</v>
      </c>
      <c r="F902" s="591" t="s">
        <v>115</v>
      </c>
      <c r="G902" s="191" t="s">
        <v>1252</v>
      </c>
      <c r="H902" s="191" t="s">
        <v>508</v>
      </c>
      <c r="I902" s="311" t="s">
        <v>1276</v>
      </c>
      <c r="J902" s="191" t="s">
        <v>519</v>
      </c>
      <c r="K902" s="191" t="s">
        <v>286</v>
      </c>
      <c r="L902" s="311" t="s">
        <v>1278</v>
      </c>
      <c r="M902" s="470">
        <v>3</v>
      </c>
      <c r="N902" s="310" t="s">
        <v>286</v>
      </c>
      <c r="O902" s="200">
        <v>1</v>
      </c>
      <c r="P902" s="273" t="s">
        <v>2744</v>
      </c>
      <c r="Q902" s="273"/>
      <c r="R902" s="86"/>
    </row>
    <row r="903" spans="1:18">
      <c r="A903" s="272" t="s">
        <v>4</v>
      </c>
      <c r="B903" s="191" t="s">
        <v>4</v>
      </c>
      <c r="C903" s="475">
        <v>2018</v>
      </c>
      <c r="D903" s="590" t="s">
        <v>1223</v>
      </c>
      <c r="E903" s="591" t="s">
        <v>591</v>
      </c>
      <c r="F903" s="591" t="s">
        <v>115</v>
      </c>
      <c r="G903" s="191" t="s">
        <v>1252</v>
      </c>
      <c r="H903" s="191" t="s">
        <v>108</v>
      </c>
      <c r="I903" s="311" t="s">
        <v>1276</v>
      </c>
      <c r="J903" s="191" t="s">
        <v>519</v>
      </c>
      <c r="K903" s="191" t="s">
        <v>286</v>
      </c>
      <c r="L903" s="311"/>
      <c r="M903" s="470">
        <v>1338</v>
      </c>
      <c r="N903" s="310" t="s">
        <v>286</v>
      </c>
      <c r="O903" s="200">
        <v>7</v>
      </c>
      <c r="P903" s="273" t="s">
        <v>2972</v>
      </c>
      <c r="Q903" s="273" t="s">
        <v>2973</v>
      </c>
    </row>
    <row r="904" spans="1:18">
      <c r="A904" s="272" t="s">
        <v>4</v>
      </c>
      <c r="B904" s="191" t="s">
        <v>4</v>
      </c>
      <c r="C904" s="475">
        <v>2018</v>
      </c>
      <c r="D904" s="590" t="s">
        <v>2752</v>
      </c>
      <c r="E904" s="591" t="s">
        <v>591</v>
      </c>
      <c r="F904" s="591" t="s">
        <v>115</v>
      </c>
      <c r="G904" s="191" t="s">
        <v>1252</v>
      </c>
      <c r="H904" s="191" t="s">
        <v>108</v>
      </c>
      <c r="I904" s="311" t="s">
        <v>1276</v>
      </c>
      <c r="J904" s="191" t="s">
        <v>519</v>
      </c>
      <c r="K904" s="191" t="s">
        <v>286</v>
      </c>
      <c r="L904" s="311" t="s">
        <v>1278</v>
      </c>
      <c r="M904" s="470">
        <v>4</v>
      </c>
      <c r="N904" s="310" t="s">
        <v>286</v>
      </c>
      <c r="O904" s="200">
        <v>1</v>
      </c>
      <c r="P904" s="273" t="s">
        <v>2969</v>
      </c>
      <c r="Q904" s="273" t="s">
        <v>2738</v>
      </c>
    </row>
    <row r="905" spans="1:18">
      <c r="A905" s="272" t="s">
        <v>4</v>
      </c>
      <c r="B905" s="191" t="s">
        <v>4</v>
      </c>
      <c r="C905" s="475">
        <v>2018</v>
      </c>
      <c r="D905" s="590" t="s">
        <v>3238</v>
      </c>
      <c r="E905" s="591" t="s">
        <v>591</v>
      </c>
      <c r="F905" s="591" t="s">
        <v>115</v>
      </c>
      <c r="G905" s="191" t="s">
        <v>1252</v>
      </c>
      <c r="H905" s="191" t="s">
        <v>108</v>
      </c>
      <c r="I905" s="311" t="s">
        <v>1276</v>
      </c>
      <c r="J905" s="191" t="s">
        <v>519</v>
      </c>
      <c r="K905" s="191" t="s">
        <v>286</v>
      </c>
      <c r="L905" s="311" t="s">
        <v>1278</v>
      </c>
      <c r="M905" s="470">
        <v>163</v>
      </c>
      <c r="N905" s="310" t="s">
        <v>286</v>
      </c>
      <c r="O905" s="200">
        <v>6</v>
      </c>
      <c r="P905" s="273" t="s">
        <v>2969</v>
      </c>
      <c r="Q905" s="273" t="s">
        <v>2738</v>
      </c>
    </row>
    <row r="906" spans="1:18">
      <c r="A906" s="272" t="s">
        <v>4</v>
      </c>
      <c r="B906" s="191" t="s">
        <v>4</v>
      </c>
      <c r="C906" s="475">
        <v>2018</v>
      </c>
      <c r="D906" s="590" t="s">
        <v>2313</v>
      </c>
      <c r="E906" s="591" t="s">
        <v>591</v>
      </c>
      <c r="F906" s="591" t="s">
        <v>115</v>
      </c>
      <c r="G906" s="191" t="s">
        <v>1252</v>
      </c>
      <c r="H906" s="191" t="s">
        <v>108</v>
      </c>
      <c r="I906" s="311" t="s">
        <v>1276</v>
      </c>
      <c r="J906" s="191" t="s">
        <v>519</v>
      </c>
      <c r="K906" s="191" t="s">
        <v>286</v>
      </c>
      <c r="L906" s="311" t="s">
        <v>1278</v>
      </c>
      <c r="M906" s="470">
        <v>58</v>
      </c>
      <c r="N906" s="310" t="s">
        <v>286</v>
      </c>
      <c r="O906" s="200">
        <v>16</v>
      </c>
      <c r="P906" s="273" t="s">
        <v>2969</v>
      </c>
      <c r="Q906" s="273" t="s">
        <v>2738</v>
      </c>
    </row>
    <row r="907" spans="1:18">
      <c r="A907" s="272" t="s">
        <v>4</v>
      </c>
      <c r="B907" s="191" t="s">
        <v>4</v>
      </c>
      <c r="C907" s="475">
        <v>2018</v>
      </c>
      <c r="D907" s="590" t="s">
        <v>2753</v>
      </c>
      <c r="E907" s="591" t="s">
        <v>591</v>
      </c>
      <c r="F907" s="591" t="s">
        <v>115</v>
      </c>
      <c r="G907" s="191" t="s">
        <v>1252</v>
      </c>
      <c r="H907" s="191" t="s">
        <v>108</v>
      </c>
      <c r="I907" s="311" t="s">
        <v>1276</v>
      </c>
      <c r="J907" s="191" t="s">
        <v>519</v>
      </c>
      <c r="K907" s="191" t="s">
        <v>286</v>
      </c>
      <c r="L907" s="311" t="s">
        <v>1278</v>
      </c>
      <c r="M907" s="470">
        <v>2</v>
      </c>
      <c r="N907" s="310" t="s">
        <v>286</v>
      </c>
      <c r="O907" s="200">
        <v>1</v>
      </c>
      <c r="P907" s="273" t="s">
        <v>2969</v>
      </c>
      <c r="Q907" s="273" t="s">
        <v>2738</v>
      </c>
    </row>
    <row r="908" spans="1:18">
      <c r="A908" s="272" t="s">
        <v>4</v>
      </c>
      <c r="B908" s="191" t="s">
        <v>4</v>
      </c>
      <c r="C908" s="475">
        <v>2018</v>
      </c>
      <c r="D908" s="590" t="s">
        <v>1266</v>
      </c>
      <c r="E908" s="591" t="s">
        <v>591</v>
      </c>
      <c r="F908" s="591" t="s">
        <v>115</v>
      </c>
      <c r="G908" s="191" t="s">
        <v>1252</v>
      </c>
      <c r="H908" s="191" t="s">
        <v>108</v>
      </c>
      <c r="I908" s="311" t="s">
        <v>1276</v>
      </c>
      <c r="J908" s="191" t="s">
        <v>519</v>
      </c>
      <c r="K908" s="191" t="s">
        <v>286</v>
      </c>
      <c r="L908" s="311" t="s">
        <v>1278</v>
      </c>
      <c r="M908" s="470">
        <v>29</v>
      </c>
      <c r="N908" s="310" t="s">
        <v>286</v>
      </c>
      <c r="O908" s="200">
        <v>1</v>
      </c>
      <c r="P908" s="273" t="s">
        <v>2744</v>
      </c>
      <c r="Q908" s="273"/>
    </row>
    <row r="909" spans="1:18">
      <c r="A909" s="272" t="s">
        <v>4</v>
      </c>
      <c r="B909" s="191" t="s">
        <v>4</v>
      </c>
      <c r="C909" s="475">
        <v>2018</v>
      </c>
      <c r="D909" s="590" t="s">
        <v>2300</v>
      </c>
      <c r="E909" s="591" t="s">
        <v>591</v>
      </c>
      <c r="F909" s="591" t="s">
        <v>115</v>
      </c>
      <c r="G909" s="191" t="s">
        <v>1252</v>
      </c>
      <c r="H909" s="191" t="s">
        <v>108</v>
      </c>
      <c r="I909" s="311" t="s">
        <v>1276</v>
      </c>
      <c r="J909" s="191" t="s">
        <v>519</v>
      </c>
      <c r="K909" s="191" t="s">
        <v>286</v>
      </c>
      <c r="L909" s="311" t="s">
        <v>1278</v>
      </c>
      <c r="M909" s="470">
        <v>234</v>
      </c>
      <c r="N909" s="310" t="s">
        <v>286</v>
      </c>
      <c r="O909" s="200">
        <v>31</v>
      </c>
      <c r="P909" s="273" t="s">
        <v>2969</v>
      </c>
      <c r="Q909" s="273" t="s">
        <v>2738</v>
      </c>
    </row>
    <row r="910" spans="1:18">
      <c r="A910" s="272" t="s">
        <v>4</v>
      </c>
      <c r="B910" s="191" t="s">
        <v>4</v>
      </c>
      <c r="C910" s="475">
        <v>2018</v>
      </c>
      <c r="D910" s="590" t="s">
        <v>2302</v>
      </c>
      <c r="E910" s="591" t="s">
        <v>591</v>
      </c>
      <c r="F910" s="591" t="s">
        <v>115</v>
      </c>
      <c r="G910" s="191" t="s">
        <v>1252</v>
      </c>
      <c r="H910" s="191" t="s">
        <v>108</v>
      </c>
      <c r="I910" s="311" t="s">
        <v>1276</v>
      </c>
      <c r="J910" s="191" t="s">
        <v>519</v>
      </c>
      <c r="K910" s="191" t="s">
        <v>286</v>
      </c>
      <c r="L910" s="311" t="s">
        <v>1278</v>
      </c>
      <c r="M910" s="470">
        <v>6</v>
      </c>
      <c r="N910" s="310" t="s">
        <v>286</v>
      </c>
      <c r="O910" s="200">
        <v>4</v>
      </c>
      <c r="P910" s="273" t="s">
        <v>2969</v>
      </c>
      <c r="Q910" s="273" t="s">
        <v>2738</v>
      </c>
    </row>
    <row r="911" spans="1:18">
      <c r="A911" s="272" t="s">
        <v>4</v>
      </c>
      <c r="B911" s="191" t="s">
        <v>4</v>
      </c>
      <c r="C911" s="475">
        <v>2018</v>
      </c>
      <c r="D911" s="590" t="s">
        <v>3239</v>
      </c>
      <c r="E911" s="591" t="s">
        <v>591</v>
      </c>
      <c r="F911" s="591" t="s">
        <v>115</v>
      </c>
      <c r="G911" s="191" t="s">
        <v>1252</v>
      </c>
      <c r="H911" s="191" t="s">
        <v>108</v>
      </c>
      <c r="I911" s="311" t="s">
        <v>1276</v>
      </c>
      <c r="J911" s="191" t="s">
        <v>519</v>
      </c>
      <c r="K911" s="191" t="s">
        <v>286</v>
      </c>
      <c r="L911" s="311" t="s">
        <v>1278</v>
      </c>
      <c r="M911" s="470">
        <v>1</v>
      </c>
      <c r="N911" s="310" t="s">
        <v>286</v>
      </c>
      <c r="O911" s="200">
        <v>1</v>
      </c>
      <c r="P911" s="273" t="s">
        <v>2969</v>
      </c>
      <c r="Q911" s="273" t="s">
        <v>2738</v>
      </c>
    </row>
    <row r="912" spans="1:18">
      <c r="A912" s="272" t="s">
        <v>4</v>
      </c>
      <c r="B912" s="191" t="s">
        <v>4</v>
      </c>
      <c r="C912" s="475">
        <v>2018</v>
      </c>
      <c r="D912" s="590" t="s">
        <v>2314</v>
      </c>
      <c r="E912" s="591" t="s">
        <v>591</v>
      </c>
      <c r="F912" s="591" t="s">
        <v>115</v>
      </c>
      <c r="G912" s="191" t="s">
        <v>1252</v>
      </c>
      <c r="H912" s="191" t="s">
        <v>108</v>
      </c>
      <c r="I912" s="311" t="s">
        <v>1276</v>
      </c>
      <c r="J912" s="191" t="s">
        <v>519</v>
      </c>
      <c r="K912" s="191" t="s">
        <v>286</v>
      </c>
      <c r="L912" s="311" t="s">
        <v>1278</v>
      </c>
      <c r="M912" s="470">
        <v>187</v>
      </c>
      <c r="N912" s="310" t="s">
        <v>286</v>
      </c>
      <c r="O912" s="200">
        <v>22</v>
      </c>
      <c r="P912" s="273" t="s">
        <v>2969</v>
      </c>
      <c r="Q912" s="273" t="s">
        <v>2738</v>
      </c>
    </row>
    <row r="913" spans="1:17">
      <c r="A913" s="272" t="s">
        <v>4</v>
      </c>
      <c r="B913" s="191" t="s">
        <v>4</v>
      </c>
      <c r="C913" s="475">
        <v>2018</v>
      </c>
      <c r="D913" s="590" t="s">
        <v>2304</v>
      </c>
      <c r="E913" s="591" t="s">
        <v>591</v>
      </c>
      <c r="F913" s="591" t="s">
        <v>115</v>
      </c>
      <c r="G913" s="191" t="s">
        <v>1252</v>
      </c>
      <c r="H913" s="191" t="s">
        <v>108</v>
      </c>
      <c r="I913" s="311" t="s">
        <v>1276</v>
      </c>
      <c r="J913" s="191" t="s">
        <v>519</v>
      </c>
      <c r="K913" s="191" t="s">
        <v>286</v>
      </c>
      <c r="L913" s="311" t="s">
        <v>1278</v>
      </c>
      <c r="M913" s="470">
        <v>56</v>
      </c>
      <c r="N913" s="310" t="s">
        <v>286</v>
      </c>
      <c r="O913" s="200">
        <v>11</v>
      </c>
      <c r="P913" s="273" t="s">
        <v>2969</v>
      </c>
      <c r="Q913" s="273" t="s">
        <v>2738</v>
      </c>
    </row>
    <row r="914" spans="1:17">
      <c r="A914" s="272" t="s">
        <v>4</v>
      </c>
      <c r="B914" s="191" t="s">
        <v>4</v>
      </c>
      <c r="C914" s="475">
        <v>2018</v>
      </c>
      <c r="D914" s="590" t="s">
        <v>2315</v>
      </c>
      <c r="E914" s="591" t="s">
        <v>591</v>
      </c>
      <c r="F914" s="591" t="s">
        <v>115</v>
      </c>
      <c r="G914" s="191" t="s">
        <v>1252</v>
      </c>
      <c r="H914" s="191" t="s">
        <v>108</v>
      </c>
      <c r="I914" s="311" t="s">
        <v>1276</v>
      </c>
      <c r="J914" s="191" t="s">
        <v>519</v>
      </c>
      <c r="K914" s="191" t="s">
        <v>286</v>
      </c>
      <c r="L914" s="311" t="s">
        <v>1278</v>
      </c>
      <c r="M914" s="470">
        <v>87</v>
      </c>
      <c r="N914" s="310" t="s">
        <v>286</v>
      </c>
      <c r="O914" s="200">
        <v>45</v>
      </c>
      <c r="P914" s="273" t="s">
        <v>2969</v>
      </c>
      <c r="Q914" s="273" t="s">
        <v>2738</v>
      </c>
    </row>
    <row r="915" spans="1:17">
      <c r="A915" s="272" t="s">
        <v>4</v>
      </c>
      <c r="B915" s="191" t="s">
        <v>4</v>
      </c>
      <c r="C915" s="475">
        <v>2018</v>
      </c>
      <c r="D915" s="590" t="s">
        <v>3240</v>
      </c>
      <c r="E915" s="591" t="s">
        <v>591</v>
      </c>
      <c r="F915" s="591" t="s">
        <v>115</v>
      </c>
      <c r="G915" s="191" t="s">
        <v>1252</v>
      </c>
      <c r="H915" s="191" t="s">
        <v>108</v>
      </c>
      <c r="I915" s="311" t="s">
        <v>1276</v>
      </c>
      <c r="J915" s="191" t="s">
        <v>519</v>
      </c>
      <c r="K915" s="191" t="s">
        <v>286</v>
      </c>
      <c r="L915" s="311" t="s">
        <v>1278</v>
      </c>
      <c r="M915" s="470">
        <v>4</v>
      </c>
      <c r="N915" s="310" t="s">
        <v>286</v>
      </c>
      <c r="O915" s="200">
        <v>1</v>
      </c>
      <c r="P915" s="273" t="s">
        <v>2744</v>
      </c>
      <c r="Q915" s="273"/>
    </row>
    <row r="916" spans="1:17">
      <c r="A916" s="272" t="s">
        <v>4</v>
      </c>
      <c r="B916" s="191" t="s">
        <v>4</v>
      </c>
      <c r="C916" s="475">
        <v>2018</v>
      </c>
      <c r="D916" s="590" t="s">
        <v>2305</v>
      </c>
      <c r="E916" s="591" t="s">
        <v>591</v>
      </c>
      <c r="F916" s="591" t="s">
        <v>115</v>
      </c>
      <c r="G916" s="191" t="s">
        <v>1252</v>
      </c>
      <c r="H916" s="191" t="s">
        <v>108</v>
      </c>
      <c r="I916" s="311" t="s">
        <v>1276</v>
      </c>
      <c r="J916" s="191" t="s">
        <v>519</v>
      </c>
      <c r="K916" s="191" t="s">
        <v>286</v>
      </c>
      <c r="L916" s="311" t="s">
        <v>1278</v>
      </c>
      <c r="M916" s="470">
        <v>1</v>
      </c>
      <c r="N916" s="310" t="s">
        <v>286</v>
      </c>
      <c r="O916" s="200">
        <v>1</v>
      </c>
      <c r="P916" s="273" t="s">
        <v>2744</v>
      </c>
      <c r="Q916" s="273"/>
    </row>
    <row r="917" spans="1:17">
      <c r="A917" s="272" t="s">
        <v>4</v>
      </c>
      <c r="B917" s="191" t="s">
        <v>4</v>
      </c>
      <c r="C917" s="475">
        <v>2018</v>
      </c>
      <c r="D917" s="590" t="s">
        <v>1229</v>
      </c>
      <c r="E917" s="591" t="s">
        <v>591</v>
      </c>
      <c r="F917" s="591" t="s">
        <v>115</v>
      </c>
      <c r="G917" s="191" t="s">
        <v>1252</v>
      </c>
      <c r="H917" s="191" t="s">
        <v>108</v>
      </c>
      <c r="I917" s="311" t="s">
        <v>1276</v>
      </c>
      <c r="J917" s="191" t="s">
        <v>519</v>
      </c>
      <c r="K917" s="191" t="s">
        <v>286</v>
      </c>
      <c r="L917" s="311"/>
      <c r="M917" s="470">
        <v>446</v>
      </c>
      <c r="N917" s="310" t="s">
        <v>286</v>
      </c>
      <c r="O917" s="200">
        <v>6</v>
      </c>
      <c r="P917" s="273" t="s">
        <v>2972</v>
      </c>
      <c r="Q917" s="273" t="s">
        <v>2974</v>
      </c>
    </row>
    <row r="918" spans="1:17">
      <c r="A918" s="272" t="s">
        <v>4</v>
      </c>
      <c r="B918" s="191" t="s">
        <v>4</v>
      </c>
      <c r="C918" s="475">
        <v>2018</v>
      </c>
      <c r="D918" s="590" t="s">
        <v>1230</v>
      </c>
      <c r="E918" s="591" t="s">
        <v>591</v>
      </c>
      <c r="F918" s="591" t="s">
        <v>115</v>
      </c>
      <c r="G918" s="191" t="s">
        <v>1252</v>
      </c>
      <c r="H918" s="191" t="s">
        <v>108</v>
      </c>
      <c r="I918" s="311" t="s">
        <v>1276</v>
      </c>
      <c r="J918" s="191" t="s">
        <v>519</v>
      </c>
      <c r="K918" s="191" t="s">
        <v>286</v>
      </c>
      <c r="L918" s="311"/>
      <c r="M918" s="470">
        <v>215</v>
      </c>
      <c r="N918" s="310" t="s">
        <v>286</v>
      </c>
      <c r="O918" s="200">
        <v>5</v>
      </c>
      <c r="P918" s="273" t="s">
        <v>2972</v>
      </c>
      <c r="Q918" s="273" t="s">
        <v>2974</v>
      </c>
    </row>
    <row r="919" spans="1:17">
      <c r="A919" s="272" t="s">
        <v>4</v>
      </c>
      <c r="B919" s="191" t="s">
        <v>4</v>
      </c>
      <c r="C919" s="475">
        <v>2018</v>
      </c>
      <c r="D919" s="590" t="s">
        <v>2754</v>
      </c>
      <c r="E919" s="591" t="s">
        <v>591</v>
      </c>
      <c r="F919" s="591" t="s">
        <v>115</v>
      </c>
      <c r="G919" s="191" t="s">
        <v>1252</v>
      </c>
      <c r="H919" s="191" t="s">
        <v>108</v>
      </c>
      <c r="I919" s="311" t="s">
        <v>1276</v>
      </c>
      <c r="J919" s="191" t="s">
        <v>519</v>
      </c>
      <c r="K919" s="191" t="s">
        <v>286</v>
      </c>
      <c r="L919" s="311" t="s">
        <v>1278</v>
      </c>
      <c r="M919" s="470">
        <v>2</v>
      </c>
      <c r="N919" s="310" t="s">
        <v>286</v>
      </c>
      <c r="O919" s="200">
        <v>2</v>
      </c>
      <c r="P919" s="273" t="s">
        <v>2969</v>
      </c>
      <c r="Q919" s="273" t="s">
        <v>2738</v>
      </c>
    </row>
    <row r="920" spans="1:17">
      <c r="A920" s="272" t="s">
        <v>4</v>
      </c>
      <c r="B920" s="191" t="s">
        <v>4</v>
      </c>
      <c r="C920" s="475">
        <v>2018</v>
      </c>
      <c r="D920" s="590" t="s">
        <v>2306</v>
      </c>
      <c r="E920" s="591" t="s">
        <v>591</v>
      </c>
      <c r="F920" s="591" t="s">
        <v>115</v>
      </c>
      <c r="G920" s="191" t="s">
        <v>1252</v>
      </c>
      <c r="H920" s="191" t="s">
        <v>108</v>
      </c>
      <c r="I920" s="311" t="s">
        <v>1276</v>
      </c>
      <c r="J920" s="191" t="s">
        <v>519</v>
      </c>
      <c r="K920" s="191" t="s">
        <v>286</v>
      </c>
      <c r="L920" s="311" t="s">
        <v>1278</v>
      </c>
      <c r="M920" s="470">
        <v>6</v>
      </c>
      <c r="N920" s="310" t="s">
        <v>286</v>
      </c>
      <c r="O920" s="200">
        <v>2</v>
      </c>
      <c r="P920" s="273" t="s">
        <v>2969</v>
      </c>
      <c r="Q920" s="273" t="s">
        <v>2738</v>
      </c>
    </row>
    <row r="921" spans="1:17">
      <c r="A921" s="272" t="s">
        <v>4</v>
      </c>
      <c r="B921" s="191" t="s">
        <v>4</v>
      </c>
      <c r="C921" s="475">
        <v>2018</v>
      </c>
      <c r="D921" s="590" t="s">
        <v>2755</v>
      </c>
      <c r="E921" s="591" t="s">
        <v>591</v>
      </c>
      <c r="F921" s="591" t="s">
        <v>115</v>
      </c>
      <c r="G921" s="191" t="s">
        <v>1252</v>
      </c>
      <c r="H921" s="191" t="s">
        <v>108</v>
      </c>
      <c r="I921" s="311" t="s">
        <v>1276</v>
      </c>
      <c r="J921" s="191" t="s">
        <v>519</v>
      </c>
      <c r="K921" s="191" t="s">
        <v>286</v>
      </c>
      <c r="L921" s="311" t="s">
        <v>1278</v>
      </c>
      <c r="M921" s="470">
        <v>1</v>
      </c>
      <c r="N921" s="310" t="s">
        <v>286</v>
      </c>
      <c r="O921" s="200">
        <v>1</v>
      </c>
      <c r="P921" s="273" t="s">
        <v>2969</v>
      </c>
      <c r="Q921" s="273" t="s">
        <v>2738</v>
      </c>
    </row>
    <row r="922" spans="1:17">
      <c r="A922" s="272" t="s">
        <v>4</v>
      </c>
      <c r="B922" s="191" t="s">
        <v>4</v>
      </c>
      <c r="C922" s="475">
        <v>2018</v>
      </c>
      <c r="D922" s="590" t="s">
        <v>3241</v>
      </c>
      <c r="E922" s="591" t="s">
        <v>591</v>
      </c>
      <c r="F922" s="591" t="s">
        <v>115</v>
      </c>
      <c r="G922" s="191" t="s">
        <v>1252</v>
      </c>
      <c r="H922" s="191" t="s">
        <v>108</v>
      </c>
      <c r="I922" s="311" t="s">
        <v>1276</v>
      </c>
      <c r="J922" s="191" t="s">
        <v>519</v>
      </c>
      <c r="K922" s="191" t="s">
        <v>286</v>
      </c>
      <c r="L922" s="311" t="s">
        <v>1278</v>
      </c>
      <c r="M922" s="470">
        <v>132</v>
      </c>
      <c r="N922" s="310" t="s">
        <v>286</v>
      </c>
      <c r="O922" s="200">
        <v>4</v>
      </c>
      <c r="P922" s="273" t="s">
        <v>2969</v>
      </c>
      <c r="Q922" s="273" t="s">
        <v>2738</v>
      </c>
    </row>
    <row r="923" spans="1:17">
      <c r="A923" s="272" t="s">
        <v>4</v>
      </c>
      <c r="B923" s="191" t="s">
        <v>4</v>
      </c>
      <c r="C923" s="475">
        <v>2018</v>
      </c>
      <c r="D923" s="590" t="s">
        <v>2756</v>
      </c>
      <c r="E923" s="591" t="s">
        <v>591</v>
      </c>
      <c r="F923" s="591" t="s">
        <v>115</v>
      </c>
      <c r="G923" s="191" t="s">
        <v>1252</v>
      </c>
      <c r="H923" s="191" t="s">
        <v>108</v>
      </c>
      <c r="I923" s="311" t="s">
        <v>1276</v>
      </c>
      <c r="J923" s="191" t="s">
        <v>519</v>
      </c>
      <c r="K923" s="191" t="s">
        <v>286</v>
      </c>
      <c r="L923" s="311" t="s">
        <v>1278</v>
      </c>
      <c r="M923" s="470">
        <v>7</v>
      </c>
      <c r="N923" s="310" t="s">
        <v>286</v>
      </c>
      <c r="O923" s="200">
        <v>1</v>
      </c>
      <c r="P923" s="273" t="s">
        <v>2969</v>
      </c>
      <c r="Q923" s="273" t="s">
        <v>2738</v>
      </c>
    </row>
  </sheetData>
  <autoFilter ref="A4:R92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Sheet13">
    <pageSetUpPr fitToPage="1"/>
  </sheetPr>
  <dimension ref="A1:Y23"/>
  <sheetViews>
    <sheetView workbookViewId="0"/>
  </sheetViews>
  <sheetFormatPr baseColWidth="10" defaultColWidth="8.85546875" defaultRowHeight="12.75"/>
  <cols>
    <col min="1" max="1" width="8.85546875" style="10"/>
    <col min="2" max="2" width="12" style="10" customWidth="1"/>
    <col min="3" max="3" width="15.42578125" style="10" customWidth="1"/>
    <col min="4" max="4" width="5.7109375" style="10" customWidth="1"/>
    <col min="5" max="5" width="21.42578125" style="10" customWidth="1"/>
    <col min="6" max="25" width="10.7109375" style="10" customWidth="1"/>
    <col min="26" max="16384" width="8.85546875" style="10"/>
  </cols>
  <sheetData>
    <row r="1" spans="1:25" ht="13.5" thickBot="1">
      <c r="A1" s="55" t="s">
        <v>255</v>
      </c>
    </row>
    <row r="2" spans="1:25">
      <c r="A2" s="217"/>
      <c r="B2" s="91"/>
      <c r="C2" s="91"/>
      <c r="D2" s="91"/>
      <c r="E2" s="91"/>
      <c r="F2" s="91"/>
      <c r="G2" s="91"/>
      <c r="H2" s="91"/>
      <c r="I2" s="91"/>
      <c r="J2" s="91"/>
      <c r="K2" s="91"/>
      <c r="L2" s="91"/>
      <c r="M2" s="91"/>
      <c r="N2" s="91"/>
      <c r="O2" s="91"/>
      <c r="P2" s="91"/>
      <c r="Q2" s="91"/>
      <c r="R2" s="91"/>
      <c r="S2" s="91"/>
      <c r="T2" s="91"/>
      <c r="U2" s="91"/>
      <c r="V2" s="91"/>
      <c r="X2" s="239" t="s">
        <v>2168</v>
      </c>
      <c r="Y2" s="240" t="s">
        <v>3245</v>
      </c>
    </row>
    <row r="3" spans="1:25" ht="13.5" thickBot="1">
      <c r="A3" s="216"/>
      <c r="B3" s="178"/>
      <c r="C3" s="178"/>
      <c r="D3" s="178"/>
      <c r="E3" s="178"/>
      <c r="F3" s="178"/>
      <c r="G3" s="178"/>
      <c r="H3" s="178"/>
      <c r="I3" s="178"/>
      <c r="J3" s="178"/>
      <c r="K3" s="178"/>
      <c r="L3" s="178"/>
      <c r="M3" s="178"/>
      <c r="N3" s="178"/>
      <c r="O3" s="178"/>
      <c r="P3" s="178"/>
      <c r="Q3" s="178"/>
      <c r="R3" s="178"/>
      <c r="S3" s="178"/>
      <c r="T3" s="178"/>
      <c r="U3" s="178"/>
      <c r="V3" s="178"/>
      <c r="X3" s="332" t="s">
        <v>2167</v>
      </c>
      <c r="Y3" s="241">
        <v>2018</v>
      </c>
    </row>
    <row r="4" spans="1:25" ht="141" thickBot="1">
      <c r="A4" s="35" t="s">
        <v>0</v>
      </c>
      <c r="B4" s="8" t="s">
        <v>79</v>
      </c>
      <c r="C4" s="8" t="s">
        <v>142</v>
      </c>
      <c r="D4" s="33" t="s">
        <v>20</v>
      </c>
      <c r="E4" s="8" t="s">
        <v>53</v>
      </c>
      <c r="F4" s="8" t="s">
        <v>135</v>
      </c>
      <c r="G4" s="8" t="s">
        <v>54</v>
      </c>
      <c r="H4" s="8" t="s">
        <v>125</v>
      </c>
      <c r="I4" s="8" t="s">
        <v>143</v>
      </c>
      <c r="J4" s="8" t="s">
        <v>144</v>
      </c>
      <c r="K4" s="8" t="s">
        <v>145</v>
      </c>
      <c r="L4" s="8" t="s">
        <v>55</v>
      </c>
      <c r="M4" s="22" t="s">
        <v>13</v>
      </c>
      <c r="N4" s="179" t="s">
        <v>2174</v>
      </c>
      <c r="O4" s="179" t="s">
        <v>2175</v>
      </c>
      <c r="P4" s="179" t="s">
        <v>61</v>
      </c>
      <c r="Q4" s="179" t="s">
        <v>2176</v>
      </c>
      <c r="R4" s="179" t="s">
        <v>2177</v>
      </c>
      <c r="S4" s="179" t="s">
        <v>2178</v>
      </c>
      <c r="T4" s="179" t="s">
        <v>2179</v>
      </c>
      <c r="U4" s="179" t="s">
        <v>2180</v>
      </c>
      <c r="V4" s="179" t="s">
        <v>2256</v>
      </c>
      <c r="W4" s="179" t="s">
        <v>2181</v>
      </c>
      <c r="X4" s="236" t="s">
        <v>2182</v>
      </c>
      <c r="Y4" s="237" t="s">
        <v>2237</v>
      </c>
    </row>
    <row r="5" spans="1:25" s="128" customFormat="1">
      <c r="A5" s="125" t="s">
        <v>4</v>
      </c>
      <c r="B5" s="125">
        <v>2017</v>
      </c>
      <c r="C5" s="25" t="s">
        <v>2006</v>
      </c>
      <c r="D5" s="126" t="s">
        <v>21</v>
      </c>
      <c r="E5" s="126" t="s">
        <v>188</v>
      </c>
      <c r="F5" s="126" t="s">
        <v>29</v>
      </c>
      <c r="G5" s="126" t="s">
        <v>2007</v>
      </c>
      <c r="H5" s="126" t="s">
        <v>29</v>
      </c>
      <c r="I5" s="126" t="s">
        <v>29</v>
      </c>
      <c r="J5" s="126" t="s">
        <v>29</v>
      </c>
      <c r="K5" s="90" t="s">
        <v>29</v>
      </c>
      <c r="L5" s="90" t="s">
        <v>2008</v>
      </c>
      <c r="M5" s="127" t="s">
        <v>2009</v>
      </c>
      <c r="N5" s="191" t="s">
        <v>286</v>
      </c>
      <c r="O5" s="191" t="s">
        <v>286</v>
      </c>
      <c r="P5" s="191" t="s">
        <v>286</v>
      </c>
      <c r="Q5" s="191" t="s">
        <v>286</v>
      </c>
      <c r="R5" s="191" t="s">
        <v>286</v>
      </c>
      <c r="S5" s="191" t="s">
        <v>286</v>
      </c>
      <c r="T5" s="191" t="s">
        <v>286</v>
      </c>
      <c r="U5" s="191" t="s">
        <v>286</v>
      </c>
      <c r="V5" s="191" t="s">
        <v>286</v>
      </c>
      <c r="W5" s="191" t="s">
        <v>286</v>
      </c>
      <c r="X5" s="191" t="s">
        <v>286</v>
      </c>
      <c r="Y5" s="180"/>
    </row>
    <row r="6" spans="1:25" s="128" customFormat="1">
      <c r="A6" s="125" t="s">
        <v>4</v>
      </c>
      <c r="B6" s="125">
        <v>2017</v>
      </c>
      <c r="C6" s="25" t="s">
        <v>2006</v>
      </c>
      <c r="D6" s="126" t="s">
        <v>21</v>
      </c>
      <c r="E6" s="126" t="s">
        <v>2010</v>
      </c>
      <c r="F6" s="126" t="s">
        <v>29</v>
      </c>
      <c r="G6" s="126" t="s">
        <v>2007</v>
      </c>
      <c r="H6" s="126" t="s">
        <v>29</v>
      </c>
      <c r="I6" s="126" t="s">
        <v>29</v>
      </c>
      <c r="J6" s="126" t="s">
        <v>29</v>
      </c>
      <c r="K6" s="90" t="s">
        <v>29</v>
      </c>
      <c r="L6" s="90" t="s">
        <v>2008</v>
      </c>
      <c r="M6" s="129" t="s">
        <v>2011</v>
      </c>
      <c r="N6" s="191" t="s">
        <v>286</v>
      </c>
      <c r="O6" s="191" t="s">
        <v>286</v>
      </c>
      <c r="P6" s="191" t="s">
        <v>286</v>
      </c>
      <c r="Q6" s="191" t="s">
        <v>286</v>
      </c>
      <c r="R6" s="191" t="s">
        <v>286</v>
      </c>
      <c r="S6" s="191" t="s">
        <v>286</v>
      </c>
      <c r="T6" s="191" t="s">
        <v>286</v>
      </c>
      <c r="U6" s="191" t="s">
        <v>286</v>
      </c>
      <c r="V6" s="191" t="s">
        <v>286</v>
      </c>
      <c r="W6" s="191" t="s">
        <v>286</v>
      </c>
      <c r="X6" s="191" t="s">
        <v>286</v>
      </c>
      <c r="Y6" s="181"/>
    </row>
    <row r="7" spans="1:25" s="128" customFormat="1">
      <c r="A7" s="125" t="s">
        <v>4</v>
      </c>
      <c r="B7" s="125">
        <v>2017</v>
      </c>
      <c r="C7" s="25" t="s">
        <v>2006</v>
      </c>
      <c r="D7" s="126" t="s">
        <v>21</v>
      </c>
      <c r="E7" s="126" t="s">
        <v>100</v>
      </c>
      <c r="F7" s="126" t="s">
        <v>29</v>
      </c>
      <c r="G7" s="126" t="s">
        <v>2007</v>
      </c>
      <c r="H7" s="126" t="s">
        <v>29</v>
      </c>
      <c r="I7" s="126" t="s">
        <v>29</v>
      </c>
      <c r="J7" s="126" t="s">
        <v>29</v>
      </c>
      <c r="K7" s="90" t="s">
        <v>29</v>
      </c>
      <c r="L7" s="90" t="s">
        <v>2008</v>
      </c>
      <c r="M7" s="129" t="s">
        <v>2011</v>
      </c>
      <c r="N7" s="191" t="s">
        <v>286</v>
      </c>
      <c r="O7" s="191" t="s">
        <v>286</v>
      </c>
      <c r="P7" s="191" t="s">
        <v>286</v>
      </c>
      <c r="Q7" s="191" t="s">
        <v>286</v>
      </c>
      <c r="R7" s="191" t="s">
        <v>286</v>
      </c>
      <c r="S7" s="191" t="s">
        <v>286</v>
      </c>
      <c r="T7" s="191" t="s">
        <v>286</v>
      </c>
      <c r="U7" s="191" t="s">
        <v>286</v>
      </c>
      <c r="V7" s="191" t="s">
        <v>286</v>
      </c>
      <c r="W7" s="191" t="s">
        <v>286</v>
      </c>
      <c r="X7" s="191" t="s">
        <v>286</v>
      </c>
      <c r="Y7" s="181"/>
    </row>
    <row r="8" spans="1:25" s="128" customFormat="1">
      <c r="A8" s="125" t="s">
        <v>4</v>
      </c>
      <c r="B8" s="125">
        <v>2017</v>
      </c>
      <c r="C8" s="25" t="s">
        <v>2006</v>
      </c>
      <c r="D8" s="126" t="s">
        <v>21</v>
      </c>
      <c r="E8" s="126" t="s">
        <v>141</v>
      </c>
      <c r="F8" s="126" t="s">
        <v>29</v>
      </c>
      <c r="G8" s="126" t="s">
        <v>2007</v>
      </c>
      <c r="H8" s="126" t="s">
        <v>29</v>
      </c>
      <c r="I8" s="126" t="s">
        <v>29</v>
      </c>
      <c r="J8" s="126" t="s">
        <v>29</v>
      </c>
      <c r="K8" s="90" t="s">
        <v>29</v>
      </c>
      <c r="L8" s="115" t="s">
        <v>2008</v>
      </c>
      <c r="M8" s="129" t="s">
        <v>2011</v>
      </c>
      <c r="N8" s="191" t="s">
        <v>286</v>
      </c>
      <c r="O8" s="191" t="s">
        <v>286</v>
      </c>
      <c r="P8" s="191" t="s">
        <v>286</v>
      </c>
      <c r="Q8" s="191" t="s">
        <v>286</v>
      </c>
      <c r="R8" s="191" t="s">
        <v>286</v>
      </c>
      <c r="S8" s="191" t="s">
        <v>286</v>
      </c>
      <c r="T8" s="191" t="s">
        <v>286</v>
      </c>
      <c r="U8" s="191" t="s">
        <v>286</v>
      </c>
      <c r="V8" s="191" t="s">
        <v>286</v>
      </c>
      <c r="W8" s="191" t="s">
        <v>286</v>
      </c>
      <c r="X8" s="191" t="s">
        <v>286</v>
      </c>
      <c r="Y8" s="181"/>
    </row>
    <row r="9" spans="1:25" s="128" customFormat="1">
      <c r="A9" s="125" t="s">
        <v>4</v>
      </c>
      <c r="B9" s="125">
        <v>2017</v>
      </c>
      <c r="C9" s="25" t="s">
        <v>41</v>
      </c>
      <c r="D9" s="126" t="s">
        <v>21</v>
      </c>
      <c r="E9" s="126" t="s">
        <v>141</v>
      </c>
      <c r="F9" s="126" t="s">
        <v>29</v>
      </c>
      <c r="G9" s="126" t="s">
        <v>2007</v>
      </c>
      <c r="H9" s="126" t="s">
        <v>29</v>
      </c>
      <c r="I9" s="126" t="s">
        <v>29</v>
      </c>
      <c r="J9" s="126" t="s">
        <v>29</v>
      </c>
      <c r="K9" s="90" t="s">
        <v>29</v>
      </c>
      <c r="L9" s="115" t="s">
        <v>2008</v>
      </c>
      <c r="M9" s="129" t="s">
        <v>2012</v>
      </c>
      <c r="N9" s="191" t="s">
        <v>286</v>
      </c>
      <c r="O9" s="191" t="s">
        <v>286</v>
      </c>
      <c r="P9" s="191" t="s">
        <v>286</v>
      </c>
      <c r="Q9" s="191" t="s">
        <v>286</v>
      </c>
      <c r="R9" s="191" t="s">
        <v>286</v>
      </c>
      <c r="S9" s="191" t="s">
        <v>286</v>
      </c>
      <c r="T9" s="191" t="s">
        <v>286</v>
      </c>
      <c r="U9" s="191" t="s">
        <v>286</v>
      </c>
      <c r="V9" s="191" t="s">
        <v>286</v>
      </c>
      <c r="W9" s="191" t="s">
        <v>286</v>
      </c>
      <c r="X9" s="191" t="s">
        <v>286</v>
      </c>
      <c r="Y9" s="181"/>
    </row>
    <row r="10" spans="1:25" s="128" customFormat="1">
      <c r="A10" s="125" t="s">
        <v>4</v>
      </c>
      <c r="B10" s="125">
        <v>2017</v>
      </c>
      <c r="C10" s="25" t="s">
        <v>41</v>
      </c>
      <c r="D10" s="126" t="s">
        <v>21</v>
      </c>
      <c r="E10" s="126" t="s">
        <v>188</v>
      </c>
      <c r="F10" s="126" t="s">
        <v>29</v>
      </c>
      <c r="G10" s="126" t="s">
        <v>2007</v>
      </c>
      <c r="H10" s="126" t="s">
        <v>29</v>
      </c>
      <c r="I10" s="126" t="s">
        <v>29</v>
      </c>
      <c r="J10" s="126" t="s">
        <v>29</v>
      </c>
      <c r="K10" s="90" t="s">
        <v>29</v>
      </c>
      <c r="L10" s="115" t="s">
        <v>2008</v>
      </c>
      <c r="M10" s="129" t="s">
        <v>2012</v>
      </c>
      <c r="N10" s="191" t="s">
        <v>286</v>
      </c>
      <c r="O10" s="191" t="s">
        <v>286</v>
      </c>
      <c r="P10" s="191" t="s">
        <v>286</v>
      </c>
      <c r="Q10" s="191" t="s">
        <v>286</v>
      </c>
      <c r="R10" s="191" t="s">
        <v>286</v>
      </c>
      <c r="S10" s="191" t="s">
        <v>286</v>
      </c>
      <c r="T10" s="191" t="s">
        <v>286</v>
      </c>
      <c r="U10" s="191" t="s">
        <v>286</v>
      </c>
      <c r="V10" s="191" t="s">
        <v>286</v>
      </c>
      <c r="W10" s="191" t="s">
        <v>286</v>
      </c>
      <c r="X10" s="191" t="s">
        <v>286</v>
      </c>
      <c r="Y10" s="181"/>
    </row>
    <row r="11" spans="1:25" s="128" customFormat="1">
      <c r="A11" s="125" t="s">
        <v>4</v>
      </c>
      <c r="B11" s="125">
        <v>2017</v>
      </c>
      <c r="C11" s="25" t="s">
        <v>41</v>
      </c>
      <c r="D11" s="126" t="s">
        <v>21</v>
      </c>
      <c r="E11" s="126" t="s">
        <v>100</v>
      </c>
      <c r="F11" s="126" t="s">
        <v>29</v>
      </c>
      <c r="G11" s="126" t="s">
        <v>2007</v>
      </c>
      <c r="H11" s="126" t="s">
        <v>29</v>
      </c>
      <c r="I11" s="126" t="s">
        <v>29</v>
      </c>
      <c r="J11" s="126" t="s">
        <v>29</v>
      </c>
      <c r="K11" s="90" t="s">
        <v>29</v>
      </c>
      <c r="L11" s="115" t="s">
        <v>2008</v>
      </c>
      <c r="M11" s="129" t="s">
        <v>2012</v>
      </c>
      <c r="N11" s="191" t="s">
        <v>286</v>
      </c>
      <c r="O11" s="191" t="s">
        <v>286</v>
      </c>
      <c r="P11" s="191" t="s">
        <v>286</v>
      </c>
      <c r="Q11" s="191" t="s">
        <v>286</v>
      </c>
      <c r="R11" s="191" t="s">
        <v>286</v>
      </c>
      <c r="S11" s="191" t="s">
        <v>286</v>
      </c>
      <c r="T11" s="191" t="s">
        <v>286</v>
      </c>
      <c r="U11" s="191" t="s">
        <v>286</v>
      </c>
      <c r="V11" s="191" t="s">
        <v>286</v>
      </c>
      <c r="W11" s="191" t="s">
        <v>286</v>
      </c>
      <c r="X11" s="191" t="s">
        <v>286</v>
      </c>
      <c r="Y11" s="181"/>
    </row>
    <row r="12" spans="1:25" s="128" customFormat="1">
      <c r="A12" s="125" t="s">
        <v>4</v>
      </c>
      <c r="B12" s="125">
        <v>2017</v>
      </c>
      <c r="C12" s="25" t="s">
        <v>41</v>
      </c>
      <c r="D12" s="126" t="s">
        <v>21</v>
      </c>
      <c r="E12" s="126" t="s">
        <v>2013</v>
      </c>
      <c r="F12" s="126" t="s">
        <v>29</v>
      </c>
      <c r="G12" s="126" t="s">
        <v>2007</v>
      </c>
      <c r="H12" s="126" t="s">
        <v>29</v>
      </c>
      <c r="I12" s="126" t="s">
        <v>29</v>
      </c>
      <c r="J12" s="126" t="s">
        <v>29</v>
      </c>
      <c r="K12" s="90" t="s">
        <v>29</v>
      </c>
      <c r="L12" s="115" t="s">
        <v>2008</v>
      </c>
      <c r="M12" s="129" t="s">
        <v>2012</v>
      </c>
      <c r="N12" s="191" t="s">
        <v>286</v>
      </c>
      <c r="O12" s="191" t="s">
        <v>286</v>
      </c>
      <c r="P12" s="191" t="s">
        <v>286</v>
      </c>
      <c r="Q12" s="191" t="s">
        <v>286</v>
      </c>
      <c r="R12" s="191" t="s">
        <v>286</v>
      </c>
      <c r="S12" s="191" t="s">
        <v>286</v>
      </c>
      <c r="T12" s="191" t="s">
        <v>286</v>
      </c>
      <c r="U12" s="191" t="s">
        <v>286</v>
      </c>
      <c r="V12" s="191" t="s">
        <v>286</v>
      </c>
      <c r="W12" s="191" t="s">
        <v>286</v>
      </c>
      <c r="X12" s="191" t="s">
        <v>286</v>
      </c>
      <c r="Y12" s="181"/>
    </row>
    <row r="13" spans="1:25">
      <c r="A13" s="125" t="s">
        <v>4</v>
      </c>
      <c r="B13" s="125">
        <v>2017</v>
      </c>
      <c r="C13" s="25" t="s">
        <v>41</v>
      </c>
      <c r="D13" s="126" t="s">
        <v>21</v>
      </c>
      <c r="E13" s="126" t="s">
        <v>2014</v>
      </c>
      <c r="F13" s="126" t="s">
        <v>29</v>
      </c>
      <c r="G13" s="126" t="s">
        <v>2007</v>
      </c>
      <c r="H13" s="126" t="s">
        <v>29</v>
      </c>
      <c r="I13" s="126" t="s">
        <v>29</v>
      </c>
      <c r="J13" s="126" t="s">
        <v>29</v>
      </c>
      <c r="K13" s="90" t="s">
        <v>29</v>
      </c>
      <c r="L13" s="115" t="s">
        <v>2008</v>
      </c>
      <c r="M13" s="127" t="s">
        <v>2012</v>
      </c>
      <c r="N13" s="191" t="s">
        <v>286</v>
      </c>
      <c r="O13" s="191" t="s">
        <v>286</v>
      </c>
      <c r="P13" s="191" t="s">
        <v>286</v>
      </c>
      <c r="Q13" s="191" t="s">
        <v>286</v>
      </c>
      <c r="R13" s="191" t="s">
        <v>286</v>
      </c>
      <c r="S13" s="191" t="s">
        <v>286</v>
      </c>
      <c r="T13" s="191" t="s">
        <v>286</v>
      </c>
      <c r="U13" s="191" t="s">
        <v>286</v>
      </c>
      <c r="V13" s="191" t="s">
        <v>286</v>
      </c>
      <c r="W13" s="191" t="s">
        <v>286</v>
      </c>
      <c r="X13" s="191" t="s">
        <v>286</v>
      </c>
      <c r="Y13" s="181"/>
    </row>
    <row r="14" spans="1:25">
      <c r="A14" s="125" t="s">
        <v>4</v>
      </c>
      <c r="B14" s="125">
        <v>2017</v>
      </c>
      <c r="C14" s="25" t="s">
        <v>37</v>
      </c>
      <c r="D14" s="126" t="s">
        <v>21</v>
      </c>
      <c r="E14" s="126" t="s">
        <v>188</v>
      </c>
      <c r="F14" s="126" t="s">
        <v>45</v>
      </c>
      <c r="G14" s="126" t="s">
        <v>48</v>
      </c>
      <c r="H14" s="126" t="s">
        <v>29</v>
      </c>
      <c r="I14" s="126" t="s">
        <v>45</v>
      </c>
      <c r="J14" s="130" t="s">
        <v>1832</v>
      </c>
      <c r="K14" s="90" t="s">
        <v>286</v>
      </c>
      <c r="L14" s="344" t="s">
        <v>1767</v>
      </c>
      <c r="M14" s="131" t="s">
        <v>2015</v>
      </c>
      <c r="N14" s="452" t="s">
        <v>2348</v>
      </c>
      <c r="O14" s="451" t="s">
        <v>2350</v>
      </c>
      <c r="P14" s="451" t="s">
        <v>2350</v>
      </c>
      <c r="Q14" s="451" t="s">
        <v>85</v>
      </c>
      <c r="R14" s="451" t="s">
        <v>85</v>
      </c>
      <c r="S14" s="451" t="s">
        <v>85</v>
      </c>
      <c r="T14" s="451" t="s">
        <v>85</v>
      </c>
      <c r="U14" s="451" t="s">
        <v>85</v>
      </c>
      <c r="V14" s="181" t="s">
        <v>29</v>
      </c>
      <c r="W14" s="451" t="s">
        <v>29</v>
      </c>
      <c r="X14" s="181" t="s">
        <v>45</v>
      </c>
      <c r="Y14" s="451"/>
    </row>
    <row r="15" spans="1:25">
      <c r="A15" s="125" t="s">
        <v>4</v>
      </c>
      <c r="B15" s="125">
        <v>2017</v>
      </c>
      <c r="C15" s="132" t="s">
        <v>37</v>
      </c>
      <c r="D15" s="126" t="s">
        <v>21</v>
      </c>
      <c r="E15" s="126" t="s">
        <v>141</v>
      </c>
      <c r="F15" s="126" t="s">
        <v>45</v>
      </c>
      <c r="G15" s="126" t="s">
        <v>48</v>
      </c>
      <c r="H15" s="126" t="s">
        <v>29</v>
      </c>
      <c r="I15" s="126" t="s">
        <v>45</v>
      </c>
      <c r="J15" s="126" t="s">
        <v>1832</v>
      </c>
      <c r="K15" s="90" t="s">
        <v>29</v>
      </c>
      <c r="L15" s="340" t="s">
        <v>2016</v>
      </c>
      <c r="M15" s="131" t="s">
        <v>2017</v>
      </c>
      <c r="N15" s="453" t="s">
        <v>2016</v>
      </c>
      <c r="O15" s="181" t="s">
        <v>2350</v>
      </c>
      <c r="P15" s="451" t="s">
        <v>2349</v>
      </c>
      <c r="Q15" s="181" t="s">
        <v>45</v>
      </c>
      <c r="R15" s="181" t="s">
        <v>45</v>
      </c>
      <c r="S15" s="451" t="s">
        <v>85</v>
      </c>
      <c r="T15" s="181" t="s">
        <v>45</v>
      </c>
      <c r="U15" s="181" t="s">
        <v>85</v>
      </c>
      <c r="V15" s="181" t="s">
        <v>29</v>
      </c>
      <c r="W15" s="181" t="s">
        <v>29</v>
      </c>
      <c r="X15" s="181" t="s">
        <v>45</v>
      </c>
      <c r="Y15" s="456" t="s">
        <v>2353</v>
      </c>
    </row>
    <row r="16" spans="1:25">
      <c r="A16" s="125" t="s">
        <v>4</v>
      </c>
      <c r="B16" s="125">
        <v>2017</v>
      </c>
      <c r="C16" s="25" t="s">
        <v>37</v>
      </c>
      <c r="D16" s="126" t="s">
        <v>21</v>
      </c>
      <c r="E16" s="126" t="s">
        <v>1034</v>
      </c>
      <c r="F16" s="126" t="s">
        <v>45</v>
      </c>
      <c r="G16" s="126" t="s">
        <v>48</v>
      </c>
      <c r="H16" s="126" t="s">
        <v>29</v>
      </c>
      <c r="I16" s="126" t="s">
        <v>45</v>
      </c>
      <c r="J16" s="126" t="s">
        <v>2018</v>
      </c>
      <c r="K16" s="90" t="s">
        <v>29</v>
      </c>
      <c r="L16" s="115" t="s">
        <v>2019</v>
      </c>
      <c r="M16" s="131" t="s">
        <v>2020</v>
      </c>
      <c r="N16" s="454" t="s">
        <v>2347</v>
      </c>
      <c r="O16" s="451" t="s">
        <v>2350</v>
      </c>
      <c r="P16" s="451" t="s">
        <v>2351</v>
      </c>
      <c r="Q16" s="181" t="s">
        <v>45</v>
      </c>
      <c r="R16" s="181" t="s">
        <v>45</v>
      </c>
      <c r="S16" s="181" t="s">
        <v>45</v>
      </c>
      <c r="T16" s="181" t="s">
        <v>45</v>
      </c>
      <c r="U16" s="181" t="s">
        <v>45</v>
      </c>
      <c r="V16" s="181" t="s">
        <v>29</v>
      </c>
      <c r="W16" s="181" t="s">
        <v>45</v>
      </c>
      <c r="X16" s="181" t="s">
        <v>45</v>
      </c>
      <c r="Y16" s="456" t="s">
        <v>2352</v>
      </c>
    </row>
    <row r="17" spans="1:25">
      <c r="A17" s="125" t="s">
        <v>4</v>
      </c>
      <c r="B17" s="125">
        <v>2017</v>
      </c>
      <c r="C17" s="25" t="s">
        <v>37</v>
      </c>
      <c r="D17" s="126" t="s">
        <v>21</v>
      </c>
      <c r="E17" s="125" t="s">
        <v>100</v>
      </c>
      <c r="F17" s="126" t="s">
        <v>29</v>
      </c>
      <c r="G17" s="126" t="s">
        <v>2021</v>
      </c>
      <c r="H17" s="126" t="s">
        <v>29</v>
      </c>
      <c r="I17" s="126" t="s">
        <v>29</v>
      </c>
      <c r="J17" s="126" t="s">
        <v>29</v>
      </c>
      <c r="K17" s="90" t="s">
        <v>29</v>
      </c>
      <c r="L17" s="115" t="s">
        <v>2008</v>
      </c>
      <c r="M17" s="131" t="s">
        <v>2022</v>
      </c>
      <c r="N17" s="191" t="s">
        <v>286</v>
      </c>
      <c r="O17" s="191" t="s">
        <v>286</v>
      </c>
      <c r="P17" s="191" t="s">
        <v>286</v>
      </c>
      <c r="Q17" s="191" t="s">
        <v>286</v>
      </c>
      <c r="R17" s="191" t="s">
        <v>286</v>
      </c>
      <c r="S17" s="191" t="s">
        <v>286</v>
      </c>
      <c r="T17" s="191" t="s">
        <v>286</v>
      </c>
      <c r="U17" s="191" t="s">
        <v>286</v>
      </c>
      <c r="V17" s="191" t="s">
        <v>286</v>
      </c>
      <c r="W17" s="191" t="s">
        <v>286</v>
      </c>
      <c r="X17" s="191" t="s">
        <v>286</v>
      </c>
      <c r="Y17" s="181"/>
    </row>
    <row r="18" spans="1:25">
      <c r="A18" s="125" t="s">
        <v>4</v>
      </c>
      <c r="B18" s="125">
        <v>2017</v>
      </c>
      <c r="C18" s="25" t="s">
        <v>37</v>
      </c>
      <c r="D18" s="126" t="s">
        <v>21</v>
      </c>
      <c r="E18" s="126" t="s">
        <v>2013</v>
      </c>
      <c r="F18" s="126" t="s">
        <v>45</v>
      </c>
      <c r="G18" s="126" t="s">
        <v>2021</v>
      </c>
      <c r="H18" s="126" t="s">
        <v>29</v>
      </c>
      <c r="I18" s="126" t="s">
        <v>29</v>
      </c>
      <c r="J18" s="126" t="s">
        <v>29</v>
      </c>
      <c r="K18" s="90" t="s">
        <v>29</v>
      </c>
      <c r="L18" s="115" t="s">
        <v>2023</v>
      </c>
      <c r="M18" s="131" t="s">
        <v>2024</v>
      </c>
      <c r="N18" s="191" t="s">
        <v>286</v>
      </c>
      <c r="O18" s="191" t="s">
        <v>286</v>
      </c>
      <c r="P18" s="191" t="s">
        <v>286</v>
      </c>
      <c r="Q18" s="191" t="s">
        <v>286</v>
      </c>
      <c r="R18" s="191" t="s">
        <v>286</v>
      </c>
      <c r="S18" s="191" t="s">
        <v>286</v>
      </c>
      <c r="T18" s="191" t="s">
        <v>286</v>
      </c>
      <c r="U18" s="191" t="s">
        <v>286</v>
      </c>
      <c r="V18" s="191" t="s">
        <v>286</v>
      </c>
      <c r="W18" s="191" t="s">
        <v>286</v>
      </c>
      <c r="X18" s="191" t="s">
        <v>286</v>
      </c>
      <c r="Y18" s="181"/>
    </row>
    <row r="19" spans="1:25">
      <c r="A19" s="125" t="s">
        <v>4</v>
      </c>
      <c r="B19" s="125">
        <v>2017</v>
      </c>
      <c r="C19" s="25" t="s">
        <v>37</v>
      </c>
      <c r="D19" s="126" t="s">
        <v>21</v>
      </c>
      <c r="E19" s="126" t="s">
        <v>2025</v>
      </c>
      <c r="F19" s="126" t="s">
        <v>45</v>
      </c>
      <c r="G19" s="126" t="s">
        <v>2021</v>
      </c>
      <c r="H19" s="126" t="s">
        <v>29</v>
      </c>
      <c r="I19" s="126" t="s">
        <v>29</v>
      </c>
      <c r="J19" s="126" t="s">
        <v>29</v>
      </c>
      <c r="K19" s="90" t="s">
        <v>29</v>
      </c>
      <c r="L19" s="115" t="s">
        <v>2008</v>
      </c>
      <c r="M19" s="131" t="s">
        <v>2026</v>
      </c>
      <c r="N19" s="191" t="s">
        <v>286</v>
      </c>
      <c r="O19" s="191" t="s">
        <v>286</v>
      </c>
      <c r="P19" s="191" t="s">
        <v>286</v>
      </c>
      <c r="Q19" s="191" t="s">
        <v>286</v>
      </c>
      <c r="R19" s="191" t="s">
        <v>286</v>
      </c>
      <c r="S19" s="191" t="s">
        <v>286</v>
      </c>
      <c r="T19" s="191" t="s">
        <v>286</v>
      </c>
      <c r="U19" s="191" t="s">
        <v>286</v>
      </c>
      <c r="V19" s="191" t="s">
        <v>286</v>
      </c>
      <c r="W19" s="191" t="s">
        <v>286</v>
      </c>
      <c r="X19" s="191" t="s">
        <v>286</v>
      </c>
      <c r="Y19" s="181"/>
    </row>
    <row r="20" spans="1:25">
      <c r="A20" s="125" t="s">
        <v>4</v>
      </c>
      <c r="B20" s="125">
        <v>2017</v>
      </c>
      <c r="C20" s="25" t="s">
        <v>37</v>
      </c>
      <c r="D20" s="126" t="s">
        <v>317</v>
      </c>
      <c r="E20" s="126" t="s">
        <v>2027</v>
      </c>
      <c r="F20" s="126" t="s">
        <v>45</v>
      </c>
      <c r="G20" s="126" t="s">
        <v>48</v>
      </c>
      <c r="H20" s="126" t="s">
        <v>29</v>
      </c>
      <c r="I20" s="126" t="s">
        <v>45</v>
      </c>
      <c r="J20" s="126" t="s">
        <v>29</v>
      </c>
      <c r="K20" s="90" t="s">
        <v>29</v>
      </c>
      <c r="L20" s="115" t="s">
        <v>1768</v>
      </c>
      <c r="M20" s="309" t="s">
        <v>2028</v>
      </c>
      <c r="N20" s="455" t="s">
        <v>1768</v>
      </c>
      <c r="O20" s="181" t="s">
        <v>2350</v>
      </c>
      <c r="P20" s="451" t="s">
        <v>2349</v>
      </c>
      <c r="Q20" s="451" t="s">
        <v>85</v>
      </c>
      <c r="R20" s="451" t="s">
        <v>85</v>
      </c>
      <c r="S20" s="451" t="s">
        <v>85</v>
      </c>
      <c r="T20" s="181" t="s">
        <v>45</v>
      </c>
      <c r="U20" s="181" t="s">
        <v>45</v>
      </c>
      <c r="V20" s="181" t="s">
        <v>29</v>
      </c>
      <c r="W20" s="181" t="s">
        <v>29</v>
      </c>
      <c r="X20" s="181" t="s">
        <v>45</v>
      </c>
      <c r="Y20" s="456" t="s">
        <v>2355</v>
      </c>
    </row>
    <row r="21" spans="1:25">
      <c r="A21" s="125" t="s">
        <v>4</v>
      </c>
      <c r="B21" s="125">
        <v>2017</v>
      </c>
      <c r="C21" s="25" t="s">
        <v>3</v>
      </c>
      <c r="D21" s="126" t="s">
        <v>56</v>
      </c>
      <c r="E21" s="126" t="s">
        <v>141</v>
      </c>
      <c r="F21" s="126" t="s">
        <v>45</v>
      </c>
      <c r="G21" s="126" t="s">
        <v>48</v>
      </c>
      <c r="H21" s="126" t="s">
        <v>29</v>
      </c>
      <c r="I21" s="126" t="s">
        <v>45</v>
      </c>
      <c r="J21" s="126" t="s">
        <v>29</v>
      </c>
      <c r="K21" s="90" t="s">
        <v>29</v>
      </c>
      <c r="L21" s="115" t="s">
        <v>1768</v>
      </c>
      <c r="M21" s="131" t="s">
        <v>2029</v>
      </c>
      <c r="N21" s="455" t="s">
        <v>1768</v>
      </c>
      <c r="O21" s="181" t="s">
        <v>2350</v>
      </c>
      <c r="P21" s="451" t="s">
        <v>2349</v>
      </c>
      <c r="Q21" s="451" t="s">
        <v>85</v>
      </c>
      <c r="R21" s="451" t="s">
        <v>85</v>
      </c>
      <c r="S21" s="451" t="s">
        <v>85</v>
      </c>
      <c r="T21" s="181" t="s">
        <v>45</v>
      </c>
      <c r="U21" s="181" t="s">
        <v>45</v>
      </c>
      <c r="V21" s="181" t="s">
        <v>29</v>
      </c>
      <c r="W21" s="181" t="s">
        <v>29</v>
      </c>
      <c r="X21" s="181" t="s">
        <v>45</v>
      </c>
      <c r="Y21" s="456" t="s">
        <v>2354</v>
      </c>
    </row>
    <row r="22" spans="1:25">
      <c r="A22" s="125" t="s">
        <v>4</v>
      </c>
      <c r="B22" s="125">
        <v>2017</v>
      </c>
      <c r="C22" s="25" t="s">
        <v>3</v>
      </c>
      <c r="D22" s="126" t="s">
        <v>2030</v>
      </c>
      <c r="E22" s="126" t="s">
        <v>2025</v>
      </c>
      <c r="F22" s="126" t="s">
        <v>45</v>
      </c>
      <c r="G22" s="126" t="s">
        <v>2021</v>
      </c>
      <c r="H22" s="126" t="s">
        <v>29</v>
      </c>
      <c r="I22" s="126" t="s">
        <v>29</v>
      </c>
      <c r="J22" s="126" t="s">
        <v>29</v>
      </c>
      <c r="K22" s="90" t="s">
        <v>29</v>
      </c>
      <c r="L22" s="115" t="s">
        <v>2008</v>
      </c>
      <c r="M22" s="131" t="s">
        <v>2026</v>
      </c>
      <c r="N22" s="191" t="s">
        <v>286</v>
      </c>
      <c r="O22" s="191" t="s">
        <v>286</v>
      </c>
      <c r="P22" s="191" t="s">
        <v>286</v>
      </c>
      <c r="Q22" s="191" t="s">
        <v>286</v>
      </c>
      <c r="R22" s="191" t="s">
        <v>286</v>
      </c>
      <c r="S22" s="191" t="s">
        <v>286</v>
      </c>
      <c r="T22" s="191" t="s">
        <v>286</v>
      </c>
      <c r="U22" s="191" t="s">
        <v>286</v>
      </c>
      <c r="V22" s="191" t="s">
        <v>286</v>
      </c>
      <c r="W22" s="191" t="s">
        <v>286</v>
      </c>
      <c r="X22" s="191" t="s">
        <v>286</v>
      </c>
      <c r="Y22" s="181"/>
    </row>
    <row r="23" spans="1:25">
      <c r="A23" s="125" t="s">
        <v>4</v>
      </c>
      <c r="B23" s="125">
        <v>2017</v>
      </c>
      <c r="C23" s="25" t="s">
        <v>3</v>
      </c>
      <c r="D23" s="126" t="s">
        <v>2030</v>
      </c>
      <c r="E23" s="126" t="s">
        <v>2027</v>
      </c>
      <c r="F23" s="126" t="s">
        <v>45</v>
      </c>
      <c r="G23" s="126" t="s">
        <v>48</v>
      </c>
      <c r="H23" s="126" t="s">
        <v>29</v>
      </c>
      <c r="I23" s="90" t="s">
        <v>45</v>
      </c>
      <c r="J23" s="90" t="s">
        <v>29</v>
      </c>
      <c r="K23" s="90" t="s">
        <v>29</v>
      </c>
      <c r="L23" s="115" t="s">
        <v>1768</v>
      </c>
      <c r="M23" s="131" t="s">
        <v>2031</v>
      </c>
      <c r="N23" s="455" t="s">
        <v>1768</v>
      </c>
      <c r="O23" s="181" t="s">
        <v>2350</v>
      </c>
      <c r="P23" s="451" t="s">
        <v>2349</v>
      </c>
      <c r="Q23" s="451" t="s">
        <v>85</v>
      </c>
      <c r="R23" s="451" t="s">
        <v>85</v>
      </c>
      <c r="S23" s="451" t="s">
        <v>85</v>
      </c>
      <c r="T23" s="181" t="s">
        <v>45</v>
      </c>
      <c r="U23" s="181" t="s">
        <v>45</v>
      </c>
      <c r="V23" s="181" t="s">
        <v>29</v>
      </c>
      <c r="W23" s="181" t="s">
        <v>29</v>
      </c>
      <c r="X23" s="181" t="s">
        <v>45</v>
      </c>
      <c r="Y23" s="456" t="s">
        <v>2355</v>
      </c>
    </row>
  </sheetData>
  <dataValidations count="3">
    <dataValidation type="textLength" showInputMessage="1" showErrorMessage="1" sqref="M20 M17:M18 M15 M9:M13">
      <formula1>0</formula1>
      <formula2>150</formula2>
    </dataValidation>
    <dataValidation type="list" allowBlank="1" showInputMessage="1" showErrorMessage="1" sqref="L14">
      <formula1>$BK$11:$BK$11</formula1>
    </dataValidation>
    <dataValidation type="list" allowBlank="1" showInputMessage="1" showErrorMessage="1" sqref="A5:A19">
      <formula1>#REF!</formula1>
    </dataValidation>
  </dataValidations>
  <pageMargins left="0.7" right="0.7" top="0.75" bottom="0.75" header="0.3" footer="0.3"/>
  <pageSetup paperSize="9" scale="72" orientation="landscape" r:id="rId1"/>
  <headerFooter alignWithMargins="0"/>
</worksheet>
</file>

<file path=xl/worksheets/sheet5.xml><?xml version="1.0" encoding="utf-8"?>
<worksheet xmlns="http://schemas.openxmlformats.org/spreadsheetml/2006/main" xmlns:r="http://schemas.openxmlformats.org/officeDocument/2006/relationships">
  <dimension ref="A1:AC141"/>
  <sheetViews>
    <sheetView zoomScaleNormal="100" workbookViewId="0">
      <selection activeCell="F38" sqref="F37:F38"/>
    </sheetView>
  </sheetViews>
  <sheetFormatPr baseColWidth="10" defaultColWidth="11.42578125" defaultRowHeight="12.75"/>
  <cols>
    <col min="1" max="1" width="4.5703125" style="301" customWidth="1"/>
    <col min="2" max="2" width="9.5703125" style="301" bestFit="1" customWidth="1"/>
    <col min="3" max="3" width="15.42578125" style="301" customWidth="1"/>
    <col min="4" max="4" width="7.140625" style="301" customWidth="1"/>
    <col min="5" max="5" width="11.42578125" style="301"/>
    <col min="6" max="6" width="6.140625" style="301" customWidth="1"/>
    <col min="7" max="7" width="6" style="301" customWidth="1"/>
    <col min="8" max="9" width="11.42578125" style="301"/>
    <col min="10" max="10" width="6.42578125" style="301" customWidth="1"/>
    <col min="11" max="11" width="11.42578125" style="301"/>
    <col min="12" max="12" width="7" style="301" customWidth="1"/>
    <col min="13" max="13" width="5" style="301" customWidth="1"/>
    <col min="14" max="16384" width="11.42578125" style="301"/>
  </cols>
  <sheetData>
    <row r="1" spans="1:29" ht="13.5" thickBot="1">
      <c r="A1" s="728" t="s">
        <v>256</v>
      </c>
      <c r="B1" s="729"/>
      <c r="C1" s="730"/>
      <c r="D1" s="729"/>
      <c r="E1" s="730"/>
      <c r="F1" s="730"/>
      <c r="G1" s="730"/>
      <c r="H1" s="730"/>
      <c r="I1" s="730"/>
      <c r="J1" s="731"/>
      <c r="K1" s="732"/>
      <c r="L1" s="733"/>
      <c r="M1" s="733"/>
      <c r="N1" s="733"/>
      <c r="O1" s="730"/>
      <c r="P1" s="546"/>
    </row>
    <row r="2" spans="1:29">
      <c r="A2" s="734"/>
      <c r="B2" s="544"/>
      <c r="C2" s="544"/>
      <c r="D2" s="544"/>
      <c r="E2" s="544"/>
      <c r="F2" s="544"/>
      <c r="G2" s="544"/>
      <c r="H2" s="544"/>
      <c r="I2" s="544"/>
      <c r="J2" s="544"/>
      <c r="K2" s="544"/>
      <c r="L2" s="544"/>
      <c r="M2" s="544"/>
      <c r="N2" s="544"/>
      <c r="O2" s="544"/>
      <c r="P2" s="544"/>
      <c r="Q2" s="544"/>
      <c r="R2" s="544"/>
      <c r="S2" s="551"/>
      <c r="T2" s="299" t="s">
        <v>2168</v>
      </c>
      <c r="U2" s="568" t="s">
        <v>3245</v>
      </c>
      <c r="V2" s="544"/>
      <c r="W2" s="544"/>
      <c r="X2" s="544"/>
      <c r="Y2" s="544"/>
      <c r="Z2" s="544"/>
      <c r="AA2" s="544"/>
      <c r="AB2" s="551"/>
      <c r="AC2" s="551"/>
    </row>
    <row r="3" spans="1:29" ht="13.5" thickBot="1">
      <c r="A3" s="735"/>
      <c r="B3" s="736"/>
      <c r="C3" s="736"/>
      <c r="D3" s="736"/>
      <c r="E3" s="736"/>
      <c r="F3" s="736"/>
      <c r="G3" s="736"/>
      <c r="H3" s="736"/>
      <c r="I3" s="736"/>
      <c r="J3" s="736"/>
      <c r="K3" s="736"/>
      <c r="L3" s="736"/>
      <c r="M3" s="736"/>
      <c r="N3" s="736"/>
      <c r="O3" s="736"/>
      <c r="P3" s="736"/>
      <c r="Q3" s="544"/>
      <c r="R3" s="544"/>
      <c r="S3" s="551"/>
      <c r="T3" s="332" t="s">
        <v>2167</v>
      </c>
      <c r="U3" s="337">
        <v>2018</v>
      </c>
      <c r="V3" s="544"/>
      <c r="W3" s="544"/>
      <c r="X3" s="544"/>
      <c r="Y3" s="544"/>
      <c r="Z3" s="544"/>
      <c r="AA3" s="544"/>
      <c r="AB3" s="551"/>
      <c r="AC3" s="538"/>
    </row>
    <row r="4" spans="1:29" s="300" customFormat="1" ht="74.25" customHeight="1" thickBot="1">
      <c r="A4" s="737" t="s">
        <v>0</v>
      </c>
      <c r="B4" s="737" t="s">
        <v>109</v>
      </c>
      <c r="C4" s="738" t="s">
        <v>185</v>
      </c>
      <c r="D4" s="737" t="s">
        <v>20</v>
      </c>
      <c r="E4" s="737" t="s">
        <v>53</v>
      </c>
      <c r="F4" s="737" t="s">
        <v>186</v>
      </c>
      <c r="G4" s="737" t="s">
        <v>54</v>
      </c>
      <c r="H4" s="737" t="s">
        <v>187</v>
      </c>
      <c r="I4" s="737" t="s">
        <v>86</v>
      </c>
      <c r="J4" s="739" t="s">
        <v>244</v>
      </c>
      <c r="K4" s="740" t="s">
        <v>87</v>
      </c>
      <c r="L4" s="739" t="s">
        <v>88</v>
      </c>
      <c r="M4" s="739" t="s">
        <v>245</v>
      </c>
      <c r="N4" s="739" t="s">
        <v>61</v>
      </c>
      <c r="O4" s="738" t="s">
        <v>13</v>
      </c>
      <c r="P4" s="741" t="s">
        <v>2183</v>
      </c>
      <c r="Q4" s="742" t="s">
        <v>2184</v>
      </c>
      <c r="R4" s="741" t="s">
        <v>2185</v>
      </c>
      <c r="S4" s="741" t="s">
        <v>2186</v>
      </c>
      <c r="T4" s="741" t="s">
        <v>2187</v>
      </c>
      <c r="U4" s="743" t="s">
        <v>2188</v>
      </c>
      <c r="V4" s="308"/>
      <c r="W4" s="308"/>
      <c r="X4" s="308"/>
      <c r="Y4" s="308"/>
      <c r="Z4" s="308"/>
      <c r="AA4" s="308"/>
      <c r="AB4" s="308"/>
      <c r="AC4" s="308"/>
    </row>
    <row r="5" spans="1:29">
      <c r="A5" s="392" t="s">
        <v>4</v>
      </c>
      <c r="B5" s="744" t="s">
        <v>26</v>
      </c>
      <c r="C5" s="392" t="s">
        <v>1859</v>
      </c>
      <c r="D5" s="430" t="s">
        <v>21</v>
      </c>
      <c r="E5" s="431" t="s">
        <v>141</v>
      </c>
      <c r="F5" s="392" t="s">
        <v>45</v>
      </c>
      <c r="G5" s="392" t="s">
        <v>48</v>
      </c>
      <c r="H5" s="432" t="s">
        <v>1860</v>
      </c>
      <c r="I5" s="413" t="s">
        <v>1861</v>
      </c>
      <c r="J5" s="392" t="s">
        <v>43</v>
      </c>
      <c r="K5" s="392" t="s">
        <v>1862</v>
      </c>
      <c r="L5" s="745" t="s">
        <v>1863</v>
      </c>
      <c r="M5" s="392">
        <v>6</v>
      </c>
      <c r="N5" s="432" t="s">
        <v>1864</v>
      </c>
      <c r="O5" s="392"/>
      <c r="P5" s="746">
        <v>5</v>
      </c>
      <c r="Q5" s="443">
        <f>100*P5/M5</f>
        <v>83.333333333333329</v>
      </c>
      <c r="R5" s="747" t="s">
        <v>3110</v>
      </c>
      <c r="S5" s="748" t="s">
        <v>3073</v>
      </c>
      <c r="T5" s="748" t="s">
        <v>29</v>
      </c>
      <c r="U5" s="748" t="s">
        <v>3111</v>
      </c>
      <c r="V5" s="304"/>
      <c r="W5" s="305"/>
      <c r="X5" s="304"/>
      <c r="Y5" s="303"/>
      <c r="Z5" s="303"/>
      <c r="AA5" s="303"/>
      <c r="AB5" s="303"/>
    </row>
    <row r="6" spans="1:29">
      <c r="A6" s="392" t="s">
        <v>4</v>
      </c>
      <c r="B6" s="744" t="s">
        <v>26</v>
      </c>
      <c r="C6" s="392" t="s">
        <v>1859</v>
      </c>
      <c r="D6" s="430" t="s">
        <v>21</v>
      </c>
      <c r="E6" s="431" t="s">
        <v>141</v>
      </c>
      <c r="F6" s="392" t="s">
        <v>45</v>
      </c>
      <c r="G6" s="392" t="s">
        <v>48</v>
      </c>
      <c r="H6" s="432" t="s">
        <v>1860</v>
      </c>
      <c r="I6" s="413" t="s">
        <v>1861</v>
      </c>
      <c r="J6" s="392" t="s">
        <v>90</v>
      </c>
      <c r="K6" s="392" t="s">
        <v>1865</v>
      </c>
      <c r="L6" s="745" t="s">
        <v>89</v>
      </c>
      <c r="M6" s="392">
        <v>1</v>
      </c>
      <c r="N6" s="432" t="s">
        <v>1864</v>
      </c>
      <c r="O6" s="392" t="s">
        <v>1866</v>
      </c>
      <c r="P6" s="746">
        <v>1</v>
      </c>
      <c r="Q6" s="443">
        <f>100*P6/M6</f>
        <v>100</v>
      </c>
      <c r="R6" s="747"/>
      <c r="S6" s="748" t="s">
        <v>3071</v>
      </c>
      <c r="T6" s="748" t="s">
        <v>29</v>
      </c>
      <c r="U6" s="748" t="s">
        <v>3072</v>
      </c>
      <c r="V6" s="304"/>
      <c r="W6" s="305"/>
      <c r="X6" s="304"/>
      <c r="Y6" s="303"/>
      <c r="Z6" s="303"/>
      <c r="AA6" s="303"/>
      <c r="AB6" s="303"/>
    </row>
    <row r="7" spans="1:29">
      <c r="A7" s="392" t="s">
        <v>4</v>
      </c>
      <c r="B7" s="744" t="s">
        <v>26</v>
      </c>
      <c r="C7" s="392" t="s">
        <v>1859</v>
      </c>
      <c r="D7" s="430" t="s">
        <v>21</v>
      </c>
      <c r="E7" s="431" t="s">
        <v>141</v>
      </c>
      <c r="F7" s="392" t="s">
        <v>45</v>
      </c>
      <c r="G7" s="392" t="s">
        <v>48</v>
      </c>
      <c r="H7" s="432" t="s">
        <v>1860</v>
      </c>
      <c r="I7" s="413" t="s">
        <v>1867</v>
      </c>
      <c r="J7" s="392" t="s">
        <v>43</v>
      </c>
      <c r="K7" s="432" t="s">
        <v>1868</v>
      </c>
      <c r="L7" s="745" t="s">
        <v>89</v>
      </c>
      <c r="M7" s="392">
        <v>1</v>
      </c>
      <c r="N7" s="432" t="s">
        <v>1864</v>
      </c>
      <c r="O7" s="392" t="s">
        <v>1869</v>
      </c>
      <c r="P7" s="746">
        <v>1</v>
      </c>
      <c r="Q7" s="443">
        <f>100*P7/M7</f>
        <v>100</v>
      </c>
      <c r="R7" s="747"/>
      <c r="S7" s="748" t="s">
        <v>3073</v>
      </c>
      <c r="T7" s="748" t="s">
        <v>29</v>
      </c>
      <c r="U7" s="749" t="s">
        <v>3074</v>
      </c>
      <c r="V7" s="304"/>
      <c r="W7" s="305"/>
      <c r="X7" s="304"/>
      <c r="Y7" s="303"/>
      <c r="Z7" s="303"/>
      <c r="AA7" s="303"/>
      <c r="AB7" s="303"/>
    </row>
    <row r="8" spans="1:29">
      <c r="A8" s="392" t="s">
        <v>4</v>
      </c>
      <c r="B8" s="744" t="s">
        <v>26</v>
      </c>
      <c r="C8" s="392" t="s">
        <v>1859</v>
      </c>
      <c r="D8" s="430" t="s">
        <v>21</v>
      </c>
      <c r="E8" s="431" t="s">
        <v>141</v>
      </c>
      <c r="F8" s="392" t="s">
        <v>45</v>
      </c>
      <c r="G8" s="392" t="s">
        <v>48</v>
      </c>
      <c r="H8" s="432" t="s">
        <v>1860</v>
      </c>
      <c r="I8" s="413" t="s">
        <v>1870</v>
      </c>
      <c r="J8" s="392" t="s">
        <v>43</v>
      </c>
      <c r="K8" s="392" t="s">
        <v>1871</v>
      </c>
      <c r="L8" s="745" t="s">
        <v>89</v>
      </c>
      <c r="M8" s="392">
        <v>25</v>
      </c>
      <c r="N8" s="392" t="s">
        <v>1864</v>
      </c>
      <c r="O8" s="392"/>
      <c r="P8" s="746">
        <v>25</v>
      </c>
      <c r="Q8" s="443">
        <f>100*P8/M8</f>
        <v>100</v>
      </c>
      <c r="R8" s="747"/>
      <c r="S8" s="748" t="s">
        <v>3073</v>
      </c>
      <c r="T8" s="748" t="s">
        <v>29</v>
      </c>
      <c r="U8" s="749" t="s">
        <v>3074</v>
      </c>
      <c r="V8" s="304"/>
      <c r="W8" s="305"/>
      <c r="X8" s="304"/>
      <c r="Y8" s="303"/>
      <c r="Z8" s="303"/>
      <c r="AA8" s="303"/>
      <c r="AB8" s="303"/>
    </row>
    <row r="9" spans="1:29">
      <c r="A9" s="392" t="s">
        <v>4</v>
      </c>
      <c r="B9" s="744" t="s">
        <v>26</v>
      </c>
      <c r="C9" s="392" t="s">
        <v>1859</v>
      </c>
      <c r="D9" s="430" t="s">
        <v>21</v>
      </c>
      <c r="E9" s="431" t="s">
        <v>141</v>
      </c>
      <c r="F9" s="392" t="s">
        <v>45</v>
      </c>
      <c r="G9" s="392" t="s">
        <v>48</v>
      </c>
      <c r="H9" s="432" t="s">
        <v>1860</v>
      </c>
      <c r="I9" s="413" t="s">
        <v>1872</v>
      </c>
      <c r="J9" s="392" t="s">
        <v>43</v>
      </c>
      <c r="K9" s="392" t="s">
        <v>1871</v>
      </c>
      <c r="L9" s="745" t="s">
        <v>89</v>
      </c>
      <c r="M9" s="392">
        <v>25</v>
      </c>
      <c r="N9" s="392" t="s">
        <v>1864</v>
      </c>
      <c r="O9" s="392" t="s">
        <v>1873</v>
      </c>
      <c r="P9" s="746">
        <v>25</v>
      </c>
      <c r="Q9" s="443">
        <f>100*P9/M9</f>
        <v>100</v>
      </c>
      <c r="R9" s="747"/>
      <c r="S9" s="748" t="s">
        <v>3073</v>
      </c>
      <c r="T9" s="748" t="s">
        <v>29</v>
      </c>
      <c r="U9" s="749" t="s">
        <v>3074</v>
      </c>
      <c r="V9" s="304"/>
      <c r="W9" s="304"/>
      <c r="X9" s="304"/>
      <c r="Y9" s="304"/>
      <c r="Z9" s="304"/>
      <c r="AA9" s="304"/>
      <c r="AB9" s="304"/>
    </row>
    <row r="10" spans="1:29">
      <c r="A10" s="392" t="s">
        <v>4</v>
      </c>
      <c r="B10" s="744" t="s">
        <v>26</v>
      </c>
      <c r="C10" s="392" t="s">
        <v>1874</v>
      </c>
      <c r="D10" s="430" t="s">
        <v>21</v>
      </c>
      <c r="E10" s="431" t="s">
        <v>141</v>
      </c>
      <c r="F10" s="392" t="s">
        <v>45</v>
      </c>
      <c r="G10" s="392" t="s">
        <v>48</v>
      </c>
      <c r="H10" s="392" t="s">
        <v>2032</v>
      </c>
      <c r="I10" s="413" t="s">
        <v>1875</v>
      </c>
      <c r="J10" s="392" t="s">
        <v>90</v>
      </c>
      <c r="K10" s="392" t="s">
        <v>1865</v>
      </c>
      <c r="L10" s="750" t="s">
        <v>89</v>
      </c>
      <c r="M10" s="433" t="s">
        <v>1905</v>
      </c>
      <c r="N10" s="392" t="s">
        <v>1864</v>
      </c>
      <c r="O10" s="392" t="s">
        <v>1866</v>
      </c>
      <c r="P10" s="751">
        <v>7</v>
      </c>
      <c r="Q10" s="444" t="s">
        <v>286</v>
      </c>
      <c r="R10" s="747" t="s">
        <v>3075</v>
      </c>
      <c r="S10" s="748" t="s">
        <v>286</v>
      </c>
      <c r="T10" s="748" t="s">
        <v>29</v>
      </c>
      <c r="U10" s="748" t="s">
        <v>3076</v>
      </c>
      <c r="V10" s="304"/>
      <c r="W10" s="304"/>
      <c r="X10" s="304"/>
      <c r="Y10" s="304"/>
      <c r="Z10" s="304"/>
      <c r="AA10" s="304"/>
      <c r="AB10" s="304"/>
    </row>
    <row r="11" spans="1:29">
      <c r="A11" s="392" t="s">
        <v>4</v>
      </c>
      <c r="B11" s="744" t="s">
        <v>26</v>
      </c>
      <c r="C11" s="392" t="s">
        <v>1874</v>
      </c>
      <c r="D11" s="430" t="s">
        <v>21</v>
      </c>
      <c r="E11" s="431" t="s">
        <v>141</v>
      </c>
      <c r="F11" s="392" t="s">
        <v>45</v>
      </c>
      <c r="G11" s="392" t="s">
        <v>48</v>
      </c>
      <c r="H11" s="392" t="s">
        <v>2032</v>
      </c>
      <c r="I11" s="413" t="s">
        <v>1870</v>
      </c>
      <c r="J11" s="392" t="s">
        <v>43</v>
      </c>
      <c r="K11" s="392" t="s">
        <v>1871</v>
      </c>
      <c r="L11" s="750" t="s">
        <v>89</v>
      </c>
      <c r="M11" s="433" t="s">
        <v>1905</v>
      </c>
      <c r="N11" s="392" t="s">
        <v>1864</v>
      </c>
      <c r="O11" s="392"/>
      <c r="P11" s="751">
        <v>34</v>
      </c>
      <c r="Q11" s="444" t="s">
        <v>286</v>
      </c>
      <c r="R11" s="747" t="s">
        <v>3077</v>
      </c>
      <c r="S11" s="748" t="s">
        <v>286</v>
      </c>
      <c r="T11" s="748" t="s">
        <v>29</v>
      </c>
      <c r="U11" s="749" t="s">
        <v>3078</v>
      </c>
      <c r="V11" s="304"/>
      <c r="W11" s="304"/>
      <c r="X11" s="304"/>
      <c r="Y11" s="304"/>
      <c r="Z11" s="304"/>
      <c r="AA11" s="304"/>
      <c r="AB11" s="304"/>
    </row>
    <row r="12" spans="1:29">
      <c r="A12" s="392" t="s">
        <v>4</v>
      </c>
      <c r="B12" s="744" t="s">
        <v>26</v>
      </c>
      <c r="C12" s="392" t="s">
        <v>1874</v>
      </c>
      <c r="D12" s="430" t="s">
        <v>21</v>
      </c>
      <c r="E12" s="431" t="s">
        <v>141</v>
      </c>
      <c r="F12" s="392" t="s">
        <v>45</v>
      </c>
      <c r="G12" s="392" t="s">
        <v>48</v>
      </c>
      <c r="H12" s="392" t="s">
        <v>2032</v>
      </c>
      <c r="I12" s="413" t="s">
        <v>1872</v>
      </c>
      <c r="J12" s="392" t="s">
        <v>43</v>
      </c>
      <c r="K12" s="392" t="s">
        <v>1871</v>
      </c>
      <c r="L12" s="750" t="s">
        <v>89</v>
      </c>
      <c r="M12" s="433" t="s">
        <v>1905</v>
      </c>
      <c r="N12" s="392" t="s">
        <v>1864</v>
      </c>
      <c r="O12" s="392" t="s">
        <v>1873</v>
      </c>
      <c r="P12" s="751">
        <v>34</v>
      </c>
      <c r="Q12" s="444" t="s">
        <v>286</v>
      </c>
      <c r="R12" s="747" t="s">
        <v>3077</v>
      </c>
      <c r="S12" s="748" t="s">
        <v>286</v>
      </c>
      <c r="T12" s="748" t="s">
        <v>29</v>
      </c>
      <c r="U12" s="749" t="s">
        <v>3078</v>
      </c>
      <c r="V12" s="304"/>
      <c r="W12" s="304"/>
      <c r="X12" s="304"/>
      <c r="Y12" s="304"/>
      <c r="Z12" s="304"/>
      <c r="AA12" s="304"/>
      <c r="AB12" s="304"/>
    </row>
    <row r="13" spans="1:29">
      <c r="A13" s="392" t="s">
        <v>4</v>
      </c>
      <c r="B13" s="744" t="s">
        <v>26</v>
      </c>
      <c r="C13" s="392" t="s">
        <v>1876</v>
      </c>
      <c r="D13" s="430" t="s">
        <v>21</v>
      </c>
      <c r="E13" s="431" t="s">
        <v>141</v>
      </c>
      <c r="F13" s="392" t="s">
        <v>45</v>
      </c>
      <c r="G13" s="392" t="s">
        <v>48</v>
      </c>
      <c r="H13" s="392" t="s">
        <v>1877</v>
      </c>
      <c r="I13" s="413" t="s">
        <v>1861</v>
      </c>
      <c r="J13" s="392" t="s">
        <v>90</v>
      </c>
      <c r="K13" s="392" t="s">
        <v>1865</v>
      </c>
      <c r="L13" s="431" t="s">
        <v>89</v>
      </c>
      <c r="M13" s="392">
        <v>1</v>
      </c>
      <c r="N13" s="392" t="s">
        <v>1864</v>
      </c>
      <c r="O13" s="392"/>
      <c r="P13" s="752">
        <v>1</v>
      </c>
      <c r="Q13" s="443">
        <f t="shared" ref="Q13:Q31" si="0">100*P13/M13</f>
        <v>100</v>
      </c>
      <c r="R13" s="747"/>
      <c r="S13" s="748" t="s">
        <v>3079</v>
      </c>
      <c r="T13" s="748" t="s">
        <v>29</v>
      </c>
      <c r="U13" s="748" t="s">
        <v>3072</v>
      </c>
      <c r="V13" s="304"/>
      <c r="W13" s="304"/>
      <c r="X13" s="304"/>
      <c r="Y13" s="304"/>
      <c r="Z13" s="304"/>
      <c r="AA13" s="304"/>
      <c r="AB13" s="304"/>
    </row>
    <row r="14" spans="1:29">
      <c r="A14" s="392" t="s">
        <v>4</v>
      </c>
      <c r="B14" s="744" t="s">
        <v>26</v>
      </c>
      <c r="C14" s="392" t="s">
        <v>1876</v>
      </c>
      <c r="D14" s="430" t="s">
        <v>21</v>
      </c>
      <c r="E14" s="431" t="s">
        <v>141</v>
      </c>
      <c r="F14" s="392" t="s">
        <v>45</v>
      </c>
      <c r="G14" s="392" t="s">
        <v>48</v>
      </c>
      <c r="H14" s="392" t="s">
        <v>1877</v>
      </c>
      <c r="I14" s="413" t="s">
        <v>1870</v>
      </c>
      <c r="J14" s="392" t="s">
        <v>43</v>
      </c>
      <c r="K14" s="392" t="s">
        <v>1871</v>
      </c>
      <c r="L14" s="431" t="s">
        <v>89</v>
      </c>
      <c r="M14" s="392">
        <v>9</v>
      </c>
      <c r="N14" s="392" t="s">
        <v>1864</v>
      </c>
      <c r="O14" s="392" t="s">
        <v>1878</v>
      </c>
      <c r="P14" s="752">
        <v>9</v>
      </c>
      <c r="Q14" s="443">
        <f t="shared" si="0"/>
        <v>100</v>
      </c>
      <c r="R14" s="747"/>
      <c r="S14" s="748" t="s">
        <v>3073</v>
      </c>
      <c r="T14" s="748" t="s">
        <v>29</v>
      </c>
      <c r="U14" s="749" t="s">
        <v>3074</v>
      </c>
      <c r="V14" s="304"/>
      <c r="W14" s="304"/>
      <c r="X14" s="304"/>
      <c r="Y14" s="304"/>
      <c r="Z14" s="304"/>
      <c r="AA14" s="304"/>
      <c r="AB14" s="304"/>
    </row>
    <row r="15" spans="1:29">
      <c r="A15" s="392" t="s">
        <v>4</v>
      </c>
      <c r="B15" s="744" t="s">
        <v>26</v>
      </c>
      <c r="C15" s="392" t="s">
        <v>1876</v>
      </c>
      <c r="D15" s="430" t="s">
        <v>21</v>
      </c>
      <c r="E15" s="431" t="s">
        <v>141</v>
      </c>
      <c r="F15" s="392" t="s">
        <v>45</v>
      </c>
      <c r="G15" s="392" t="s">
        <v>48</v>
      </c>
      <c r="H15" s="392" t="s">
        <v>1877</v>
      </c>
      <c r="I15" s="413" t="s">
        <v>1872</v>
      </c>
      <c r="J15" s="392" t="s">
        <v>43</v>
      </c>
      <c r="K15" s="392" t="s">
        <v>1871</v>
      </c>
      <c r="L15" s="431" t="s">
        <v>89</v>
      </c>
      <c r="M15" s="392">
        <v>9</v>
      </c>
      <c r="N15" s="392" t="s">
        <v>1864</v>
      </c>
      <c r="O15" s="392" t="s">
        <v>1878</v>
      </c>
      <c r="P15" s="752">
        <v>9</v>
      </c>
      <c r="Q15" s="443">
        <f t="shared" si="0"/>
        <v>100</v>
      </c>
      <c r="R15" s="747"/>
      <c r="S15" s="748" t="s">
        <v>3073</v>
      </c>
      <c r="T15" s="748" t="s">
        <v>29</v>
      </c>
      <c r="U15" s="749" t="s">
        <v>3074</v>
      </c>
      <c r="V15" s="550"/>
    </row>
    <row r="16" spans="1:29">
      <c r="A16" s="392" t="s">
        <v>4</v>
      </c>
      <c r="B16" s="744" t="s">
        <v>26</v>
      </c>
      <c r="C16" s="392" t="s">
        <v>1876</v>
      </c>
      <c r="D16" s="430" t="s">
        <v>21</v>
      </c>
      <c r="E16" s="431" t="s">
        <v>141</v>
      </c>
      <c r="F16" s="392" t="s">
        <v>45</v>
      </c>
      <c r="G16" s="392" t="s">
        <v>48</v>
      </c>
      <c r="H16" s="392" t="s">
        <v>1879</v>
      </c>
      <c r="I16" s="413" t="s">
        <v>1870</v>
      </c>
      <c r="J16" s="392" t="s">
        <v>43</v>
      </c>
      <c r="K16" s="392" t="s">
        <v>1871</v>
      </c>
      <c r="L16" s="431" t="s">
        <v>89</v>
      </c>
      <c r="M16" s="392">
        <v>9</v>
      </c>
      <c r="N16" s="392" t="s">
        <v>1864</v>
      </c>
      <c r="O16" s="392" t="s">
        <v>1878</v>
      </c>
      <c r="P16" s="752">
        <v>9</v>
      </c>
      <c r="Q16" s="443">
        <f t="shared" si="0"/>
        <v>100</v>
      </c>
      <c r="R16" s="747"/>
      <c r="S16" s="748" t="s">
        <v>3073</v>
      </c>
      <c r="T16" s="748" t="s">
        <v>29</v>
      </c>
      <c r="U16" s="749" t="s">
        <v>3074</v>
      </c>
      <c r="V16" s="550"/>
    </row>
    <row r="17" spans="1:22">
      <c r="A17" s="392" t="s">
        <v>4</v>
      </c>
      <c r="B17" s="744" t="s">
        <v>26</v>
      </c>
      <c r="C17" s="392" t="s">
        <v>1876</v>
      </c>
      <c r="D17" s="430" t="s">
        <v>21</v>
      </c>
      <c r="E17" s="431" t="s">
        <v>141</v>
      </c>
      <c r="F17" s="392" t="s">
        <v>45</v>
      </c>
      <c r="G17" s="392" t="s">
        <v>48</v>
      </c>
      <c r="H17" s="392" t="s">
        <v>1879</v>
      </c>
      <c r="I17" s="413" t="s">
        <v>1872</v>
      </c>
      <c r="J17" s="392" t="s">
        <v>43</v>
      </c>
      <c r="K17" s="392" t="s">
        <v>1871</v>
      </c>
      <c r="L17" s="431" t="s">
        <v>89</v>
      </c>
      <c r="M17" s="392">
        <v>9</v>
      </c>
      <c r="N17" s="392" t="s">
        <v>1864</v>
      </c>
      <c r="O17" s="392" t="s">
        <v>1878</v>
      </c>
      <c r="P17" s="752">
        <v>9</v>
      </c>
      <c r="Q17" s="443">
        <f t="shared" si="0"/>
        <v>100</v>
      </c>
      <c r="R17" s="747"/>
      <c r="S17" s="748" t="s">
        <v>3073</v>
      </c>
      <c r="T17" s="748" t="s">
        <v>29</v>
      </c>
      <c r="U17" s="749" t="s">
        <v>3074</v>
      </c>
      <c r="V17" s="550"/>
    </row>
    <row r="18" spans="1:22">
      <c r="A18" s="392" t="s">
        <v>4</v>
      </c>
      <c r="B18" s="744" t="s">
        <v>26</v>
      </c>
      <c r="C18" s="392" t="s">
        <v>1876</v>
      </c>
      <c r="D18" s="430" t="s">
        <v>21</v>
      </c>
      <c r="E18" s="431" t="s">
        <v>141</v>
      </c>
      <c r="F18" s="392" t="s">
        <v>45</v>
      </c>
      <c r="G18" s="392" t="s">
        <v>48</v>
      </c>
      <c r="H18" s="392" t="s">
        <v>1880</v>
      </c>
      <c r="I18" s="413" t="s">
        <v>1870</v>
      </c>
      <c r="J18" s="392" t="s">
        <v>43</v>
      </c>
      <c r="K18" s="392" t="s">
        <v>1871</v>
      </c>
      <c r="L18" s="431" t="s">
        <v>89</v>
      </c>
      <c r="M18" s="392">
        <v>4</v>
      </c>
      <c r="N18" s="392" t="s">
        <v>1864</v>
      </c>
      <c r="O18" s="392" t="s">
        <v>1878</v>
      </c>
      <c r="P18" s="752">
        <v>4</v>
      </c>
      <c r="Q18" s="443">
        <f t="shared" si="0"/>
        <v>100</v>
      </c>
      <c r="R18" s="747"/>
      <c r="S18" s="748" t="s">
        <v>3073</v>
      </c>
      <c r="T18" s="748" t="s">
        <v>29</v>
      </c>
      <c r="U18" s="749" t="s">
        <v>3074</v>
      </c>
      <c r="V18" s="550"/>
    </row>
    <row r="19" spans="1:22">
      <c r="A19" s="392" t="s">
        <v>4</v>
      </c>
      <c r="B19" s="744" t="s">
        <v>26</v>
      </c>
      <c r="C19" s="392" t="s">
        <v>1876</v>
      </c>
      <c r="D19" s="430" t="s">
        <v>21</v>
      </c>
      <c r="E19" s="431" t="s">
        <v>141</v>
      </c>
      <c r="F19" s="392" t="s">
        <v>45</v>
      </c>
      <c r="G19" s="392" t="s">
        <v>48</v>
      </c>
      <c r="H19" s="392" t="s">
        <v>1880</v>
      </c>
      <c r="I19" s="413" t="s">
        <v>1872</v>
      </c>
      <c r="J19" s="392" t="s">
        <v>43</v>
      </c>
      <c r="K19" s="392" t="s">
        <v>1871</v>
      </c>
      <c r="L19" s="431" t="s">
        <v>89</v>
      </c>
      <c r="M19" s="392">
        <v>4</v>
      </c>
      <c r="N19" s="392" t="s">
        <v>1864</v>
      </c>
      <c r="O19" s="392" t="s">
        <v>1878</v>
      </c>
      <c r="P19" s="752">
        <v>4</v>
      </c>
      <c r="Q19" s="443">
        <f t="shared" si="0"/>
        <v>100</v>
      </c>
      <c r="R19" s="747"/>
      <c r="S19" s="748" t="s">
        <v>3073</v>
      </c>
      <c r="T19" s="748" t="s">
        <v>29</v>
      </c>
      <c r="U19" s="749" t="s">
        <v>3074</v>
      </c>
      <c r="V19" s="550"/>
    </row>
    <row r="20" spans="1:22">
      <c r="A20" s="392" t="s">
        <v>4</v>
      </c>
      <c r="B20" s="744" t="s">
        <v>26</v>
      </c>
      <c r="C20" s="392" t="s">
        <v>1876</v>
      </c>
      <c r="D20" s="430" t="s">
        <v>21</v>
      </c>
      <c r="E20" s="431" t="s">
        <v>141</v>
      </c>
      <c r="F20" s="392" t="s">
        <v>45</v>
      </c>
      <c r="G20" s="392" t="s">
        <v>48</v>
      </c>
      <c r="H20" s="392" t="s">
        <v>1881</v>
      </c>
      <c r="I20" s="413" t="s">
        <v>1870</v>
      </c>
      <c r="J20" s="392" t="s">
        <v>43</v>
      </c>
      <c r="K20" s="392" t="s">
        <v>1871</v>
      </c>
      <c r="L20" s="431" t="s">
        <v>89</v>
      </c>
      <c r="M20" s="392">
        <v>2</v>
      </c>
      <c r="N20" s="392" t="s">
        <v>1864</v>
      </c>
      <c r="O20" s="392" t="s">
        <v>1878</v>
      </c>
      <c r="P20" s="752">
        <v>2</v>
      </c>
      <c r="Q20" s="443">
        <f t="shared" si="0"/>
        <v>100</v>
      </c>
      <c r="R20" s="747"/>
      <c r="S20" s="748" t="s">
        <v>3073</v>
      </c>
      <c r="T20" s="748" t="s">
        <v>29</v>
      </c>
      <c r="U20" s="749" t="s">
        <v>3074</v>
      </c>
      <c r="V20" s="550"/>
    </row>
    <row r="21" spans="1:22">
      <c r="A21" s="392" t="s">
        <v>4</v>
      </c>
      <c r="B21" s="744" t="s">
        <v>26</v>
      </c>
      <c r="C21" s="392" t="s">
        <v>1876</v>
      </c>
      <c r="D21" s="430" t="s">
        <v>21</v>
      </c>
      <c r="E21" s="431" t="s">
        <v>141</v>
      </c>
      <c r="F21" s="392" t="s">
        <v>45</v>
      </c>
      <c r="G21" s="392" t="s">
        <v>48</v>
      </c>
      <c r="H21" s="392" t="s">
        <v>1881</v>
      </c>
      <c r="I21" s="413" t="s">
        <v>1872</v>
      </c>
      <c r="J21" s="392" t="s">
        <v>43</v>
      </c>
      <c r="K21" s="392" t="s">
        <v>1871</v>
      </c>
      <c r="L21" s="431" t="s">
        <v>89</v>
      </c>
      <c r="M21" s="392">
        <v>2</v>
      </c>
      <c r="N21" s="392" t="s">
        <v>1864</v>
      </c>
      <c r="O21" s="392" t="s">
        <v>1878</v>
      </c>
      <c r="P21" s="752">
        <v>2</v>
      </c>
      <c r="Q21" s="443">
        <f t="shared" si="0"/>
        <v>100</v>
      </c>
      <c r="R21" s="747"/>
      <c r="S21" s="748" t="s">
        <v>3073</v>
      </c>
      <c r="T21" s="748" t="s">
        <v>29</v>
      </c>
      <c r="U21" s="749" t="s">
        <v>3074</v>
      </c>
      <c r="V21" s="550"/>
    </row>
    <row r="22" spans="1:22">
      <c r="A22" s="392" t="s">
        <v>4</v>
      </c>
      <c r="B22" s="744" t="s">
        <v>26</v>
      </c>
      <c r="C22" s="392" t="s">
        <v>1876</v>
      </c>
      <c r="D22" s="430" t="s">
        <v>21</v>
      </c>
      <c r="E22" s="431" t="s">
        <v>141</v>
      </c>
      <c r="F22" s="392" t="s">
        <v>45</v>
      </c>
      <c r="G22" s="392" t="s">
        <v>48</v>
      </c>
      <c r="H22" s="392" t="s">
        <v>1882</v>
      </c>
      <c r="I22" s="413" t="s">
        <v>1870</v>
      </c>
      <c r="J22" s="392" t="s">
        <v>43</v>
      </c>
      <c r="K22" s="392" t="s">
        <v>1871</v>
      </c>
      <c r="L22" s="431" t="s">
        <v>89</v>
      </c>
      <c r="M22" s="392">
        <v>2</v>
      </c>
      <c r="N22" s="392" t="s">
        <v>1864</v>
      </c>
      <c r="O22" s="392" t="s">
        <v>1878</v>
      </c>
      <c r="P22" s="752">
        <v>2</v>
      </c>
      <c r="Q22" s="443">
        <f t="shared" si="0"/>
        <v>100</v>
      </c>
      <c r="R22" s="747"/>
      <c r="S22" s="748" t="s">
        <v>3073</v>
      </c>
      <c r="T22" s="748" t="s">
        <v>29</v>
      </c>
      <c r="U22" s="749" t="s">
        <v>3074</v>
      </c>
      <c r="V22" s="550"/>
    </row>
    <row r="23" spans="1:22">
      <c r="A23" s="392" t="s">
        <v>4</v>
      </c>
      <c r="B23" s="744" t="s">
        <v>26</v>
      </c>
      <c r="C23" s="392" t="s">
        <v>1876</v>
      </c>
      <c r="D23" s="430" t="s">
        <v>21</v>
      </c>
      <c r="E23" s="431" t="s">
        <v>141</v>
      </c>
      <c r="F23" s="392" t="s">
        <v>45</v>
      </c>
      <c r="G23" s="392" t="s">
        <v>48</v>
      </c>
      <c r="H23" s="392" t="s">
        <v>1882</v>
      </c>
      <c r="I23" s="413" t="s">
        <v>1872</v>
      </c>
      <c r="J23" s="392" t="s">
        <v>43</v>
      </c>
      <c r="K23" s="392" t="s">
        <v>1871</v>
      </c>
      <c r="L23" s="431" t="s">
        <v>89</v>
      </c>
      <c r="M23" s="392">
        <v>2</v>
      </c>
      <c r="N23" s="392" t="s">
        <v>1864</v>
      </c>
      <c r="O23" s="392" t="s">
        <v>1878</v>
      </c>
      <c r="P23" s="752">
        <v>2</v>
      </c>
      <c r="Q23" s="443">
        <f t="shared" si="0"/>
        <v>100</v>
      </c>
      <c r="R23" s="747"/>
      <c r="S23" s="748" t="s">
        <v>3073</v>
      </c>
      <c r="T23" s="748" t="s">
        <v>29</v>
      </c>
      <c r="U23" s="749" t="s">
        <v>3074</v>
      </c>
      <c r="V23" s="550"/>
    </row>
    <row r="24" spans="1:22">
      <c r="A24" s="392" t="s">
        <v>4</v>
      </c>
      <c r="B24" s="744" t="s">
        <v>26</v>
      </c>
      <c r="C24" s="392" t="s">
        <v>1876</v>
      </c>
      <c r="D24" s="430" t="s">
        <v>21</v>
      </c>
      <c r="E24" s="431" t="s">
        <v>141</v>
      </c>
      <c r="F24" s="392" t="s">
        <v>45</v>
      </c>
      <c r="G24" s="392" t="s">
        <v>48</v>
      </c>
      <c r="H24" s="392" t="s">
        <v>1883</v>
      </c>
      <c r="I24" s="413" t="s">
        <v>1870</v>
      </c>
      <c r="J24" s="392" t="s">
        <v>43</v>
      </c>
      <c r="K24" s="392" t="s">
        <v>1871</v>
      </c>
      <c r="L24" s="431" t="s">
        <v>89</v>
      </c>
      <c r="M24" s="392">
        <v>2</v>
      </c>
      <c r="N24" s="392" t="s">
        <v>1864</v>
      </c>
      <c r="O24" s="392" t="s">
        <v>1878</v>
      </c>
      <c r="P24" s="752">
        <v>2</v>
      </c>
      <c r="Q24" s="443">
        <f t="shared" si="0"/>
        <v>100</v>
      </c>
      <c r="R24" s="747"/>
      <c r="S24" s="748" t="s">
        <v>3073</v>
      </c>
      <c r="T24" s="748" t="s">
        <v>29</v>
      </c>
      <c r="U24" s="749" t="s">
        <v>3074</v>
      </c>
      <c r="V24" s="550"/>
    </row>
    <row r="25" spans="1:22">
      <c r="A25" s="392" t="s">
        <v>4</v>
      </c>
      <c r="B25" s="744" t="s">
        <v>26</v>
      </c>
      <c r="C25" s="392" t="s">
        <v>1876</v>
      </c>
      <c r="D25" s="430" t="s">
        <v>21</v>
      </c>
      <c r="E25" s="431" t="s">
        <v>141</v>
      </c>
      <c r="F25" s="392" t="s">
        <v>45</v>
      </c>
      <c r="G25" s="392" t="s">
        <v>48</v>
      </c>
      <c r="H25" s="392" t="s">
        <v>1883</v>
      </c>
      <c r="I25" s="413" t="s">
        <v>1872</v>
      </c>
      <c r="J25" s="392" t="s">
        <v>43</v>
      </c>
      <c r="K25" s="392" t="s">
        <v>1871</v>
      </c>
      <c r="L25" s="431" t="s">
        <v>89</v>
      </c>
      <c r="M25" s="392">
        <v>2</v>
      </c>
      <c r="N25" s="392" t="s">
        <v>1864</v>
      </c>
      <c r="O25" s="392" t="s">
        <v>1878</v>
      </c>
      <c r="P25" s="752">
        <v>2</v>
      </c>
      <c r="Q25" s="443">
        <f t="shared" si="0"/>
        <v>100</v>
      </c>
      <c r="R25" s="747"/>
      <c r="S25" s="748" t="s">
        <v>3073</v>
      </c>
      <c r="T25" s="748" t="s">
        <v>29</v>
      </c>
      <c r="U25" s="749" t="s">
        <v>3074</v>
      </c>
      <c r="V25" s="550"/>
    </row>
    <row r="26" spans="1:22">
      <c r="A26" s="392" t="s">
        <v>4</v>
      </c>
      <c r="B26" s="744" t="s">
        <v>26</v>
      </c>
      <c r="C26" s="392" t="s">
        <v>1876</v>
      </c>
      <c r="D26" s="430" t="s">
        <v>21</v>
      </c>
      <c r="E26" s="431" t="s">
        <v>141</v>
      </c>
      <c r="F26" s="392" t="s">
        <v>45</v>
      </c>
      <c r="G26" s="392" t="s">
        <v>48</v>
      </c>
      <c r="H26" s="392" t="s">
        <v>1884</v>
      </c>
      <c r="I26" s="413" t="s">
        <v>1870</v>
      </c>
      <c r="J26" s="392" t="s">
        <v>43</v>
      </c>
      <c r="K26" s="392" t="s">
        <v>1871</v>
      </c>
      <c r="L26" s="431" t="s">
        <v>89</v>
      </c>
      <c r="M26" s="392">
        <v>2</v>
      </c>
      <c r="N26" s="392" t="s">
        <v>1864</v>
      </c>
      <c r="O26" s="392" t="s">
        <v>1878</v>
      </c>
      <c r="P26" s="752">
        <v>2</v>
      </c>
      <c r="Q26" s="443">
        <f t="shared" si="0"/>
        <v>100</v>
      </c>
      <c r="R26" s="747"/>
      <c r="S26" s="748" t="s">
        <v>3073</v>
      </c>
      <c r="T26" s="748" t="s">
        <v>29</v>
      </c>
      <c r="U26" s="749" t="s">
        <v>3074</v>
      </c>
      <c r="V26" s="550"/>
    </row>
    <row r="27" spans="1:22">
      <c r="A27" s="392" t="s">
        <v>4</v>
      </c>
      <c r="B27" s="744" t="s">
        <v>26</v>
      </c>
      <c r="C27" s="392" t="s">
        <v>1876</v>
      </c>
      <c r="D27" s="430" t="s">
        <v>21</v>
      </c>
      <c r="E27" s="431" t="s">
        <v>141</v>
      </c>
      <c r="F27" s="392" t="s">
        <v>45</v>
      </c>
      <c r="G27" s="392" t="s">
        <v>48</v>
      </c>
      <c r="H27" s="392" t="s">
        <v>1884</v>
      </c>
      <c r="I27" s="413" t="s">
        <v>1872</v>
      </c>
      <c r="J27" s="392" t="s">
        <v>43</v>
      </c>
      <c r="K27" s="392" t="s">
        <v>1871</v>
      </c>
      <c r="L27" s="431" t="s">
        <v>89</v>
      </c>
      <c r="M27" s="392">
        <v>2</v>
      </c>
      <c r="N27" s="392" t="s">
        <v>1864</v>
      </c>
      <c r="O27" s="392" t="s">
        <v>1878</v>
      </c>
      <c r="P27" s="752">
        <v>2</v>
      </c>
      <c r="Q27" s="443">
        <f t="shared" si="0"/>
        <v>100</v>
      </c>
      <c r="R27" s="747"/>
      <c r="S27" s="748" t="s">
        <v>3073</v>
      </c>
      <c r="T27" s="748" t="s">
        <v>29</v>
      </c>
      <c r="U27" s="749" t="s">
        <v>3074</v>
      </c>
      <c r="V27" s="550"/>
    </row>
    <row r="28" spans="1:22">
      <c r="A28" s="392" t="s">
        <v>4</v>
      </c>
      <c r="B28" s="744" t="s">
        <v>26</v>
      </c>
      <c r="C28" s="392" t="s">
        <v>1885</v>
      </c>
      <c r="D28" s="430" t="s">
        <v>21</v>
      </c>
      <c r="E28" s="431" t="s">
        <v>141</v>
      </c>
      <c r="F28" s="392" t="s">
        <v>45</v>
      </c>
      <c r="G28" s="392" t="s">
        <v>48</v>
      </c>
      <c r="H28" s="392" t="s">
        <v>1886</v>
      </c>
      <c r="I28" s="413" t="s">
        <v>1875</v>
      </c>
      <c r="J28" s="392" t="s">
        <v>43</v>
      </c>
      <c r="K28" s="392" t="s">
        <v>1868</v>
      </c>
      <c r="L28" s="416" t="s">
        <v>89</v>
      </c>
      <c r="M28" s="392">
        <v>1</v>
      </c>
      <c r="N28" s="392" t="s">
        <v>1864</v>
      </c>
      <c r="O28" s="392" t="s">
        <v>1887</v>
      </c>
      <c r="P28" s="752">
        <v>1</v>
      </c>
      <c r="Q28" s="443">
        <f t="shared" si="0"/>
        <v>100</v>
      </c>
      <c r="R28" s="747"/>
      <c r="S28" s="748" t="s">
        <v>3073</v>
      </c>
      <c r="T28" s="748" t="s">
        <v>29</v>
      </c>
      <c r="U28" s="749" t="s">
        <v>3074</v>
      </c>
      <c r="V28" s="550"/>
    </row>
    <row r="29" spans="1:22">
      <c r="A29" s="392" t="s">
        <v>4</v>
      </c>
      <c r="B29" s="744" t="s">
        <v>26</v>
      </c>
      <c r="C29" s="392" t="s">
        <v>1885</v>
      </c>
      <c r="D29" s="430" t="s">
        <v>21</v>
      </c>
      <c r="E29" s="431" t="s">
        <v>141</v>
      </c>
      <c r="F29" s="392" t="s">
        <v>45</v>
      </c>
      <c r="G29" s="392" t="s">
        <v>48</v>
      </c>
      <c r="H29" s="392" t="s">
        <v>1886</v>
      </c>
      <c r="I29" s="413" t="s">
        <v>1872</v>
      </c>
      <c r="J29" s="392" t="s">
        <v>43</v>
      </c>
      <c r="K29" s="392" t="s">
        <v>1868</v>
      </c>
      <c r="L29" s="416" t="s">
        <v>89</v>
      </c>
      <c r="M29" s="392">
        <v>1</v>
      </c>
      <c r="N29" s="392" t="s">
        <v>1864</v>
      </c>
      <c r="O29" s="392" t="s">
        <v>1888</v>
      </c>
      <c r="P29" s="752">
        <v>1</v>
      </c>
      <c r="Q29" s="443">
        <f t="shared" si="0"/>
        <v>100</v>
      </c>
      <c r="R29" s="747"/>
      <c r="S29" s="748" t="s">
        <v>3073</v>
      </c>
      <c r="T29" s="748" t="s">
        <v>29</v>
      </c>
      <c r="U29" s="749" t="s">
        <v>3074</v>
      </c>
      <c r="V29" s="550"/>
    </row>
    <row r="30" spans="1:22">
      <c r="A30" s="392" t="s">
        <v>4</v>
      </c>
      <c r="B30" s="744" t="s">
        <v>26</v>
      </c>
      <c r="C30" s="392" t="s">
        <v>1885</v>
      </c>
      <c r="D30" s="430" t="s">
        <v>21</v>
      </c>
      <c r="E30" s="431" t="s">
        <v>141</v>
      </c>
      <c r="F30" s="392" t="s">
        <v>45</v>
      </c>
      <c r="G30" s="392" t="s">
        <v>48</v>
      </c>
      <c r="H30" s="392" t="s">
        <v>1886</v>
      </c>
      <c r="I30" s="413" t="s">
        <v>1870</v>
      </c>
      <c r="J30" s="392" t="s">
        <v>43</v>
      </c>
      <c r="K30" s="392" t="s">
        <v>1871</v>
      </c>
      <c r="L30" s="416" t="s">
        <v>89</v>
      </c>
      <c r="M30" s="392">
        <v>13</v>
      </c>
      <c r="N30" s="392" t="s">
        <v>1864</v>
      </c>
      <c r="O30" s="392" t="s">
        <v>1889</v>
      </c>
      <c r="P30" s="752">
        <v>13</v>
      </c>
      <c r="Q30" s="443">
        <f t="shared" si="0"/>
        <v>100</v>
      </c>
      <c r="R30" s="747"/>
      <c r="S30" s="748" t="s">
        <v>3073</v>
      </c>
      <c r="T30" s="748" t="s">
        <v>29</v>
      </c>
      <c r="U30" s="749" t="s">
        <v>3074</v>
      </c>
      <c r="V30" s="550"/>
    </row>
    <row r="31" spans="1:22">
      <c r="A31" s="392" t="s">
        <v>4</v>
      </c>
      <c r="B31" s="744" t="s">
        <v>26</v>
      </c>
      <c r="C31" s="392" t="s">
        <v>1885</v>
      </c>
      <c r="D31" s="430" t="s">
        <v>21</v>
      </c>
      <c r="E31" s="431" t="s">
        <v>141</v>
      </c>
      <c r="F31" s="392" t="s">
        <v>45</v>
      </c>
      <c r="G31" s="392" t="s">
        <v>48</v>
      </c>
      <c r="H31" s="392" t="s">
        <v>1886</v>
      </c>
      <c r="I31" s="413" t="s">
        <v>1872</v>
      </c>
      <c r="J31" s="392" t="s">
        <v>43</v>
      </c>
      <c r="K31" s="392" t="s">
        <v>1871</v>
      </c>
      <c r="L31" s="416" t="s">
        <v>89</v>
      </c>
      <c r="M31" s="392">
        <v>13</v>
      </c>
      <c r="N31" s="392" t="s">
        <v>1864</v>
      </c>
      <c r="O31" s="392" t="s">
        <v>1890</v>
      </c>
      <c r="P31" s="752">
        <v>13</v>
      </c>
      <c r="Q31" s="443">
        <f t="shared" si="0"/>
        <v>100</v>
      </c>
      <c r="R31" s="747"/>
      <c r="S31" s="748" t="s">
        <v>3073</v>
      </c>
      <c r="T31" s="748" t="s">
        <v>29</v>
      </c>
      <c r="U31" s="749" t="s">
        <v>3074</v>
      </c>
      <c r="V31" s="550"/>
    </row>
    <row r="32" spans="1:22">
      <c r="A32" s="392" t="s">
        <v>4</v>
      </c>
      <c r="B32" s="744" t="s">
        <v>26</v>
      </c>
      <c r="C32" s="399" t="s">
        <v>2034</v>
      </c>
      <c r="D32" s="434" t="s">
        <v>21</v>
      </c>
      <c r="E32" s="435" t="s">
        <v>141</v>
      </c>
      <c r="F32" s="385" t="s">
        <v>45</v>
      </c>
      <c r="G32" s="392" t="s">
        <v>48</v>
      </c>
      <c r="H32" s="385" t="s">
        <v>2035</v>
      </c>
      <c r="I32" s="436" t="s">
        <v>1870</v>
      </c>
      <c r="J32" s="385" t="s">
        <v>43</v>
      </c>
      <c r="K32" s="385" t="s">
        <v>1871</v>
      </c>
      <c r="L32" s="437" t="s">
        <v>2036</v>
      </c>
      <c r="M32" s="438" t="s">
        <v>1905</v>
      </c>
      <c r="N32" s="385" t="s">
        <v>1864</v>
      </c>
      <c r="O32" s="385"/>
      <c r="P32" s="752">
        <v>11</v>
      </c>
      <c r="Q32" s="444" t="s">
        <v>286</v>
      </c>
      <c r="R32" s="747" t="s">
        <v>3080</v>
      </c>
      <c r="S32" s="748" t="s">
        <v>3073</v>
      </c>
      <c r="T32" s="748" t="s">
        <v>29</v>
      </c>
      <c r="U32" s="749" t="s">
        <v>3081</v>
      </c>
      <c r="V32" s="753"/>
    </row>
    <row r="33" spans="1:22">
      <c r="A33" s="392" t="s">
        <v>4</v>
      </c>
      <c r="B33" s="744" t="s">
        <v>26</v>
      </c>
      <c r="C33" s="399" t="s">
        <v>2034</v>
      </c>
      <c r="D33" s="434" t="s">
        <v>21</v>
      </c>
      <c r="E33" s="435" t="s">
        <v>141</v>
      </c>
      <c r="F33" s="385" t="s">
        <v>45</v>
      </c>
      <c r="G33" s="392" t="s">
        <v>48</v>
      </c>
      <c r="H33" s="385" t="s">
        <v>2035</v>
      </c>
      <c r="I33" s="436" t="s">
        <v>1872</v>
      </c>
      <c r="J33" s="385" t="s">
        <v>43</v>
      </c>
      <c r="K33" s="385" t="s">
        <v>1871</v>
      </c>
      <c r="L33" s="437" t="s">
        <v>2036</v>
      </c>
      <c r="M33" s="438" t="s">
        <v>1905</v>
      </c>
      <c r="N33" s="385" t="s">
        <v>1864</v>
      </c>
      <c r="O33" s="385" t="s">
        <v>1873</v>
      </c>
      <c r="P33" s="752">
        <v>11</v>
      </c>
      <c r="Q33" s="444" t="s">
        <v>286</v>
      </c>
      <c r="R33" s="747" t="s">
        <v>3080</v>
      </c>
      <c r="S33" s="748" t="s">
        <v>3073</v>
      </c>
      <c r="T33" s="748" t="s">
        <v>29</v>
      </c>
      <c r="U33" s="749" t="s">
        <v>3081</v>
      </c>
      <c r="V33" s="753"/>
    </row>
    <row r="34" spans="1:22">
      <c r="A34" s="392" t="s">
        <v>4</v>
      </c>
      <c r="B34" s="744" t="s">
        <v>26</v>
      </c>
      <c r="C34" s="392" t="s">
        <v>1891</v>
      </c>
      <c r="D34" s="430" t="s">
        <v>21</v>
      </c>
      <c r="E34" s="431" t="s">
        <v>141</v>
      </c>
      <c r="F34" s="392" t="s">
        <v>45</v>
      </c>
      <c r="G34" s="392" t="s">
        <v>48</v>
      </c>
      <c r="H34" s="392" t="s">
        <v>1892</v>
      </c>
      <c r="I34" s="413" t="s">
        <v>1875</v>
      </c>
      <c r="J34" s="392" t="s">
        <v>43</v>
      </c>
      <c r="K34" s="392" t="s">
        <v>1862</v>
      </c>
      <c r="L34" s="745" t="s">
        <v>1863</v>
      </c>
      <c r="M34" s="442">
        <v>6</v>
      </c>
      <c r="N34" s="392" t="s">
        <v>1864</v>
      </c>
      <c r="O34" s="392" t="s">
        <v>1893</v>
      </c>
      <c r="P34" s="752">
        <v>6</v>
      </c>
      <c r="Q34" s="443">
        <f t="shared" ref="Q34:Q62" si="1">100*P34/M34</f>
        <v>100</v>
      </c>
      <c r="R34" s="747" t="s">
        <v>3082</v>
      </c>
      <c r="S34" s="748" t="s">
        <v>3073</v>
      </c>
      <c r="T34" s="748" t="s">
        <v>29</v>
      </c>
      <c r="U34" s="749" t="s">
        <v>3083</v>
      </c>
      <c r="V34" s="753"/>
    </row>
    <row r="35" spans="1:22">
      <c r="A35" s="392" t="s">
        <v>4</v>
      </c>
      <c r="B35" s="744" t="s">
        <v>26</v>
      </c>
      <c r="C35" s="392" t="s">
        <v>1891</v>
      </c>
      <c r="D35" s="430" t="s">
        <v>1025</v>
      </c>
      <c r="E35" s="431" t="s">
        <v>141</v>
      </c>
      <c r="F35" s="392" t="s">
        <v>45</v>
      </c>
      <c r="G35" s="392" t="s">
        <v>48</v>
      </c>
      <c r="H35" s="392" t="s">
        <v>1894</v>
      </c>
      <c r="I35" s="413" t="s">
        <v>1870</v>
      </c>
      <c r="J35" s="392" t="s">
        <v>43</v>
      </c>
      <c r="K35" s="392" t="s">
        <v>1871</v>
      </c>
      <c r="L35" s="431" t="s">
        <v>89</v>
      </c>
      <c r="M35" s="442">
        <v>25</v>
      </c>
      <c r="N35" s="392" t="s">
        <v>1864</v>
      </c>
      <c r="O35" s="392"/>
      <c r="P35" s="752">
        <v>22</v>
      </c>
      <c r="Q35" s="443">
        <f t="shared" si="1"/>
        <v>88</v>
      </c>
      <c r="R35" s="747" t="s">
        <v>3084</v>
      </c>
      <c r="S35" s="748" t="s">
        <v>3073</v>
      </c>
      <c r="T35" s="748" t="s">
        <v>29</v>
      </c>
      <c r="U35" s="749" t="s">
        <v>3074</v>
      </c>
      <c r="V35" s="753"/>
    </row>
    <row r="36" spans="1:22">
      <c r="A36" s="392" t="s">
        <v>4</v>
      </c>
      <c r="B36" s="744" t="s">
        <v>26</v>
      </c>
      <c r="C36" s="392" t="s">
        <v>1891</v>
      </c>
      <c r="D36" s="430" t="s">
        <v>1025</v>
      </c>
      <c r="E36" s="431" t="s">
        <v>141</v>
      </c>
      <c r="F36" s="392" t="s">
        <v>45</v>
      </c>
      <c r="G36" s="392" t="s">
        <v>48</v>
      </c>
      <c r="H36" s="392" t="s">
        <v>1894</v>
      </c>
      <c r="I36" s="413" t="s">
        <v>1872</v>
      </c>
      <c r="J36" s="392" t="s">
        <v>43</v>
      </c>
      <c r="K36" s="392" t="s">
        <v>1862</v>
      </c>
      <c r="L36" s="745" t="s">
        <v>1863</v>
      </c>
      <c r="M36" s="442">
        <v>6</v>
      </c>
      <c r="N36" s="392" t="s">
        <v>1864</v>
      </c>
      <c r="O36" s="392" t="s">
        <v>1895</v>
      </c>
      <c r="P36" s="752">
        <v>22</v>
      </c>
      <c r="Q36" s="443">
        <f t="shared" si="1"/>
        <v>366.66666666666669</v>
      </c>
      <c r="R36" s="747" t="s">
        <v>3084</v>
      </c>
      <c r="S36" s="748" t="s">
        <v>3073</v>
      </c>
      <c r="T36" s="748" t="s">
        <v>29</v>
      </c>
      <c r="U36" s="749" t="s">
        <v>3083</v>
      </c>
      <c r="V36" s="753"/>
    </row>
    <row r="37" spans="1:22">
      <c r="A37" s="392" t="s">
        <v>4</v>
      </c>
      <c r="B37" s="744" t="s">
        <v>26</v>
      </c>
      <c r="C37" s="392" t="s">
        <v>1896</v>
      </c>
      <c r="D37" s="430" t="s">
        <v>1025</v>
      </c>
      <c r="E37" s="431" t="s">
        <v>141</v>
      </c>
      <c r="F37" s="392" t="s">
        <v>45</v>
      </c>
      <c r="G37" s="392" t="s">
        <v>48</v>
      </c>
      <c r="H37" s="392" t="s">
        <v>1897</v>
      </c>
      <c r="I37" s="413" t="s">
        <v>1875</v>
      </c>
      <c r="J37" s="392" t="s">
        <v>43</v>
      </c>
      <c r="K37" s="392" t="s">
        <v>1862</v>
      </c>
      <c r="L37" s="750" t="s">
        <v>1863</v>
      </c>
      <c r="M37" s="392">
        <v>3</v>
      </c>
      <c r="N37" s="392" t="s">
        <v>1864</v>
      </c>
      <c r="O37" s="392" t="s">
        <v>1898</v>
      </c>
      <c r="P37" s="752">
        <v>0</v>
      </c>
      <c r="Q37" s="443">
        <f t="shared" si="1"/>
        <v>0</v>
      </c>
      <c r="R37" s="747" t="s">
        <v>3085</v>
      </c>
      <c r="S37" s="754" t="s">
        <v>3073</v>
      </c>
      <c r="T37" s="754" t="s">
        <v>29</v>
      </c>
      <c r="U37" s="753" t="s">
        <v>3074</v>
      </c>
      <c r="V37" s="755"/>
    </row>
    <row r="38" spans="1:22">
      <c r="A38" s="392" t="s">
        <v>4</v>
      </c>
      <c r="B38" s="744" t="s">
        <v>26</v>
      </c>
      <c r="C38" s="392" t="s">
        <v>1896</v>
      </c>
      <c r="D38" s="430" t="s">
        <v>1025</v>
      </c>
      <c r="E38" s="431" t="s">
        <v>141</v>
      </c>
      <c r="F38" s="392" t="s">
        <v>45</v>
      </c>
      <c r="G38" s="392" t="s">
        <v>48</v>
      </c>
      <c r="H38" s="392" t="s">
        <v>1897</v>
      </c>
      <c r="I38" s="413" t="s">
        <v>1870</v>
      </c>
      <c r="J38" s="392" t="s">
        <v>90</v>
      </c>
      <c r="K38" s="392" t="s">
        <v>1862</v>
      </c>
      <c r="L38" s="750" t="s">
        <v>1863</v>
      </c>
      <c r="M38" s="392">
        <v>3</v>
      </c>
      <c r="N38" s="392" t="s">
        <v>1864</v>
      </c>
      <c r="O38" s="392" t="s">
        <v>1898</v>
      </c>
      <c r="P38" s="752">
        <v>5</v>
      </c>
      <c r="Q38" s="443">
        <f t="shared" si="1"/>
        <v>166.66666666666666</v>
      </c>
      <c r="R38" s="747"/>
      <c r="S38" s="754" t="s">
        <v>3086</v>
      </c>
      <c r="T38" s="754" t="s">
        <v>29</v>
      </c>
      <c r="U38" s="753" t="s">
        <v>3087</v>
      </c>
      <c r="V38" s="755"/>
    </row>
    <row r="39" spans="1:22">
      <c r="A39" s="392" t="s">
        <v>4</v>
      </c>
      <c r="B39" s="744" t="s">
        <v>26</v>
      </c>
      <c r="C39" s="392" t="s">
        <v>1896</v>
      </c>
      <c r="D39" s="430" t="s">
        <v>1025</v>
      </c>
      <c r="E39" s="431" t="s">
        <v>141</v>
      </c>
      <c r="F39" s="392" t="s">
        <v>45</v>
      </c>
      <c r="G39" s="392" t="s">
        <v>48</v>
      </c>
      <c r="H39" s="392" t="s">
        <v>1897</v>
      </c>
      <c r="I39" s="413" t="s">
        <v>1872</v>
      </c>
      <c r="J39" s="392" t="s">
        <v>90</v>
      </c>
      <c r="K39" s="392" t="s">
        <v>1862</v>
      </c>
      <c r="L39" s="750" t="s">
        <v>1863</v>
      </c>
      <c r="M39" s="392">
        <v>3</v>
      </c>
      <c r="N39" s="392" t="s">
        <v>1864</v>
      </c>
      <c r="O39" s="392" t="s">
        <v>1898</v>
      </c>
      <c r="P39" s="752">
        <v>5</v>
      </c>
      <c r="Q39" s="443">
        <f t="shared" si="1"/>
        <v>166.66666666666666</v>
      </c>
      <c r="R39" s="747"/>
      <c r="S39" s="754" t="s">
        <v>3086</v>
      </c>
      <c r="T39" s="754" t="s">
        <v>29</v>
      </c>
      <c r="U39" s="753" t="s">
        <v>3087</v>
      </c>
      <c r="V39" s="755"/>
    </row>
    <row r="40" spans="1:22">
      <c r="A40" s="392" t="s">
        <v>4</v>
      </c>
      <c r="B40" s="744" t="s">
        <v>26</v>
      </c>
      <c r="C40" s="392" t="s">
        <v>1899</v>
      </c>
      <c r="D40" s="430" t="s">
        <v>1025</v>
      </c>
      <c r="E40" s="431" t="s">
        <v>141</v>
      </c>
      <c r="F40" s="392" t="s">
        <v>45</v>
      </c>
      <c r="G40" s="392" t="s">
        <v>48</v>
      </c>
      <c r="H40" s="392" t="s">
        <v>1900</v>
      </c>
      <c r="I40" s="413" t="s">
        <v>1875</v>
      </c>
      <c r="J40" s="392" t="s">
        <v>90</v>
      </c>
      <c r="K40" s="392" t="s">
        <v>1865</v>
      </c>
      <c r="L40" s="745" t="s">
        <v>89</v>
      </c>
      <c r="M40" s="392">
        <v>1</v>
      </c>
      <c r="N40" s="392" t="s">
        <v>1864</v>
      </c>
      <c r="O40" s="392" t="s">
        <v>1901</v>
      </c>
      <c r="P40" s="752">
        <v>1</v>
      </c>
      <c r="Q40" s="443">
        <f t="shared" si="1"/>
        <v>100</v>
      </c>
      <c r="R40" s="747"/>
      <c r="S40" s="754" t="s">
        <v>3086</v>
      </c>
      <c r="T40" s="754" t="s">
        <v>29</v>
      </c>
      <c r="U40" s="754" t="s">
        <v>3088</v>
      </c>
      <c r="V40" s="755"/>
    </row>
    <row r="41" spans="1:22">
      <c r="A41" s="392" t="s">
        <v>4</v>
      </c>
      <c r="B41" s="744" t="s">
        <v>26</v>
      </c>
      <c r="C41" s="392" t="s">
        <v>1899</v>
      </c>
      <c r="D41" s="430" t="s">
        <v>1025</v>
      </c>
      <c r="E41" s="431" t="s">
        <v>141</v>
      </c>
      <c r="F41" s="392" t="s">
        <v>45</v>
      </c>
      <c r="G41" s="392" t="s">
        <v>48</v>
      </c>
      <c r="H41" s="392" t="s">
        <v>1902</v>
      </c>
      <c r="I41" s="413" t="s">
        <v>1870</v>
      </c>
      <c r="J41" s="392" t="s">
        <v>43</v>
      </c>
      <c r="K41" s="392" t="s">
        <v>1871</v>
      </c>
      <c r="L41" s="745" t="s">
        <v>89</v>
      </c>
      <c r="M41" s="392">
        <v>10</v>
      </c>
      <c r="N41" s="392" t="s">
        <v>1864</v>
      </c>
      <c r="O41" s="392"/>
      <c r="P41" s="752">
        <v>4</v>
      </c>
      <c r="Q41" s="443">
        <f t="shared" si="1"/>
        <v>40</v>
      </c>
      <c r="R41" s="747" t="s">
        <v>3089</v>
      </c>
      <c r="S41" s="754" t="s">
        <v>3073</v>
      </c>
      <c r="T41" s="754" t="s">
        <v>29</v>
      </c>
      <c r="U41" s="753" t="s">
        <v>3090</v>
      </c>
      <c r="V41" s="755"/>
    </row>
    <row r="42" spans="1:22">
      <c r="A42" s="392" t="s">
        <v>4</v>
      </c>
      <c r="B42" s="744" t="s">
        <v>26</v>
      </c>
      <c r="C42" s="392" t="s">
        <v>1899</v>
      </c>
      <c r="D42" s="430" t="s">
        <v>1025</v>
      </c>
      <c r="E42" s="431" t="s">
        <v>141</v>
      </c>
      <c r="F42" s="392" t="s">
        <v>45</v>
      </c>
      <c r="G42" s="392" t="s">
        <v>48</v>
      </c>
      <c r="H42" s="392" t="s">
        <v>1902</v>
      </c>
      <c r="I42" s="413" t="s">
        <v>1872</v>
      </c>
      <c r="J42" s="392" t="s">
        <v>43</v>
      </c>
      <c r="K42" s="392" t="s">
        <v>1871</v>
      </c>
      <c r="L42" s="745" t="s">
        <v>89</v>
      </c>
      <c r="M42" s="392">
        <v>10</v>
      </c>
      <c r="N42" s="392" t="s">
        <v>1864</v>
      </c>
      <c r="O42" s="392" t="s">
        <v>1873</v>
      </c>
      <c r="P42" s="752">
        <v>4</v>
      </c>
      <c r="Q42" s="443">
        <f t="shared" si="1"/>
        <v>40</v>
      </c>
      <c r="R42" s="747" t="s">
        <v>3089</v>
      </c>
      <c r="S42" s="754" t="s">
        <v>3073</v>
      </c>
      <c r="T42" s="754" t="s">
        <v>29</v>
      </c>
      <c r="U42" s="753" t="s">
        <v>3074</v>
      </c>
      <c r="V42" s="755"/>
    </row>
    <row r="43" spans="1:22" ht="14.25">
      <c r="A43" s="392" t="s">
        <v>4</v>
      </c>
      <c r="B43" s="744" t="s">
        <v>26</v>
      </c>
      <c r="C43" s="392" t="s">
        <v>1903</v>
      </c>
      <c r="D43" s="430" t="s">
        <v>1025</v>
      </c>
      <c r="E43" s="431" t="s">
        <v>141</v>
      </c>
      <c r="F43" s="392" t="s">
        <v>45</v>
      </c>
      <c r="G43" s="392" t="s">
        <v>48</v>
      </c>
      <c r="H43" s="392" t="s">
        <v>1904</v>
      </c>
      <c r="I43" s="413" t="s">
        <v>1875</v>
      </c>
      <c r="J43" s="392" t="s">
        <v>43</v>
      </c>
      <c r="K43" s="392" t="s">
        <v>1862</v>
      </c>
      <c r="L43" s="416" t="s">
        <v>1863</v>
      </c>
      <c r="M43" s="392">
        <v>12</v>
      </c>
      <c r="N43" s="392" t="s">
        <v>1864</v>
      </c>
      <c r="O43" s="392" t="s">
        <v>1895</v>
      </c>
      <c r="P43" s="752">
        <v>6</v>
      </c>
      <c r="Q43" s="443">
        <f t="shared" si="1"/>
        <v>50</v>
      </c>
      <c r="R43" s="747" t="s">
        <v>3091</v>
      </c>
      <c r="S43" s="754" t="s">
        <v>3073</v>
      </c>
      <c r="T43" s="754" t="s">
        <v>29</v>
      </c>
      <c r="U43" s="753" t="s">
        <v>3074</v>
      </c>
      <c r="V43" s="756"/>
    </row>
    <row r="44" spans="1:22" ht="14.25">
      <c r="A44" s="392" t="s">
        <v>4</v>
      </c>
      <c r="B44" s="744" t="s">
        <v>26</v>
      </c>
      <c r="C44" s="392" t="s">
        <v>1903</v>
      </c>
      <c r="D44" s="430" t="s">
        <v>1025</v>
      </c>
      <c r="E44" s="431" t="s">
        <v>141</v>
      </c>
      <c r="F44" s="392" t="s">
        <v>45</v>
      </c>
      <c r="G44" s="392" t="s">
        <v>48</v>
      </c>
      <c r="H44" s="392" t="s">
        <v>1904</v>
      </c>
      <c r="I44" s="413" t="s">
        <v>1875</v>
      </c>
      <c r="J44" s="392" t="s">
        <v>90</v>
      </c>
      <c r="K44" s="392" t="s">
        <v>1865</v>
      </c>
      <c r="L44" s="416" t="s">
        <v>1863</v>
      </c>
      <c r="M44" s="392">
        <v>1</v>
      </c>
      <c r="N44" s="392" t="s">
        <v>1864</v>
      </c>
      <c r="O44" s="392"/>
      <c r="P44" s="752">
        <v>1</v>
      </c>
      <c r="Q44" s="443">
        <f t="shared" si="1"/>
        <v>100</v>
      </c>
      <c r="R44" s="747"/>
      <c r="S44" s="754" t="s">
        <v>3086</v>
      </c>
      <c r="T44" s="754" t="s">
        <v>29</v>
      </c>
      <c r="U44" s="754" t="s">
        <v>3087</v>
      </c>
      <c r="V44" s="756"/>
    </row>
    <row r="45" spans="1:22" ht="14.25">
      <c r="A45" s="392" t="s">
        <v>4</v>
      </c>
      <c r="B45" s="744" t="s">
        <v>26</v>
      </c>
      <c r="C45" s="392" t="s">
        <v>1903</v>
      </c>
      <c r="D45" s="430" t="s">
        <v>1025</v>
      </c>
      <c r="E45" s="431" t="s">
        <v>141</v>
      </c>
      <c r="F45" s="392" t="s">
        <v>45</v>
      </c>
      <c r="G45" s="392" t="s">
        <v>48</v>
      </c>
      <c r="H45" s="392" t="s">
        <v>1904</v>
      </c>
      <c r="I45" s="413" t="s">
        <v>1870</v>
      </c>
      <c r="J45" s="392" t="s">
        <v>43</v>
      </c>
      <c r="K45" s="392" t="s">
        <v>1871</v>
      </c>
      <c r="L45" s="416" t="s">
        <v>89</v>
      </c>
      <c r="M45" s="392">
        <v>25</v>
      </c>
      <c r="N45" s="392" t="s">
        <v>1864</v>
      </c>
      <c r="O45" s="392"/>
      <c r="P45" s="752">
        <v>17</v>
      </c>
      <c r="Q45" s="443">
        <f t="shared" si="1"/>
        <v>68</v>
      </c>
      <c r="R45" s="747" t="s">
        <v>3092</v>
      </c>
      <c r="S45" s="754" t="s">
        <v>3073</v>
      </c>
      <c r="T45" s="754" t="s">
        <v>29</v>
      </c>
      <c r="U45" s="753" t="s">
        <v>3074</v>
      </c>
      <c r="V45" s="756"/>
    </row>
    <row r="46" spans="1:22" ht="14.25">
      <c r="A46" s="392" t="s">
        <v>4</v>
      </c>
      <c r="B46" s="744" t="s">
        <v>26</v>
      </c>
      <c r="C46" s="392" t="s">
        <v>1903</v>
      </c>
      <c r="D46" s="430" t="s">
        <v>1025</v>
      </c>
      <c r="E46" s="431" t="s">
        <v>141</v>
      </c>
      <c r="F46" s="392" t="s">
        <v>45</v>
      </c>
      <c r="G46" s="392" t="s">
        <v>48</v>
      </c>
      <c r="H46" s="392" t="s">
        <v>1904</v>
      </c>
      <c r="I46" s="413" t="s">
        <v>1872</v>
      </c>
      <c r="J46" s="392" t="s">
        <v>43</v>
      </c>
      <c r="K46" s="392" t="s">
        <v>1871</v>
      </c>
      <c r="L46" s="416" t="s">
        <v>89</v>
      </c>
      <c r="M46" s="392">
        <v>25</v>
      </c>
      <c r="N46" s="392" t="s">
        <v>1864</v>
      </c>
      <c r="O46" s="392" t="s">
        <v>1873</v>
      </c>
      <c r="P46" s="752">
        <v>17</v>
      </c>
      <c r="Q46" s="443">
        <f t="shared" si="1"/>
        <v>68</v>
      </c>
      <c r="R46" s="747" t="s">
        <v>3092</v>
      </c>
      <c r="S46" s="754" t="s">
        <v>3073</v>
      </c>
      <c r="T46" s="754" t="s">
        <v>29</v>
      </c>
      <c r="U46" s="753" t="s">
        <v>3074</v>
      </c>
      <c r="V46" s="756"/>
    </row>
    <row r="47" spans="1:22" ht="14.25">
      <c r="A47" s="385" t="s">
        <v>3126</v>
      </c>
      <c r="B47" s="517" t="s">
        <v>26</v>
      </c>
      <c r="C47" s="439" t="s">
        <v>1876</v>
      </c>
      <c r="D47" s="515" t="s">
        <v>21</v>
      </c>
      <c r="E47" s="440" t="s">
        <v>141</v>
      </c>
      <c r="F47" s="385" t="s">
        <v>45</v>
      </c>
      <c r="G47" s="385" t="s">
        <v>48</v>
      </c>
      <c r="H47" s="385" t="s">
        <v>2148</v>
      </c>
      <c r="I47" s="409" t="s">
        <v>2149</v>
      </c>
      <c r="J47" s="409" t="s">
        <v>90</v>
      </c>
      <c r="K47" s="404" t="s">
        <v>2150</v>
      </c>
      <c r="L47" s="404" t="s">
        <v>2122</v>
      </c>
      <c r="M47" s="409">
        <v>450</v>
      </c>
      <c r="N47" s="437" t="s">
        <v>2151</v>
      </c>
      <c r="O47" s="437"/>
      <c r="P47" s="752">
        <v>600</v>
      </c>
      <c r="Q47" s="443">
        <f t="shared" si="1"/>
        <v>133.33333333333334</v>
      </c>
      <c r="R47" s="747"/>
      <c r="S47" s="754" t="s">
        <v>3079</v>
      </c>
      <c r="T47" s="754" t="s">
        <v>29</v>
      </c>
      <c r="U47" s="753" t="s">
        <v>3072</v>
      </c>
      <c r="V47" s="756"/>
    </row>
    <row r="48" spans="1:22" ht="14.25">
      <c r="A48" s="385" t="s">
        <v>3126</v>
      </c>
      <c r="B48" s="517" t="s">
        <v>26</v>
      </c>
      <c r="C48" s="439" t="s">
        <v>1876</v>
      </c>
      <c r="D48" s="515" t="s">
        <v>21</v>
      </c>
      <c r="E48" s="440" t="s">
        <v>141</v>
      </c>
      <c r="F48" s="385" t="s">
        <v>45</v>
      </c>
      <c r="G48" s="385" t="s">
        <v>48</v>
      </c>
      <c r="H48" s="385" t="s">
        <v>2148</v>
      </c>
      <c r="I48" s="409" t="s">
        <v>2149</v>
      </c>
      <c r="J48" s="409" t="s">
        <v>90</v>
      </c>
      <c r="K48" s="404" t="s">
        <v>2150</v>
      </c>
      <c r="L48" s="404" t="s">
        <v>2122</v>
      </c>
      <c r="M48" s="409">
        <v>450</v>
      </c>
      <c r="N48" s="437" t="s">
        <v>2151</v>
      </c>
      <c r="O48" s="437"/>
      <c r="P48" s="752">
        <v>600</v>
      </c>
      <c r="Q48" s="443">
        <f t="shared" si="1"/>
        <v>133.33333333333334</v>
      </c>
      <c r="R48" s="747"/>
      <c r="S48" s="754" t="s">
        <v>3079</v>
      </c>
      <c r="T48" s="754" t="s">
        <v>29</v>
      </c>
      <c r="U48" s="753" t="s">
        <v>3072</v>
      </c>
      <c r="V48" s="756"/>
    </row>
    <row r="49" spans="1:22" ht="14.25">
      <c r="A49" s="385" t="s">
        <v>3126</v>
      </c>
      <c r="B49" s="517" t="s">
        <v>26</v>
      </c>
      <c r="C49" s="439" t="s">
        <v>1885</v>
      </c>
      <c r="D49" s="515" t="s">
        <v>21</v>
      </c>
      <c r="E49" s="440" t="s">
        <v>141</v>
      </c>
      <c r="F49" s="385" t="s">
        <v>45</v>
      </c>
      <c r="G49" s="385" t="s">
        <v>48</v>
      </c>
      <c r="H49" s="385" t="s">
        <v>2152</v>
      </c>
      <c r="I49" s="409" t="s">
        <v>2153</v>
      </c>
      <c r="J49" s="409" t="s">
        <v>90</v>
      </c>
      <c r="K49" s="404" t="s">
        <v>2150</v>
      </c>
      <c r="L49" s="404" t="s">
        <v>2122</v>
      </c>
      <c r="M49" s="409">
        <v>100</v>
      </c>
      <c r="N49" s="437" t="s">
        <v>66</v>
      </c>
      <c r="O49" s="437"/>
      <c r="P49" s="752">
        <v>624</v>
      </c>
      <c r="Q49" s="443">
        <f t="shared" si="1"/>
        <v>624</v>
      </c>
      <c r="R49" s="747"/>
      <c r="S49" s="754" t="s">
        <v>3086</v>
      </c>
      <c r="T49" s="754" t="s">
        <v>29</v>
      </c>
      <c r="U49" s="753" t="s">
        <v>3087</v>
      </c>
      <c r="V49" s="757" t="s">
        <v>3112</v>
      </c>
    </row>
    <row r="50" spans="1:22" ht="14.25">
      <c r="A50" s="385" t="s">
        <v>3126</v>
      </c>
      <c r="B50" s="517" t="s">
        <v>26</v>
      </c>
      <c r="C50" s="439" t="s">
        <v>1885</v>
      </c>
      <c r="D50" s="515" t="s">
        <v>21</v>
      </c>
      <c r="E50" s="440" t="s">
        <v>141</v>
      </c>
      <c r="F50" s="385" t="s">
        <v>45</v>
      </c>
      <c r="G50" s="385" t="s">
        <v>48</v>
      </c>
      <c r="H50" s="385" t="s">
        <v>2152</v>
      </c>
      <c r="I50" s="409" t="s">
        <v>2153</v>
      </c>
      <c r="J50" s="409" t="s">
        <v>90</v>
      </c>
      <c r="K50" s="404" t="s">
        <v>2150</v>
      </c>
      <c r="L50" s="404" t="s">
        <v>2122</v>
      </c>
      <c r="M50" s="409">
        <v>100</v>
      </c>
      <c r="N50" s="437" t="s">
        <v>66</v>
      </c>
      <c r="O50" s="437"/>
      <c r="P50" s="752">
        <v>624</v>
      </c>
      <c r="Q50" s="443">
        <f t="shared" si="1"/>
        <v>624</v>
      </c>
      <c r="R50" s="747"/>
      <c r="S50" s="754" t="s">
        <v>3086</v>
      </c>
      <c r="T50" s="754" t="s">
        <v>29</v>
      </c>
      <c r="U50" s="753" t="s">
        <v>3087</v>
      </c>
      <c r="V50" s="757" t="s">
        <v>102</v>
      </c>
    </row>
    <row r="51" spans="1:22">
      <c r="A51" s="385" t="s">
        <v>3126</v>
      </c>
      <c r="B51" s="517" t="s">
        <v>26</v>
      </c>
      <c r="C51" s="439" t="s">
        <v>1891</v>
      </c>
      <c r="D51" s="515" t="s">
        <v>21</v>
      </c>
      <c r="E51" s="440" t="s">
        <v>141</v>
      </c>
      <c r="F51" s="385" t="s">
        <v>45</v>
      </c>
      <c r="G51" s="385" t="s">
        <v>48</v>
      </c>
      <c r="H51" s="385" t="s">
        <v>2154</v>
      </c>
      <c r="I51" s="409" t="s">
        <v>2153</v>
      </c>
      <c r="J51" s="409" t="s">
        <v>90</v>
      </c>
      <c r="K51" s="404" t="s">
        <v>2150</v>
      </c>
      <c r="L51" s="404" t="s">
        <v>2122</v>
      </c>
      <c r="M51" s="409">
        <v>700</v>
      </c>
      <c r="N51" s="437" t="s">
        <v>66</v>
      </c>
      <c r="O51" s="409" t="s">
        <v>1906</v>
      </c>
      <c r="P51" s="752">
        <v>43</v>
      </c>
      <c r="Q51" s="443">
        <f t="shared" si="1"/>
        <v>6.1428571428571432</v>
      </c>
      <c r="R51" s="747" t="s">
        <v>3093</v>
      </c>
      <c r="S51" s="754" t="s">
        <v>3086</v>
      </c>
      <c r="T51" s="754" t="s">
        <v>29</v>
      </c>
      <c r="U51" s="753" t="s">
        <v>3094</v>
      </c>
      <c r="V51" s="755"/>
    </row>
    <row r="52" spans="1:22">
      <c r="A52" s="385" t="s">
        <v>3126</v>
      </c>
      <c r="B52" s="517" t="s">
        <v>26</v>
      </c>
      <c r="C52" s="439" t="s">
        <v>1891</v>
      </c>
      <c r="D52" s="515" t="s">
        <v>21</v>
      </c>
      <c r="E52" s="440" t="s">
        <v>141</v>
      </c>
      <c r="F52" s="385" t="s">
        <v>45</v>
      </c>
      <c r="G52" s="385" t="s">
        <v>48</v>
      </c>
      <c r="H52" s="385" t="s">
        <v>2154</v>
      </c>
      <c r="I52" s="409" t="s">
        <v>2153</v>
      </c>
      <c r="J52" s="409" t="s">
        <v>90</v>
      </c>
      <c r="K52" s="404" t="s">
        <v>2150</v>
      </c>
      <c r="L52" s="404" t="s">
        <v>2122</v>
      </c>
      <c r="M52" s="409">
        <v>700</v>
      </c>
      <c r="N52" s="437" t="s">
        <v>66</v>
      </c>
      <c r="O52" s="409" t="s">
        <v>1906</v>
      </c>
      <c r="P52" s="752">
        <v>43</v>
      </c>
      <c r="Q52" s="443">
        <f t="shared" si="1"/>
        <v>6.1428571428571432</v>
      </c>
      <c r="R52" s="747" t="s">
        <v>3093</v>
      </c>
      <c r="S52" s="754" t="s">
        <v>3086</v>
      </c>
      <c r="T52" s="754" t="s">
        <v>29</v>
      </c>
      <c r="U52" s="753" t="s">
        <v>3095</v>
      </c>
      <c r="V52" s="755"/>
    </row>
    <row r="53" spans="1:22">
      <c r="A53" s="385" t="s">
        <v>3126</v>
      </c>
      <c r="B53" s="517" t="s">
        <v>26</v>
      </c>
      <c r="C53" s="439" t="s">
        <v>1896</v>
      </c>
      <c r="D53" s="515" t="s">
        <v>1025</v>
      </c>
      <c r="E53" s="440" t="s">
        <v>141</v>
      </c>
      <c r="F53" s="385" t="s">
        <v>45</v>
      </c>
      <c r="G53" s="385" t="s">
        <v>48</v>
      </c>
      <c r="H53" s="385" t="s">
        <v>2155</v>
      </c>
      <c r="I53" s="409" t="s">
        <v>2153</v>
      </c>
      <c r="J53" s="409" t="s">
        <v>90</v>
      </c>
      <c r="K53" s="404" t="s">
        <v>2150</v>
      </c>
      <c r="L53" s="404" t="s">
        <v>2122</v>
      </c>
      <c r="M53" s="409">
        <v>100</v>
      </c>
      <c r="N53" s="437" t="s">
        <v>66</v>
      </c>
      <c r="O53" s="409"/>
      <c r="P53" s="752">
        <v>600</v>
      </c>
      <c r="Q53" s="443">
        <f t="shared" si="1"/>
        <v>600</v>
      </c>
      <c r="R53" s="747"/>
      <c r="S53" s="754" t="s">
        <v>3086</v>
      </c>
      <c r="T53" s="754" t="s">
        <v>29</v>
      </c>
      <c r="U53" s="753" t="s">
        <v>3087</v>
      </c>
      <c r="V53" s="755"/>
    </row>
    <row r="54" spans="1:22">
      <c r="A54" s="385" t="s">
        <v>3126</v>
      </c>
      <c r="B54" s="517" t="s">
        <v>26</v>
      </c>
      <c r="C54" s="439" t="s">
        <v>1896</v>
      </c>
      <c r="D54" s="515" t="s">
        <v>1025</v>
      </c>
      <c r="E54" s="440" t="s">
        <v>141</v>
      </c>
      <c r="F54" s="385" t="s">
        <v>45</v>
      </c>
      <c r="G54" s="385" t="s">
        <v>48</v>
      </c>
      <c r="H54" s="385" t="s">
        <v>2155</v>
      </c>
      <c r="I54" s="409" t="s">
        <v>2153</v>
      </c>
      <c r="J54" s="409" t="s">
        <v>90</v>
      </c>
      <c r="K54" s="404" t="s">
        <v>2150</v>
      </c>
      <c r="L54" s="404" t="s">
        <v>2122</v>
      </c>
      <c r="M54" s="409">
        <v>100</v>
      </c>
      <c r="N54" s="437" t="s">
        <v>66</v>
      </c>
      <c r="O54" s="409"/>
      <c r="P54" s="752">
        <v>600</v>
      </c>
      <c r="Q54" s="443">
        <f t="shared" si="1"/>
        <v>600</v>
      </c>
      <c r="R54" s="747"/>
      <c r="S54" s="754" t="s">
        <v>3086</v>
      </c>
      <c r="T54" s="754" t="s">
        <v>29</v>
      </c>
      <c r="U54" s="753" t="s">
        <v>3087</v>
      </c>
      <c r="V54" s="755"/>
    </row>
    <row r="55" spans="1:22">
      <c r="A55" s="385" t="s">
        <v>3126</v>
      </c>
      <c r="B55" s="517" t="s">
        <v>26</v>
      </c>
      <c r="C55" s="439" t="s">
        <v>1899</v>
      </c>
      <c r="D55" s="515" t="s">
        <v>1025</v>
      </c>
      <c r="E55" s="440" t="s">
        <v>141</v>
      </c>
      <c r="F55" s="385" t="s">
        <v>45</v>
      </c>
      <c r="G55" s="385" t="s">
        <v>48</v>
      </c>
      <c r="H55" s="385" t="s">
        <v>2156</v>
      </c>
      <c r="I55" s="409" t="s">
        <v>2149</v>
      </c>
      <c r="J55" s="409" t="s">
        <v>90</v>
      </c>
      <c r="K55" s="404" t="s">
        <v>2150</v>
      </c>
      <c r="L55" s="404" t="s">
        <v>2122</v>
      </c>
      <c r="M55" s="409">
        <v>150</v>
      </c>
      <c r="N55" s="437" t="s">
        <v>66</v>
      </c>
      <c r="O55" s="409"/>
      <c r="P55" s="752">
        <v>0</v>
      </c>
      <c r="Q55" s="443">
        <f t="shared" si="1"/>
        <v>0</v>
      </c>
      <c r="R55" s="748" t="s">
        <v>3096</v>
      </c>
      <c r="S55" s="754" t="s">
        <v>3086</v>
      </c>
      <c r="T55" s="754" t="s">
        <v>29</v>
      </c>
      <c r="U55" s="753" t="s">
        <v>3087</v>
      </c>
      <c r="V55" s="755"/>
    </row>
    <row r="56" spans="1:22">
      <c r="A56" s="385" t="s">
        <v>3126</v>
      </c>
      <c r="B56" s="517" t="s">
        <v>26</v>
      </c>
      <c r="C56" s="439" t="s">
        <v>1899</v>
      </c>
      <c r="D56" s="515" t="s">
        <v>1025</v>
      </c>
      <c r="E56" s="440" t="s">
        <v>141</v>
      </c>
      <c r="F56" s="385" t="s">
        <v>45</v>
      </c>
      <c r="G56" s="385" t="s">
        <v>48</v>
      </c>
      <c r="H56" s="385" t="s">
        <v>2156</v>
      </c>
      <c r="I56" s="409" t="s">
        <v>2149</v>
      </c>
      <c r="J56" s="409" t="s">
        <v>90</v>
      </c>
      <c r="K56" s="404" t="s">
        <v>2150</v>
      </c>
      <c r="L56" s="404" t="s">
        <v>2122</v>
      </c>
      <c r="M56" s="409">
        <v>150</v>
      </c>
      <c r="N56" s="437" t="s">
        <v>66</v>
      </c>
      <c r="O56" s="409"/>
      <c r="P56" s="752">
        <v>0</v>
      </c>
      <c r="Q56" s="443">
        <f t="shared" si="1"/>
        <v>0</v>
      </c>
      <c r="R56" s="748" t="s">
        <v>3096</v>
      </c>
      <c r="S56" s="754" t="s">
        <v>3086</v>
      </c>
      <c r="T56" s="754" t="s">
        <v>29</v>
      </c>
      <c r="U56" s="753" t="s">
        <v>3088</v>
      </c>
      <c r="V56" s="755"/>
    </row>
    <row r="57" spans="1:22">
      <c r="A57" s="385" t="s">
        <v>3126</v>
      </c>
      <c r="B57" s="517" t="s">
        <v>26</v>
      </c>
      <c r="C57" s="439" t="s">
        <v>1899</v>
      </c>
      <c r="D57" s="515" t="s">
        <v>1025</v>
      </c>
      <c r="E57" s="440" t="s">
        <v>141</v>
      </c>
      <c r="F57" s="385" t="s">
        <v>45</v>
      </c>
      <c r="G57" s="385" t="s">
        <v>48</v>
      </c>
      <c r="H57" s="385" t="s">
        <v>2156</v>
      </c>
      <c r="I57" s="409" t="s">
        <v>2153</v>
      </c>
      <c r="J57" s="409" t="s">
        <v>90</v>
      </c>
      <c r="K57" s="404" t="s">
        <v>2150</v>
      </c>
      <c r="L57" s="404" t="s">
        <v>2122</v>
      </c>
      <c r="M57" s="409">
        <v>100</v>
      </c>
      <c r="N57" s="437" t="s">
        <v>66</v>
      </c>
      <c r="O57" s="409"/>
      <c r="P57" s="752">
        <v>100</v>
      </c>
      <c r="Q57" s="443">
        <f t="shared" si="1"/>
        <v>100</v>
      </c>
      <c r="R57" s="747"/>
      <c r="S57" s="754" t="s">
        <v>3097</v>
      </c>
      <c r="T57" s="754" t="s">
        <v>29</v>
      </c>
      <c r="U57" s="753" t="s">
        <v>3088</v>
      </c>
      <c r="V57" s="755"/>
    </row>
    <row r="58" spans="1:22">
      <c r="A58" s="385" t="s">
        <v>3126</v>
      </c>
      <c r="B58" s="517" t="s">
        <v>26</v>
      </c>
      <c r="C58" s="439" t="s">
        <v>1899</v>
      </c>
      <c r="D58" s="515" t="s">
        <v>1025</v>
      </c>
      <c r="E58" s="440" t="s">
        <v>141</v>
      </c>
      <c r="F58" s="385" t="s">
        <v>45</v>
      </c>
      <c r="G58" s="385" t="s">
        <v>48</v>
      </c>
      <c r="H58" s="385" t="s">
        <v>2156</v>
      </c>
      <c r="I58" s="409" t="s">
        <v>2153</v>
      </c>
      <c r="J58" s="409" t="s">
        <v>90</v>
      </c>
      <c r="K58" s="404" t="s">
        <v>2150</v>
      </c>
      <c r="L58" s="404" t="s">
        <v>2122</v>
      </c>
      <c r="M58" s="409">
        <v>100</v>
      </c>
      <c r="N58" s="437" t="s">
        <v>66</v>
      </c>
      <c r="O58" s="409"/>
      <c r="P58" s="752">
        <v>100</v>
      </c>
      <c r="Q58" s="443">
        <f t="shared" si="1"/>
        <v>100</v>
      </c>
      <c r="R58" s="747"/>
      <c r="S58" s="754" t="s">
        <v>3097</v>
      </c>
      <c r="T58" s="754" t="s">
        <v>29</v>
      </c>
      <c r="U58" s="753" t="s">
        <v>3087</v>
      </c>
      <c r="V58" s="755"/>
    </row>
    <row r="59" spans="1:22" ht="14.25">
      <c r="A59" s="385" t="s">
        <v>3126</v>
      </c>
      <c r="B59" s="517" t="s">
        <v>26</v>
      </c>
      <c r="C59" s="439" t="s">
        <v>1903</v>
      </c>
      <c r="D59" s="515" t="s">
        <v>1025</v>
      </c>
      <c r="E59" s="440" t="s">
        <v>141</v>
      </c>
      <c r="F59" s="385" t="s">
        <v>45</v>
      </c>
      <c r="G59" s="385" t="s">
        <v>48</v>
      </c>
      <c r="H59" s="385" t="s">
        <v>2157</v>
      </c>
      <c r="I59" s="409" t="s">
        <v>2149</v>
      </c>
      <c r="J59" s="409" t="s">
        <v>90</v>
      </c>
      <c r="K59" s="404" t="s">
        <v>2150</v>
      </c>
      <c r="L59" s="404" t="s">
        <v>2122</v>
      </c>
      <c r="M59" s="409">
        <v>600</v>
      </c>
      <c r="N59" s="437" t="s">
        <v>66</v>
      </c>
      <c r="O59" s="409" t="s">
        <v>1907</v>
      </c>
      <c r="P59" s="752">
        <v>700</v>
      </c>
      <c r="Q59" s="443">
        <f t="shared" si="1"/>
        <v>116.66666666666667</v>
      </c>
      <c r="R59" s="747"/>
      <c r="S59" s="754" t="s">
        <v>3086</v>
      </c>
      <c r="T59" s="754" t="s">
        <v>29</v>
      </c>
      <c r="U59" s="753" t="s">
        <v>3098</v>
      </c>
      <c r="V59" s="756"/>
    </row>
    <row r="60" spans="1:22" ht="14.25">
      <c r="A60" s="385" t="s">
        <v>3126</v>
      </c>
      <c r="B60" s="517" t="s">
        <v>26</v>
      </c>
      <c r="C60" s="439" t="s">
        <v>1903</v>
      </c>
      <c r="D60" s="515" t="s">
        <v>1025</v>
      </c>
      <c r="E60" s="440" t="s">
        <v>141</v>
      </c>
      <c r="F60" s="385" t="s">
        <v>45</v>
      </c>
      <c r="G60" s="385" t="s">
        <v>48</v>
      </c>
      <c r="H60" s="385" t="s">
        <v>2157</v>
      </c>
      <c r="I60" s="409" t="s">
        <v>2149</v>
      </c>
      <c r="J60" s="409" t="s">
        <v>90</v>
      </c>
      <c r="K60" s="404" t="s">
        <v>2150</v>
      </c>
      <c r="L60" s="404" t="s">
        <v>2122</v>
      </c>
      <c r="M60" s="409">
        <v>600</v>
      </c>
      <c r="N60" s="437" t="s">
        <v>66</v>
      </c>
      <c r="O60" s="409" t="s">
        <v>1907</v>
      </c>
      <c r="P60" s="752">
        <v>700</v>
      </c>
      <c r="Q60" s="443">
        <f t="shared" si="1"/>
        <v>116.66666666666667</v>
      </c>
      <c r="R60" s="747"/>
      <c r="S60" s="754" t="s">
        <v>3086</v>
      </c>
      <c r="T60" s="754" t="s">
        <v>29</v>
      </c>
      <c r="U60" s="753" t="s">
        <v>3099</v>
      </c>
      <c r="V60" s="756"/>
    </row>
    <row r="61" spans="1:22">
      <c r="A61" s="385" t="s">
        <v>3126</v>
      </c>
      <c r="B61" s="517" t="s">
        <v>26</v>
      </c>
      <c r="C61" s="439" t="s">
        <v>1903</v>
      </c>
      <c r="D61" s="515" t="s">
        <v>1025</v>
      </c>
      <c r="E61" s="440" t="s">
        <v>141</v>
      </c>
      <c r="F61" s="385" t="s">
        <v>45</v>
      </c>
      <c r="G61" s="385" t="s">
        <v>48</v>
      </c>
      <c r="H61" s="385" t="s">
        <v>2158</v>
      </c>
      <c r="I61" s="409" t="s">
        <v>2153</v>
      </c>
      <c r="J61" s="409" t="s">
        <v>90</v>
      </c>
      <c r="K61" s="404" t="s">
        <v>2150</v>
      </c>
      <c r="L61" s="404" t="s">
        <v>2122</v>
      </c>
      <c r="M61" s="409">
        <v>100</v>
      </c>
      <c r="N61" s="437" t="s">
        <v>2151</v>
      </c>
      <c r="O61" s="409" t="s">
        <v>1908</v>
      </c>
      <c r="P61" s="752">
        <v>200</v>
      </c>
      <c r="Q61" s="443">
        <f t="shared" si="1"/>
        <v>200</v>
      </c>
      <c r="R61" s="747"/>
      <c r="S61" s="754" t="s">
        <v>3086</v>
      </c>
      <c r="T61" s="754" t="s">
        <v>29</v>
      </c>
      <c r="U61" s="753" t="s">
        <v>3098</v>
      </c>
      <c r="V61" s="558"/>
    </row>
    <row r="62" spans="1:22">
      <c r="A62" s="385" t="s">
        <v>3126</v>
      </c>
      <c r="B62" s="517" t="s">
        <v>26</v>
      </c>
      <c r="C62" s="439" t="s">
        <v>1903</v>
      </c>
      <c r="D62" s="515" t="s">
        <v>1025</v>
      </c>
      <c r="E62" s="440" t="s">
        <v>141</v>
      </c>
      <c r="F62" s="385" t="s">
        <v>45</v>
      </c>
      <c r="G62" s="385" t="s">
        <v>48</v>
      </c>
      <c r="H62" s="385" t="s">
        <v>2158</v>
      </c>
      <c r="I62" s="409" t="s">
        <v>2153</v>
      </c>
      <c r="J62" s="409" t="s">
        <v>90</v>
      </c>
      <c r="K62" s="404" t="s">
        <v>2150</v>
      </c>
      <c r="L62" s="404" t="s">
        <v>2122</v>
      </c>
      <c r="M62" s="409">
        <v>100</v>
      </c>
      <c r="N62" s="437" t="s">
        <v>2151</v>
      </c>
      <c r="O62" s="409" t="s">
        <v>1908</v>
      </c>
      <c r="P62" s="752">
        <v>200</v>
      </c>
      <c r="Q62" s="443">
        <f t="shared" si="1"/>
        <v>200</v>
      </c>
      <c r="R62" s="747"/>
      <c r="S62" s="754" t="s">
        <v>3086</v>
      </c>
      <c r="T62" s="754" t="s">
        <v>29</v>
      </c>
      <c r="U62" s="753" t="s">
        <v>3099</v>
      </c>
      <c r="V62" s="558"/>
    </row>
    <row r="63" spans="1:22">
      <c r="A63" s="411" t="s">
        <v>3126</v>
      </c>
      <c r="B63" s="410" t="s">
        <v>2131</v>
      </c>
      <c r="C63" s="411" t="s">
        <v>2104</v>
      </c>
      <c r="D63" s="410" t="s">
        <v>21</v>
      </c>
      <c r="E63" s="411" t="s">
        <v>188</v>
      </c>
      <c r="F63" s="411" t="s">
        <v>45</v>
      </c>
      <c r="G63" s="385" t="s">
        <v>48</v>
      </c>
      <c r="H63" s="411" t="s">
        <v>2115</v>
      </c>
      <c r="I63" s="441" t="s">
        <v>2050</v>
      </c>
      <c r="J63" s="411" t="s">
        <v>43</v>
      </c>
      <c r="K63" s="411" t="s">
        <v>1871</v>
      </c>
      <c r="L63" s="411" t="s">
        <v>89</v>
      </c>
      <c r="M63" s="441">
        <v>1</v>
      </c>
      <c r="N63" s="411" t="s">
        <v>66</v>
      </c>
      <c r="O63" s="411"/>
      <c r="P63" s="752">
        <v>1</v>
      </c>
      <c r="Q63" s="443">
        <f>100*P63/M63</f>
        <v>100</v>
      </c>
      <c r="R63" s="747"/>
      <c r="S63" s="754" t="s">
        <v>3101</v>
      </c>
      <c r="T63" s="754" t="s">
        <v>29</v>
      </c>
      <c r="U63" s="753" t="s">
        <v>3102</v>
      </c>
      <c r="V63" s="758"/>
    </row>
    <row r="64" spans="1:22">
      <c r="A64" s="411" t="s">
        <v>3126</v>
      </c>
      <c r="B64" s="410" t="s">
        <v>2132</v>
      </c>
      <c r="C64" s="411" t="s">
        <v>2104</v>
      </c>
      <c r="D64" s="410" t="s">
        <v>21</v>
      </c>
      <c r="E64" s="411" t="s">
        <v>188</v>
      </c>
      <c r="F64" s="411" t="s">
        <v>45</v>
      </c>
      <c r="G64" s="385" t="s">
        <v>48</v>
      </c>
      <c r="H64" s="411" t="s">
        <v>2115</v>
      </c>
      <c r="I64" s="441" t="s">
        <v>2052</v>
      </c>
      <c r="J64" s="411" t="s">
        <v>43</v>
      </c>
      <c r="K64" s="411" t="s">
        <v>2109</v>
      </c>
      <c r="L64" s="411" t="s">
        <v>2110</v>
      </c>
      <c r="M64" s="441" t="s">
        <v>2111</v>
      </c>
      <c r="N64" s="411" t="s">
        <v>66</v>
      </c>
      <c r="O64" s="411"/>
      <c r="P64" s="752" t="s">
        <v>2111</v>
      </c>
      <c r="Q64" s="443">
        <v>100</v>
      </c>
      <c r="R64" s="747"/>
      <c r="S64" s="754" t="s">
        <v>3101</v>
      </c>
      <c r="T64" s="754" t="s">
        <v>29</v>
      </c>
      <c r="U64" s="753" t="s">
        <v>3103</v>
      </c>
      <c r="V64" s="758"/>
    </row>
    <row r="65" spans="1:22" s="765" customFormat="1">
      <c r="A65" s="385" t="s">
        <v>3126</v>
      </c>
      <c r="B65" s="517" t="s">
        <v>2133</v>
      </c>
      <c r="C65" s="385" t="s">
        <v>2104</v>
      </c>
      <c r="D65" s="517" t="s">
        <v>21</v>
      </c>
      <c r="E65" s="385" t="s">
        <v>188</v>
      </c>
      <c r="F65" s="385" t="s">
        <v>45</v>
      </c>
      <c r="G65" s="385" t="s">
        <v>48</v>
      </c>
      <c r="H65" s="385" t="s">
        <v>2055</v>
      </c>
      <c r="I65" s="437" t="s">
        <v>2050</v>
      </c>
      <c r="J65" s="385" t="s">
        <v>43</v>
      </c>
      <c r="K65" s="385" t="s">
        <v>1871</v>
      </c>
      <c r="L65" s="385" t="s">
        <v>89</v>
      </c>
      <c r="M65" s="437"/>
      <c r="N65" s="385" t="s">
        <v>66</v>
      </c>
      <c r="O65" s="385"/>
      <c r="P65" s="759">
        <v>1</v>
      </c>
      <c r="Q65" s="760" t="s">
        <v>286</v>
      </c>
      <c r="R65" s="761" t="s">
        <v>3254</v>
      </c>
      <c r="S65" s="762" t="s">
        <v>3101</v>
      </c>
      <c r="T65" s="762" t="s">
        <v>29</v>
      </c>
      <c r="U65" s="763" t="s">
        <v>3102</v>
      </c>
      <c r="V65" s="764"/>
    </row>
    <row r="66" spans="1:22">
      <c r="A66" s="411" t="s">
        <v>3126</v>
      </c>
      <c r="B66" s="410" t="s">
        <v>2134</v>
      </c>
      <c r="C66" s="411" t="s">
        <v>2104</v>
      </c>
      <c r="D66" s="410" t="s">
        <v>21</v>
      </c>
      <c r="E66" s="411" t="s">
        <v>188</v>
      </c>
      <c r="F66" s="411" t="s">
        <v>45</v>
      </c>
      <c r="G66" s="385" t="s">
        <v>48</v>
      </c>
      <c r="H66" s="411" t="s">
        <v>2055</v>
      </c>
      <c r="I66" s="441" t="s">
        <v>2052</v>
      </c>
      <c r="J66" s="411" t="s">
        <v>43</v>
      </c>
      <c r="K66" s="411" t="s">
        <v>2109</v>
      </c>
      <c r="L66" s="411" t="s">
        <v>2110</v>
      </c>
      <c r="M66" s="441" t="s">
        <v>2111</v>
      </c>
      <c r="N66" s="411" t="s">
        <v>66</v>
      </c>
      <c r="O66" s="411"/>
      <c r="P66" s="752" t="s">
        <v>2111</v>
      </c>
      <c r="Q66" s="443">
        <v>100</v>
      </c>
      <c r="R66" s="747"/>
      <c r="S66" s="754" t="s">
        <v>3101</v>
      </c>
      <c r="T66" s="754" t="s">
        <v>29</v>
      </c>
      <c r="U66" s="753" t="s">
        <v>3103</v>
      </c>
      <c r="V66" s="758"/>
    </row>
    <row r="67" spans="1:22">
      <c r="A67" s="411" t="s">
        <v>3126</v>
      </c>
      <c r="B67" s="410" t="s">
        <v>2123</v>
      </c>
      <c r="C67" s="411" t="s">
        <v>2104</v>
      </c>
      <c r="D67" s="410" t="s">
        <v>21</v>
      </c>
      <c r="E67" s="411" t="s">
        <v>188</v>
      </c>
      <c r="F67" s="411" t="s">
        <v>45</v>
      </c>
      <c r="G67" s="385" t="s">
        <v>48</v>
      </c>
      <c r="H67" s="411" t="s">
        <v>2108</v>
      </c>
      <c r="I67" s="441" t="s">
        <v>2050</v>
      </c>
      <c r="J67" s="411" t="s">
        <v>43</v>
      </c>
      <c r="K67" s="411" t="s">
        <v>1871</v>
      </c>
      <c r="L67" s="411" t="s">
        <v>89</v>
      </c>
      <c r="M67" s="441">
        <v>1</v>
      </c>
      <c r="N67" s="411" t="s">
        <v>66</v>
      </c>
      <c r="O67" s="411"/>
      <c r="P67" s="752">
        <v>6</v>
      </c>
      <c r="Q67" s="443">
        <f>100*P67/M67</f>
        <v>600</v>
      </c>
      <c r="R67" s="747"/>
      <c r="S67" s="754" t="s">
        <v>3101</v>
      </c>
      <c r="T67" s="754" t="s">
        <v>29</v>
      </c>
      <c r="U67" s="753" t="s">
        <v>3102</v>
      </c>
      <c r="V67" s="758"/>
    </row>
    <row r="68" spans="1:22">
      <c r="A68" s="411" t="s">
        <v>3126</v>
      </c>
      <c r="B68" s="410" t="s">
        <v>2124</v>
      </c>
      <c r="C68" s="411" t="s">
        <v>2104</v>
      </c>
      <c r="D68" s="410" t="s">
        <v>21</v>
      </c>
      <c r="E68" s="411" t="s">
        <v>188</v>
      </c>
      <c r="F68" s="411" t="s">
        <v>45</v>
      </c>
      <c r="G68" s="385" t="s">
        <v>48</v>
      </c>
      <c r="H68" s="411" t="s">
        <v>2108</v>
      </c>
      <c r="I68" s="441" t="s">
        <v>2052</v>
      </c>
      <c r="J68" s="411" t="s">
        <v>43</v>
      </c>
      <c r="K68" s="411" t="s">
        <v>2109</v>
      </c>
      <c r="L68" s="411" t="s">
        <v>2110</v>
      </c>
      <c r="M68" s="441" t="s">
        <v>2111</v>
      </c>
      <c r="N68" s="411" t="s">
        <v>66</v>
      </c>
      <c r="O68" s="411"/>
      <c r="P68" s="752" t="s">
        <v>2111</v>
      </c>
      <c r="Q68" s="443">
        <v>100</v>
      </c>
      <c r="R68" s="747"/>
      <c r="S68" s="754" t="s">
        <v>3101</v>
      </c>
      <c r="T68" s="754" t="s">
        <v>29</v>
      </c>
      <c r="U68" s="753" t="s">
        <v>3103</v>
      </c>
      <c r="V68" s="758"/>
    </row>
    <row r="69" spans="1:22" s="765" customFormat="1">
      <c r="A69" s="385" t="s">
        <v>3126</v>
      </c>
      <c r="B69" s="517" t="s">
        <v>26</v>
      </c>
      <c r="C69" s="385" t="s">
        <v>2074</v>
      </c>
      <c r="D69" s="517" t="s">
        <v>21</v>
      </c>
      <c r="E69" s="385" t="s">
        <v>188</v>
      </c>
      <c r="F69" s="385" t="s">
        <v>45</v>
      </c>
      <c r="G69" s="385" t="s">
        <v>48</v>
      </c>
      <c r="H69" s="385" t="s">
        <v>2076</v>
      </c>
      <c r="I69" s="437" t="s">
        <v>2050</v>
      </c>
      <c r="J69" s="385" t="s">
        <v>43</v>
      </c>
      <c r="K69" s="385" t="s">
        <v>1871</v>
      </c>
      <c r="L69" s="385" t="s">
        <v>89</v>
      </c>
      <c r="M69" s="437" t="s">
        <v>1905</v>
      </c>
      <c r="N69" s="385" t="s">
        <v>66</v>
      </c>
      <c r="O69" s="385" t="s">
        <v>2078</v>
      </c>
      <c r="P69" s="759" t="s">
        <v>1905</v>
      </c>
      <c r="Q69" s="760" t="s">
        <v>286</v>
      </c>
      <c r="R69" s="761"/>
      <c r="S69" s="762" t="s">
        <v>3101</v>
      </c>
      <c r="T69" s="762" t="s">
        <v>29</v>
      </c>
      <c r="U69" s="763" t="s">
        <v>3103</v>
      </c>
      <c r="V69" s="766"/>
    </row>
    <row r="70" spans="1:22" s="765" customFormat="1">
      <c r="A70" s="385" t="s">
        <v>3126</v>
      </c>
      <c r="B70" s="517" t="s">
        <v>26</v>
      </c>
      <c r="C70" s="385" t="s">
        <v>2074</v>
      </c>
      <c r="D70" s="517" t="s">
        <v>21</v>
      </c>
      <c r="E70" s="385" t="s">
        <v>188</v>
      </c>
      <c r="F70" s="385" t="s">
        <v>45</v>
      </c>
      <c r="G70" s="385" t="s">
        <v>48</v>
      </c>
      <c r="H70" s="385" t="s">
        <v>2076</v>
      </c>
      <c r="I70" s="437" t="s">
        <v>2052</v>
      </c>
      <c r="J70" s="385" t="s">
        <v>43</v>
      </c>
      <c r="K70" s="385" t="s">
        <v>2079</v>
      </c>
      <c r="L70" s="385" t="s">
        <v>2116</v>
      </c>
      <c r="M70" s="437">
        <v>1</v>
      </c>
      <c r="N70" s="385" t="s">
        <v>66</v>
      </c>
      <c r="O70" s="767"/>
      <c r="P70" s="759" t="s">
        <v>1905</v>
      </c>
      <c r="Q70" s="760" t="s">
        <v>286</v>
      </c>
      <c r="R70" s="761"/>
      <c r="S70" s="762" t="s">
        <v>3101</v>
      </c>
      <c r="T70" s="762" t="s">
        <v>29</v>
      </c>
      <c r="U70" s="763" t="s">
        <v>3102</v>
      </c>
      <c r="V70" s="766"/>
    </row>
    <row r="71" spans="1:22" s="765" customFormat="1">
      <c r="A71" s="385" t="s">
        <v>3126</v>
      </c>
      <c r="B71" s="517" t="s">
        <v>26</v>
      </c>
      <c r="C71" s="385" t="s">
        <v>2074</v>
      </c>
      <c r="D71" s="517" t="s">
        <v>21</v>
      </c>
      <c r="E71" s="385" t="s">
        <v>188</v>
      </c>
      <c r="F71" s="385" t="s">
        <v>45</v>
      </c>
      <c r="G71" s="385" t="s">
        <v>48</v>
      </c>
      <c r="H71" s="385" t="s">
        <v>2075</v>
      </c>
      <c r="I71" s="437" t="s">
        <v>2050</v>
      </c>
      <c r="J71" s="385" t="s">
        <v>43</v>
      </c>
      <c r="K71" s="385" t="s">
        <v>1871</v>
      </c>
      <c r="L71" s="385" t="s">
        <v>89</v>
      </c>
      <c r="M71" s="437" t="s">
        <v>1905</v>
      </c>
      <c r="N71" s="385" t="s">
        <v>66</v>
      </c>
      <c r="O71" s="385" t="s">
        <v>2078</v>
      </c>
      <c r="P71" s="759" t="s">
        <v>1905</v>
      </c>
      <c r="Q71" s="760" t="s">
        <v>286</v>
      </c>
      <c r="R71" s="761"/>
      <c r="S71" s="762" t="s">
        <v>3101</v>
      </c>
      <c r="T71" s="762" t="s">
        <v>29</v>
      </c>
      <c r="U71" s="763" t="s">
        <v>3103</v>
      </c>
      <c r="V71" s="766"/>
    </row>
    <row r="72" spans="1:22" s="765" customFormat="1">
      <c r="A72" s="385" t="s">
        <v>3126</v>
      </c>
      <c r="B72" s="517" t="s">
        <v>26</v>
      </c>
      <c r="C72" s="385" t="s">
        <v>2074</v>
      </c>
      <c r="D72" s="517" t="s">
        <v>21</v>
      </c>
      <c r="E72" s="385" t="s">
        <v>188</v>
      </c>
      <c r="F72" s="385" t="s">
        <v>45</v>
      </c>
      <c r="G72" s="385" t="s">
        <v>48</v>
      </c>
      <c r="H72" s="385" t="s">
        <v>2075</v>
      </c>
      <c r="I72" s="437" t="s">
        <v>2052</v>
      </c>
      <c r="J72" s="385" t="s">
        <v>43</v>
      </c>
      <c r="K72" s="385" t="s">
        <v>2079</v>
      </c>
      <c r="L72" s="385" t="s">
        <v>2116</v>
      </c>
      <c r="M72" s="437">
        <v>1</v>
      </c>
      <c r="N72" s="385" t="s">
        <v>66</v>
      </c>
      <c r="O72" s="767"/>
      <c r="P72" s="759" t="s">
        <v>1905</v>
      </c>
      <c r="Q72" s="760" t="s">
        <v>286</v>
      </c>
      <c r="R72" s="761"/>
      <c r="S72" s="762" t="s">
        <v>3101</v>
      </c>
      <c r="T72" s="762" t="s">
        <v>29</v>
      </c>
      <c r="U72" s="763" t="s">
        <v>3102</v>
      </c>
      <c r="V72" s="766"/>
    </row>
    <row r="73" spans="1:22">
      <c r="A73" s="411" t="s">
        <v>3126</v>
      </c>
      <c r="B73" s="410" t="s">
        <v>26</v>
      </c>
      <c r="C73" s="411" t="s">
        <v>2085</v>
      </c>
      <c r="D73" s="410" t="s">
        <v>21</v>
      </c>
      <c r="E73" s="411" t="s">
        <v>188</v>
      </c>
      <c r="F73" s="411" t="s">
        <v>45</v>
      </c>
      <c r="G73" s="385" t="s">
        <v>48</v>
      </c>
      <c r="H73" s="411" t="s">
        <v>2035</v>
      </c>
      <c r="I73" s="441" t="s">
        <v>2050</v>
      </c>
      <c r="J73" s="411" t="s">
        <v>43</v>
      </c>
      <c r="K73" s="411" t="s">
        <v>1871</v>
      </c>
      <c r="L73" s="411" t="s">
        <v>89</v>
      </c>
      <c r="M73" s="441">
        <v>30</v>
      </c>
      <c r="N73" s="411" t="s">
        <v>66</v>
      </c>
      <c r="O73" s="411" t="s">
        <v>2086</v>
      </c>
      <c r="P73" s="752">
        <v>31</v>
      </c>
      <c r="Q73" s="443">
        <f t="shared" ref="Q73:Q96" si="2">100*P73/M73</f>
        <v>103.33333333333333</v>
      </c>
      <c r="R73" s="747"/>
      <c r="S73" s="754" t="s">
        <v>3101</v>
      </c>
      <c r="T73" s="754" t="s">
        <v>29</v>
      </c>
      <c r="U73" s="753" t="s">
        <v>3102</v>
      </c>
      <c r="V73" s="753" t="s">
        <v>3113</v>
      </c>
    </row>
    <row r="74" spans="1:22">
      <c r="A74" s="411" t="s">
        <v>3126</v>
      </c>
      <c r="B74" s="410" t="s">
        <v>26</v>
      </c>
      <c r="C74" s="411" t="s">
        <v>2085</v>
      </c>
      <c r="D74" s="410" t="s">
        <v>21</v>
      </c>
      <c r="E74" s="411" t="s">
        <v>188</v>
      </c>
      <c r="F74" s="411" t="s">
        <v>45</v>
      </c>
      <c r="G74" s="385" t="s">
        <v>48</v>
      </c>
      <c r="H74" s="411" t="s">
        <v>2035</v>
      </c>
      <c r="I74" s="441" t="s">
        <v>2087</v>
      </c>
      <c r="J74" s="411" t="s">
        <v>43</v>
      </c>
      <c r="K74" s="411" t="s">
        <v>2088</v>
      </c>
      <c r="L74" s="411" t="s">
        <v>2089</v>
      </c>
      <c r="M74" s="441">
        <v>1</v>
      </c>
      <c r="N74" s="411" t="s">
        <v>66</v>
      </c>
      <c r="O74" s="411" t="s">
        <v>2090</v>
      </c>
      <c r="P74" s="752">
        <v>1</v>
      </c>
      <c r="Q74" s="443">
        <f t="shared" si="2"/>
        <v>100</v>
      </c>
      <c r="R74" s="747"/>
      <c r="S74" s="754" t="s">
        <v>3101</v>
      </c>
      <c r="T74" s="754" t="s">
        <v>29</v>
      </c>
      <c r="U74" s="753" t="s">
        <v>3102</v>
      </c>
      <c r="V74" s="753"/>
    </row>
    <row r="75" spans="1:22">
      <c r="A75" s="411" t="s">
        <v>3126</v>
      </c>
      <c r="B75" s="410" t="s">
        <v>26</v>
      </c>
      <c r="C75" s="411" t="s">
        <v>2085</v>
      </c>
      <c r="D75" s="410" t="s">
        <v>21</v>
      </c>
      <c r="E75" s="411" t="s">
        <v>188</v>
      </c>
      <c r="F75" s="411" t="s">
        <v>45</v>
      </c>
      <c r="G75" s="385" t="s">
        <v>48</v>
      </c>
      <c r="H75" s="411" t="s">
        <v>2035</v>
      </c>
      <c r="I75" s="441" t="s">
        <v>2087</v>
      </c>
      <c r="J75" s="411" t="s">
        <v>90</v>
      </c>
      <c r="K75" s="411" t="s">
        <v>2091</v>
      </c>
      <c r="L75" s="411" t="s">
        <v>2092</v>
      </c>
      <c r="M75" s="441">
        <v>61</v>
      </c>
      <c r="N75" s="411" t="s">
        <v>66</v>
      </c>
      <c r="O75" s="411" t="s">
        <v>2093</v>
      </c>
      <c r="P75" s="752">
        <v>66</v>
      </c>
      <c r="Q75" s="443">
        <f t="shared" si="2"/>
        <v>108.19672131147541</v>
      </c>
      <c r="R75" s="747"/>
      <c r="S75" s="754" t="s">
        <v>3104</v>
      </c>
      <c r="T75" s="754" t="s">
        <v>29</v>
      </c>
      <c r="U75" s="753" t="s">
        <v>3102</v>
      </c>
      <c r="V75" s="753" t="s">
        <v>3114</v>
      </c>
    </row>
    <row r="76" spans="1:22">
      <c r="A76" s="411" t="s">
        <v>3126</v>
      </c>
      <c r="B76" s="410" t="s">
        <v>26</v>
      </c>
      <c r="C76" s="411" t="s">
        <v>2094</v>
      </c>
      <c r="D76" s="410" t="s">
        <v>21</v>
      </c>
      <c r="E76" s="411" t="s">
        <v>188</v>
      </c>
      <c r="F76" s="411" t="s">
        <v>45</v>
      </c>
      <c r="G76" s="385" t="s">
        <v>48</v>
      </c>
      <c r="H76" s="411" t="s">
        <v>2095</v>
      </c>
      <c r="I76" s="441" t="s">
        <v>2050</v>
      </c>
      <c r="J76" s="411" t="s">
        <v>43</v>
      </c>
      <c r="K76" s="411" t="s">
        <v>1871</v>
      </c>
      <c r="L76" s="411" t="s">
        <v>89</v>
      </c>
      <c r="M76" s="441">
        <v>3</v>
      </c>
      <c r="N76" s="411" t="s">
        <v>66</v>
      </c>
      <c r="O76" s="411"/>
      <c r="P76" s="752">
        <v>3</v>
      </c>
      <c r="Q76" s="443">
        <f t="shared" si="2"/>
        <v>100</v>
      </c>
      <c r="R76" s="747"/>
      <c r="S76" s="754" t="s">
        <v>3101</v>
      </c>
      <c r="T76" s="754" t="s">
        <v>29</v>
      </c>
      <c r="U76" s="753" t="s">
        <v>3102</v>
      </c>
      <c r="V76" s="550"/>
    </row>
    <row r="77" spans="1:22">
      <c r="A77" s="411" t="s">
        <v>3126</v>
      </c>
      <c r="B77" s="410" t="s">
        <v>26</v>
      </c>
      <c r="C77" s="411" t="s">
        <v>2094</v>
      </c>
      <c r="D77" s="410" t="s">
        <v>21</v>
      </c>
      <c r="E77" s="411" t="s">
        <v>188</v>
      </c>
      <c r="F77" s="411" t="s">
        <v>45</v>
      </c>
      <c r="G77" s="385" t="s">
        <v>48</v>
      </c>
      <c r="H77" s="411" t="s">
        <v>2095</v>
      </c>
      <c r="I77" s="441" t="s">
        <v>2052</v>
      </c>
      <c r="J77" s="411" t="s">
        <v>43</v>
      </c>
      <c r="K77" s="411" t="s">
        <v>2096</v>
      </c>
      <c r="L77" s="411" t="s">
        <v>2097</v>
      </c>
      <c r="M77" s="441">
        <v>12</v>
      </c>
      <c r="N77" s="411" t="s">
        <v>66</v>
      </c>
      <c r="O77" s="411"/>
      <c r="P77" s="752">
        <v>12</v>
      </c>
      <c r="Q77" s="443">
        <f t="shared" si="2"/>
        <v>100</v>
      </c>
      <c r="R77" s="747"/>
      <c r="S77" s="754" t="s">
        <v>3101</v>
      </c>
      <c r="T77" s="754" t="s">
        <v>29</v>
      </c>
      <c r="U77" s="753" t="s">
        <v>3102</v>
      </c>
      <c r="V77" s="550"/>
    </row>
    <row r="78" spans="1:22">
      <c r="A78" s="411" t="s">
        <v>3126</v>
      </c>
      <c r="B78" s="410" t="s">
        <v>26</v>
      </c>
      <c r="C78" s="411" t="s">
        <v>2094</v>
      </c>
      <c r="D78" s="410" t="s">
        <v>21</v>
      </c>
      <c r="E78" s="411" t="s">
        <v>188</v>
      </c>
      <c r="F78" s="411" t="s">
        <v>45</v>
      </c>
      <c r="G78" s="385" t="s">
        <v>48</v>
      </c>
      <c r="H78" s="411" t="s">
        <v>2098</v>
      </c>
      <c r="I78" s="441" t="s">
        <v>2050</v>
      </c>
      <c r="J78" s="411" t="s">
        <v>43</v>
      </c>
      <c r="K78" s="411" t="s">
        <v>1871</v>
      </c>
      <c r="L78" s="411" t="s">
        <v>89</v>
      </c>
      <c r="M78" s="441">
        <v>6</v>
      </c>
      <c r="N78" s="411" t="s">
        <v>66</v>
      </c>
      <c r="O78" s="411"/>
      <c r="P78" s="752">
        <v>6</v>
      </c>
      <c r="Q78" s="443">
        <f t="shared" si="2"/>
        <v>100</v>
      </c>
      <c r="R78" s="747"/>
      <c r="S78" s="754" t="s">
        <v>3101</v>
      </c>
      <c r="T78" s="754" t="s">
        <v>29</v>
      </c>
      <c r="U78" s="753" t="s">
        <v>3102</v>
      </c>
      <c r="V78" s="550"/>
    </row>
    <row r="79" spans="1:22">
      <c r="A79" s="411" t="s">
        <v>3126</v>
      </c>
      <c r="B79" s="410" t="s">
        <v>26</v>
      </c>
      <c r="C79" s="411" t="s">
        <v>2094</v>
      </c>
      <c r="D79" s="410" t="s">
        <v>21</v>
      </c>
      <c r="E79" s="411" t="s">
        <v>188</v>
      </c>
      <c r="F79" s="411" t="s">
        <v>45</v>
      </c>
      <c r="G79" s="385" t="s">
        <v>48</v>
      </c>
      <c r="H79" s="411" t="s">
        <v>2098</v>
      </c>
      <c r="I79" s="441" t="s">
        <v>2052</v>
      </c>
      <c r="J79" s="411" t="s">
        <v>43</v>
      </c>
      <c r="K79" s="411" t="s">
        <v>2119</v>
      </c>
      <c r="L79" s="411" t="s">
        <v>2120</v>
      </c>
      <c r="M79" s="441">
        <v>3</v>
      </c>
      <c r="N79" s="411" t="s">
        <v>66</v>
      </c>
      <c r="O79" s="411"/>
      <c r="P79" s="752">
        <v>3</v>
      </c>
      <c r="Q79" s="443">
        <f t="shared" si="2"/>
        <v>100</v>
      </c>
      <c r="R79" s="747"/>
      <c r="S79" s="754" t="s">
        <v>3101</v>
      </c>
      <c r="T79" s="754" t="s">
        <v>29</v>
      </c>
      <c r="U79" s="753" t="s">
        <v>3102</v>
      </c>
      <c r="V79" s="550"/>
    </row>
    <row r="80" spans="1:22">
      <c r="A80" s="411" t="s">
        <v>3126</v>
      </c>
      <c r="B80" s="410" t="s">
        <v>26</v>
      </c>
      <c r="C80" s="411" t="s">
        <v>2094</v>
      </c>
      <c r="D80" s="410" t="s">
        <v>21</v>
      </c>
      <c r="E80" s="411" t="s">
        <v>188</v>
      </c>
      <c r="F80" s="411" t="s">
        <v>45</v>
      </c>
      <c r="G80" s="385" t="s">
        <v>48</v>
      </c>
      <c r="H80" s="411" t="s">
        <v>2098</v>
      </c>
      <c r="I80" s="441" t="s">
        <v>2052</v>
      </c>
      <c r="J80" s="411" t="s">
        <v>43</v>
      </c>
      <c r="K80" s="411" t="s">
        <v>2096</v>
      </c>
      <c r="L80" s="411" t="s">
        <v>2097</v>
      </c>
      <c r="M80" s="441">
        <v>36</v>
      </c>
      <c r="N80" s="411" t="s">
        <v>66</v>
      </c>
      <c r="O80" s="411"/>
      <c r="P80" s="752">
        <v>36</v>
      </c>
      <c r="Q80" s="443">
        <f t="shared" si="2"/>
        <v>100</v>
      </c>
      <c r="R80" s="747"/>
      <c r="S80" s="754" t="s">
        <v>3101</v>
      </c>
      <c r="T80" s="754" t="s">
        <v>29</v>
      </c>
      <c r="U80" s="753" t="s">
        <v>3102</v>
      </c>
      <c r="V80" s="550"/>
    </row>
    <row r="81" spans="1:29">
      <c r="A81" s="411" t="s">
        <v>3126</v>
      </c>
      <c r="B81" s="410" t="s">
        <v>26</v>
      </c>
      <c r="C81" s="411" t="s">
        <v>2094</v>
      </c>
      <c r="D81" s="410" t="s">
        <v>21</v>
      </c>
      <c r="E81" s="411" t="s">
        <v>188</v>
      </c>
      <c r="F81" s="411" t="s">
        <v>45</v>
      </c>
      <c r="G81" s="385" t="s">
        <v>48</v>
      </c>
      <c r="H81" s="411" t="s">
        <v>2098</v>
      </c>
      <c r="I81" s="441" t="s">
        <v>2052</v>
      </c>
      <c r="J81" s="411" t="s">
        <v>90</v>
      </c>
      <c r="K81" s="411" t="s">
        <v>2121</v>
      </c>
      <c r="L81" s="411" t="s">
        <v>2122</v>
      </c>
      <c r="M81" s="441">
        <v>35</v>
      </c>
      <c r="N81" s="411" t="s">
        <v>66</v>
      </c>
      <c r="O81" s="411"/>
      <c r="P81" s="752">
        <v>35</v>
      </c>
      <c r="Q81" s="443">
        <f t="shared" si="2"/>
        <v>100</v>
      </c>
      <c r="R81" s="747"/>
      <c r="S81" s="754" t="s">
        <v>3104</v>
      </c>
      <c r="T81" s="754" t="s">
        <v>29</v>
      </c>
      <c r="U81" s="753"/>
      <c r="V81" s="550"/>
    </row>
    <row r="82" spans="1:29">
      <c r="A82" s="411" t="s">
        <v>3126</v>
      </c>
      <c r="B82" s="410" t="s">
        <v>26</v>
      </c>
      <c r="C82" s="411" t="s">
        <v>2094</v>
      </c>
      <c r="D82" s="410" t="s">
        <v>21</v>
      </c>
      <c r="E82" s="411" t="s">
        <v>188</v>
      </c>
      <c r="F82" s="411" t="s">
        <v>45</v>
      </c>
      <c r="G82" s="385" t="s">
        <v>48</v>
      </c>
      <c r="H82" s="411" t="s">
        <v>2099</v>
      </c>
      <c r="I82" s="441" t="s">
        <v>2050</v>
      </c>
      <c r="J82" s="411" t="s">
        <v>43</v>
      </c>
      <c r="K82" s="411" t="s">
        <v>1871</v>
      </c>
      <c r="L82" s="411" t="s">
        <v>89</v>
      </c>
      <c r="M82" s="441">
        <v>8</v>
      </c>
      <c r="N82" s="411" t="s">
        <v>66</v>
      </c>
      <c r="O82" s="411"/>
      <c r="P82" s="752">
        <v>8</v>
      </c>
      <c r="Q82" s="443">
        <f t="shared" si="2"/>
        <v>100</v>
      </c>
      <c r="R82" s="747"/>
      <c r="S82" s="754" t="s">
        <v>3101</v>
      </c>
      <c r="T82" s="754" t="s">
        <v>29</v>
      </c>
      <c r="U82" s="753" t="s">
        <v>3102</v>
      </c>
      <c r="V82" s="550"/>
    </row>
    <row r="83" spans="1:29">
      <c r="A83" s="411" t="s">
        <v>3126</v>
      </c>
      <c r="B83" s="410" t="s">
        <v>26</v>
      </c>
      <c r="C83" s="411" t="s">
        <v>2094</v>
      </c>
      <c r="D83" s="410" t="s">
        <v>21</v>
      </c>
      <c r="E83" s="411" t="s">
        <v>188</v>
      </c>
      <c r="F83" s="411" t="s">
        <v>45</v>
      </c>
      <c r="G83" s="385" t="s">
        <v>48</v>
      </c>
      <c r="H83" s="411" t="s">
        <v>2099</v>
      </c>
      <c r="I83" s="441" t="s">
        <v>2052</v>
      </c>
      <c r="J83" s="411" t="s">
        <v>43</v>
      </c>
      <c r="K83" s="411" t="s">
        <v>2119</v>
      </c>
      <c r="L83" s="411" t="s">
        <v>2120</v>
      </c>
      <c r="M83" s="441">
        <v>1</v>
      </c>
      <c r="N83" s="411"/>
      <c r="O83" s="411"/>
      <c r="P83" s="752">
        <v>1</v>
      </c>
      <c r="Q83" s="443">
        <f t="shared" si="2"/>
        <v>100</v>
      </c>
      <c r="R83" s="747"/>
      <c r="S83" s="754" t="s">
        <v>3101</v>
      </c>
      <c r="T83" s="754" t="s">
        <v>29</v>
      </c>
      <c r="U83" s="753" t="s">
        <v>3102</v>
      </c>
      <c r="V83" s="550"/>
    </row>
    <row r="84" spans="1:29">
      <c r="A84" s="411" t="s">
        <v>3126</v>
      </c>
      <c r="B84" s="410" t="s">
        <v>26</v>
      </c>
      <c r="C84" s="411" t="s">
        <v>2094</v>
      </c>
      <c r="D84" s="410" t="s">
        <v>21</v>
      </c>
      <c r="E84" s="411" t="s">
        <v>188</v>
      </c>
      <c r="F84" s="411" t="s">
        <v>45</v>
      </c>
      <c r="G84" s="385" t="s">
        <v>48</v>
      </c>
      <c r="H84" s="411" t="s">
        <v>2099</v>
      </c>
      <c r="I84" s="441" t="s">
        <v>2052</v>
      </c>
      <c r="J84" s="411" t="s">
        <v>43</v>
      </c>
      <c r="K84" s="411" t="s">
        <v>2096</v>
      </c>
      <c r="L84" s="411" t="s">
        <v>2097</v>
      </c>
      <c r="M84" s="441">
        <v>24</v>
      </c>
      <c r="N84" s="411"/>
      <c r="O84" s="411"/>
      <c r="P84" s="752">
        <v>24</v>
      </c>
      <c r="Q84" s="443">
        <f t="shared" si="2"/>
        <v>100</v>
      </c>
      <c r="R84" s="747"/>
      <c r="S84" s="754" t="s">
        <v>3101</v>
      </c>
      <c r="T84" s="754" t="s">
        <v>29</v>
      </c>
      <c r="U84" s="753" t="s">
        <v>3102</v>
      </c>
      <c r="V84" s="550"/>
    </row>
    <row r="85" spans="1:29">
      <c r="A85" s="411" t="s">
        <v>3126</v>
      </c>
      <c r="B85" s="410" t="s">
        <v>26</v>
      </c>
      <c r="C85" s="411" t="s">
        <v>2094</v>
      </c>
      <c r="D85" s="410" t="s">
        <v>21</v>
      </c>
      <c r="E85" s="411" t="s">
        <v>188</v>
      </c>
      <c r="F85" s="411" t="s">
        <v>45</v>
      </c>
      <c r="G85" s="385" t="s">
        <v>48</v>
      </c>
      <c r="H85" s="411" t="s">
        <v>2099</v>
      </c>
      <c r="I85" s="441" t="s">
        <v>2052</v>
      </c>
      <c r="J85" s="411" t="s">
        <v>90</v>
      </c>
      <c r="K85" s="411" t="s">
        <v>2121</v>
      </c>
      <c r="L85" s="411" t="s">
        <v>2122</v>
      </c>
      <c r="M85" s="441">
        <v>25</v>
      </c>
      <c r="N85" s="411" t="s">
        <v>66</v>
      </c>
      <c r="O85" s="411"/>
      <c r="P85" s="752">
        <v>25</v>
      </c>
      <c r="Q85" s="443">
        <f t="shared" si="2"/>
        <v>100</v>
      </c>
      <c r="R85" s="747"/>
      <c r="S85" s="754" t="s">
        <v>3104</v>
      </c>
      <c r="T85" s="754" t="s">
        <v>29</v>
      </c>
      <c r="U85" s="753"/>
      <c r="V85" s="550"/>
    </row>
    <row r="86" spans="1:29">
      <c r="A86" s="411" t="s">
        <v>3126</v>
      </c>
      <c r="B86" s="410" t="s">
        <v>26</v>
      </c>
      <c r="C86" s="411" t="s">
        <v>2094</v>
      </c>
      <c r="D86" s="410" t="s">
        <v>21</v>
      </c>
      <c r="E86" s="411" t="s">
        <v>188</v>
      </c>
      <c r="F86" s="411" t="s">
        <v>45</v>
      </c>
      <c r="G86" s="385" t="s">
        <v>48</v>
      </c>
      <c r="H86" s="411" t="s">
        <v>2100</v>
      </c>
      <c r="I86" s="441" t="s">
        <v>2050</v>
      </c>
      <c r="J86" s="411" t="s">
        <v>43</v>
      </c>
      <c r="K86" s="411" t="s">
        <v>1871</v>
      </c>
      <c r="L86" s="411" t="s">
        <v>89</v>
      </c>
      <c r="M86" s="441">
        <v>3</v>
      </c>
      <c r="N86" s="411" t="s">
        <v>66</v>
      </c>
      <c r="O86" s="411"/>
      <c r="P86" s="752">
        <v>3</v>
      </c>
      <c r="Q86" s="443">
        <f t="shared" si="2"/>
        <v>100</v>
      </c>
      <c r="R86" s="747"/>
      <c r="S86" s="754" t="s">
        <v>3101</v>
      </c>
      <c r="T86" s="754" t="s">
        <v>29</v>
      </c>
      <c r="U86" s="753" t="s">
        <v>3102</v>
      </c>
      <c r="V86" s="550"/>
    </row>
    <row r="87" spans="1:29">
      <c r="A87" s="411" t="s">
        <v>3126</v>
      </c>
      <c r="B87" s="410" t="s">
        <v>26</v>
      </c>
      <c r="C87" s="411" t="s">
        <v>2094</v>
      </c>
      <c r="D87" s="410" t="s">
        <v>21</v>
      </c>
      <c r="E87" s="411" t="s">
        <v>188</v>
      </c>
      <c r="F87" s="411" t="s">
        <v>45</v>
      </c>
      <c r="G87" s="385" t="s">
        <v>48</v>
      </c>
      <c r="H87" s="411" t="s">
        <v>2100</v>
      </c>
      <c r="I87" s="441" t="s">
        <v>2052</v>
      </c>
      <c r="J87" s="411" t="s">
        <v>43</v>
      </c>
      <c r="K87" s="411" t="s">
        <v>2096</v>
      </c>
      <c r="L87" s="411" t="s">
        <v>2097</v>
      </c>
      <c r="M87" s="441">
        <v>15</v>
      </c>
      <c r="N87" s="411" t="s">
        <v>66</v>
      </c>
      <c r="O87" s="411"/>
      <c r="P87" s="752">
        <v>15</v>
      </c>
      <c r="Q87" s="443">
        <f t="shared" si="2"/>
        <v>100</v>
      </c>
      <c r="R87" s="747"/>
      <c r="S87" s="754" t="s">
        <v>3101</v>
      </c>
      <c r="T87" s="754" t="s">
        <v>29</v>
      </c>
      <c r="U87" s="753" t="s">
        <v>3102</v>
      </c>
      <c r="V87" s="550"/>
    </row>
    <row r="88" spans="1:29">
      <c r="A88" s="411" t="s">
        <v>3126</v>
      </c>
      <c r="B88" s="410" t="s">
        <v>26</v>
      </c>
      <c r="C88" s="411" t="s">
        <v>2094</v>
      </c>
      <c r="D88" s="410" t="s">
        <v>21</v>
      </c>
      <c r="E88" s="411" t="s">
        <v>188</v>
      </c>
      <c r="F88" s="411" t="s">
        <v>45</v>
      </c>
      <c r="G88" s="385" t="s">
        <v>48</v>
      </c>
      <c r="H88" s="411" t="s">
        <v>2101</v>
      </c>
      <c r="I88" s="441" t="s">
        <v>2050</v>
      </c>
      <c r="J88" s="411" t="s">
        <v>43</v>
      </c>
      <c r="K88" s="411" t="s">
        <v>1871</v>
      </c>
      <c r="L88" s="411" t="s">
        <v>89</v>
      </c>
      <c r="M88" s="441">
        <v>3</v>
      </c>
      <c r="N88" s="411" t="s">
        <v>66</v>
      </c>
      <c r="O88" s="411"/>
      <c r="P88" s="752">
        <v>3</v>
      </c>
      <c r="Q88" s="443">
        <f t="shared" si="2"/>
        <v>100</v>
      </c>
      <c r="R88" s="747"/>
      <c r="S88" s="754" t="s">
        <v>3101</v>
      </c>
      <c r="T88" s="754" t="s">
        <v>29</v>
      </c>
      <c r="U88" s="753" t="s">
        <v>3102</v>
      </c>
      <c r="V88" s="550"/>
    </row>
    <row r="89" spans="1:29">
      <c r="A89" s="411" t="s">
        <v>3126</v>
      </c>
      <c r="B89" s="410" t="s">
        <v>26</v>
      </c>
      <c r="C89" s="411" t="s">
        <v>2094</v>
      </c>
      <c r="D89" s="410" t="s">
        <v>21</v>
      </c>
      <c r="E89" s="411" t="s">
        <v>188</v>
      </c>
      <c r="F89" s="411" t="s">
        <v>45</v>
      </c>
      <c r="G89" s="385" t="s">
        <v>48</v>
      </c>
      <c r="H89" s="411" t="s">
        <v>2101</v>
      </c>
      <c r="I89" s="441" t="s">
        <v>2052</v>
      </c>
      <c r="J89" s="411" t="s">
        <v>43</v>
      </c>
      <c r="K89" s="411" t="s">
        <v>2096</v>
      </c>
      <c r="L89" s="411" t="s">
        <v>2097</v>
      </c>
      <c r="M89" s="441">
        <v>15</v>
      </c>
      <c r="N89" s="411" t="s">
        <v>66</v>
      </c>
      <c r="O89" s="411"/>
      <c r="P89" s="752">
        <v>15</v>
      </c>
      <c r="Q89" s="443">
        <f t="shared" si="2"/>
        <v>100</v>
      </c>
      <c r="R89" s="747"/>
      <c r="S89" s="754" t="s">
        <v>3101</v>
      </c>
      <c r="T89" s="754" t="s">
        <v>29</v>
      </c>
      <c r="U89" s="753" t="s">
        <v>3102</v>
      </c>
      <c r="V89" s="550"/>
    </row>
    <row r="90" spans="1:29">
      <c r="A90" s="411" t="s">
        <v>3126</v>
      </c>
      <c r="B90" s="410" t="s">
        <v>26</v>
      </c>
      <c r="C90" s="411" t="s">
        <v>2094</v>
      </c>
      <c r="D90" s="410" t="s">
        <v>21</v>
      </c>
      <c r="E90" s="411" t="s">
        <v>188</v>
      </c>
      <c r="F90" s="411" t="s">
        <v>45</v>
      </c>
      <c r="G90" s="385" t="s">
        <v>48</v>
      </c>
      <c r="H90" s="411" t="s">
        <v>2101</v>
      </c>
      <c r="I90" s="441" t="s">
        <v>2052</v>
      </c>
      <c r="J90" s="411" t="s">
        <v>90</v>
      </c>
      <c r="K90" s="411" t="s">
        <v>2121</v>
      </c>
      <c r="L90" s="411" t="s">
        <v>2122</v>
      </c>
      <c r="M90" s="441">
        <v>25</v>
      </c>
      <c r="N90" s="411" t="s">
        <v>66</v>
      </c>
      <c r="O90" s="411"/>
      <c r="P90" s="752">
        <v>25</v>
      </c>
      <c r="Q90" s="443">
        <f t="shared" si="2"/>
        <v>100</v>
      </c>
      <c r="R90" s="747"/>
      <c r="S90" s="754" t="s">
        <v>3104</v>
      </c>
      <c r="T90" s="754" t="s">
        <v>29</v>
      </c>
      <c r="U90" s="753"/>
      <c r="V90" s="550"/>
    </row>
    <row r="91" spans="1:29">
      <c r="A91" s="411" t="s">
        <v>3126</v>
      </c>
      <c r="B91" s="410" t="s">
        <v>26</v>
      </c>
      <c r="C91" s="411" t="s">
        <v>2094</v>
      </c>
      <c r="D91" s="410" t="s">
        <v>21</v>
      </c>
      <c r="E91" s="411" t="s">
        <v>188</v>
      </c>
      <c r="F91" s="411" t="s">
        <v>45</v>
      </c>
      <c r="G91" s="385" t="s">
        <v>48</v>
      </c>
      <c r="H91" s="411" t="s">
        <v>2102</v>
      </c>
      <c r="I91" s="441" t="s">
        <v>2050</v>
      </c>
      <c r="J91" s="411" t="s">
        <v>43</v>
      </c>
      <c r="K91" s="411" t="s">
        <v>1871</v>
      </c>
      <c r="L91" s="411" t="s">
        <v>89</v>
      </c>
      <c r="M91" s="441">
        <v>6</v>
      </c>
      <c r="N91" s="411" t="s">
        <v>66</v>
      </c>
      <c r="O91" s="411"/>
      <c r="P91" s="752">
        <v>6</v>
      </c>
      <c r="Q91" s="443">
        <f t="shared" si="2"/>
        <v>100</v>
      </c>
      <c r="R91" s="747"/>
      <c r="S91" s="754" t="s">
        <v>3101</v>
      </c>
      <c r="T91" s="754" t="s">
        <v>29</v>
      </c>
      <c r="U91" s="753" t="s">
        <v>3102</v>
      </c>
      <c r="V91" s="550"/>
    </row>
    <row r="92" spans="1:29">
      <c r="A92" s="411" t="s">
        <v>3126</v>
      </c>
      <c r="B92" s="410" t="s">
        <v>26</v>
      </c>
      <c r="C92" s="411" t="s">
        <v>2094</v>
      </c>
      <c r="D92" s="410" t="s">
        <v>21</v>
      </c>
      <c r="E92" s="411" t="s">
        <v>188</v>
      </c>
      <c r="F92" s="411" t="s">
        <v>45</v>
      </c>
      <c r="G92" s="385" t="s">
        <v>48</v>
      </c>
      <c r="H92" s="411" t="s">
        <v>2102</v>
      </c>
      <c r="I92" s="441" t="s">
        <v>2052</v>
      </c>
      <c r="J92" s="411" t="s">
        <v>43</v>
      </c>
      <c r="K92" s="411" t="s">
        <v>2119</v>
      </c>
      <c r="L92" s="411" t="s">
        <v>2120</v>
      </c>
      <c r="M92" s="441">
        <v>1</v>
      </c>
      <c r="N92" s="411" t="s">
        <v>66</v>
      </c>
      <c r="O92" s="411"/>
      <c r="P92" s="752">
        <v>1</v>
      </c>
      <c r="Q92" s="443">
        <f t="shared" si="2"/>
        <v>100</v>
      </c>
      <c r="R92" s="747"/>
      <c r="S92" s="754" t="s">
        <v>3101</v>
      </c>
      <c r="T92" s="754" t="s">
        <v>29</v>
      </c>
      <c r="U92" s="753" t="s">
        <v>3102</v>
      </c>
      <c r="V92" s="550"/>
    </row>
    <row r="93" spans="1:29">
      <c r="A93" s="411" t="s">
        <v>3126</v>
      </c>
      <c r="B93" s="410" t="s">
        <v>26</v>
      </c>
      <c r="C93" s="411" t="s">
        <v>2094</v>
      </c>
      <c r="D93" s="410" t="s">
        <v>21</v>
      </c>
      <c r="E93" s="411" t="s">
        <v>188</v>
      </c>
      <c r="F93" s="411" t="s">
        <v>45</v>
      </c>
      <c r="G93" s="385" t="s">
        <v>48</v>
      </c>
      <c r="H93" s="411" t="s">
        <v>2102</v>
      </c>
      <c r="I93" s="441" t="s">
        <v>2052</v>
      </c>
      <c r="J93" s="411" t="s">
        <v>43</v>
      </c>
      <c r="K93" s="411" t="s">
        <v>2096</v>
      </c>
      <c r="L93" s="411" t="s">
        <v>2097</v>
      </c>
      <c r="M93" s="441">
        <v>32</v>
      </c>
      <c r="N93" s="411" t="s">
        <v>66</v>
      </c>
      <c r="O93" s="411"/>
      <c r="P93" s="752">
        <v>32</v>
      </c>
      <c r="Q93" s="443">
        <f t="shared" si="2"/>
        <v>100</v>
      </c>
      <c r="R93" s="747"/>
      <c r="S93" s="754" t="s">
        <v>3101</v>
      </c>
      <c r="T93" s="754" t="s">
        <v>29</v>
      </c>
      <c r="U93" s="753" t="s">
        <v>3102</v>
      </c>
      <c r="V93" s="550"/>
    </row>
    <row r="94" spans="1:29">
      <c r="A94" s="411" t="s">
        <v>3126</v>
      </c>
      <c r="B94" s="410" t="s">
        <v>26</v>
      </c>
      <c r="C94" s="411" t="s">
        <v>2094</v>
      </c>
      <c r="D94" s="410" t="s">
        <v>21</v>
      </c>
      <c r="E94" s="411" t="s">
        <v>188</v>
      </c>
      <c r="F94" s="411" t="s">
        <v>45</v>
      </c>
      <c r="G94" s="385" t="s">
        <v>48</v>
      </c>
      <c r="H94" s="411" t="s">
        <v>2102</v>
      </c>
      <c r="I94" s="441" t="s">
        <v>2052</v>
      </c>
      <c r="J94" s="411" t="s">
        <v>90</v>
      </c>
      <c r="K94" s="411" t="s">
        <v>2121</v>
      </c>
      <c r="L94" s="411" t="s">
        <v>2122</v>
      </c>
      <c r="M94" s="441">
        <v>30</v>
      </c>
      <c r="N94" s="411" t="s">
        <v>66</v>
      </c>
      <c r="O94" s="411"/>
      <c r="P94" s="752">
        <v>30</v>
      </c>
      <c r="Q94" s="443">
        <f t="shared" si="2"/>
        <v>100</v>
      </c>
      <c r="R94" s="747"/>
      <c r="S94" s="754" t="s">
        <v>3104</v>
      </c>
      <c r="T94" s="754" t="s">
        <v>29</v>
      </c>
      <c r="U94" s="753"/>
      <c r="V94" s="550"/>
    </row>
    <row r="95" spans="1:29">
      <c r="A95" s="411" t="s">
        <v>3126</v>
      </c>
      <c r="B95" s="410" t="s">
        <v>26</v>
      </c>
      <c r="C95" s="411" t="s">
        <v>2094</v>
      </c>
      <c r="D95" s="410" t="s">
        <v>21</v>
      </c>
      <c r="E95" s="411" t="s">
        <v>188</v>
      </c>
      <c r="F95" s="411" t="s">
        <v>45</v>
      </c>
      <c r="G95" s="385" t="s">
        <v>48</v>
      </c>
      <c r="H95" s="411" t="s">
        <v>2103</v>
      </c>
      <c r="I95" s="441" t="s">
        <v>2050</v>
      </c>
      <c r="J95" s="411" t="s">
        <v>43</v>
      </c>
      <c r="K95" s="411" t="s">
        <v>1871</v>
      </c>
      <c r="L95" s="411" t="s">
        <v>89</v>
      </c>
      <c r="M95" s="441">
        <v>5</v>
      </c>
      <c r="N95" s="411" t="s">
        <v>66</v>
      </c>
      <c r="O95" s="411"/>
      <c r="P95" s="752">
        <v>5</v>
      </c>
      <c r="Q95" s="443">
        <f t="shared" si="2"/>
        <v>100</v>
      </c>
      <c r="R95" s="747"/>
      <c r="S95" s="754" t="s">
        <v>3101</v>
      </c>
      <c r="T95" s="754" t="s">
        <v>29</v>
      </c>
      <c r="U95" s="753" t="s">
        <v>3102</v>
      </c>
      <c r="V95" s="550"/>
    </row>
    <row r="96" spans="1:29" s="769" customFormat="1">
      <c r="A96" s="411" t="s">
        <v>3126</v>
      </c>
      <c r="B96" s="410" t="s">
        <v>2125</v>
      </c>
      <c r="C96" s="411" t="s">
        <v>2104</v>
      </c>
      <c r="D96" s="410" t="s">
        <v>21</v>
      </c>
      <c r="E96" s="411" t="s">
        <v>188</v>
      </c>
      <c r="F96" s="411" t="s">
        <v>45</v>
      </c>
      <c r="G96" s="385" t="s">
        <v>48</v>
      </c>
      <c r="H96" s="411" t="s">
        <v>2112</v>
      </c>
      <c r="I96" s="441" t="s">
        <v>2050</v>
      </c>
      <c r="J96" s="411" t="s">
        <v>43</v>
      </c>
      <c r="K96" s="411" t="s">
        <v>1871</v>
      </c>
      <c r="L96" s="411" t="s">
        <v>89</v>
      </c>
      <c r="M96" s="441">
        <v>2</v>
      </c>
      <c r="N96" s="411" t="s">
        <v>66</v>
      </c>
      <c r="O96" s="411"/>
      <c r="P96" s="768">
        <v>2</v>
      </c>
      <c r="Q96" s="443">
        <f t="shared" si="2"/>
        <v>100</v>
      </c>
      <c r="R96" s="747"/>
      <c r="S96" s="754" t="s">
        <v>3101</v>
      </c>
      <c r="T96" s="754" t="s">
        <v>29</v>
      </c>
      <c r="U96" s="753" t="s">
        <v>3102</v>
      </c>
      <c r="V96" s="550"/>
      <c r="W96" s="301"/>
      <c r="X96" s="301"/>
      <c r="Y96" s="301"/>
      <c r="Z96" s="301"/>
      <c r="AA96" s="301"/>
      <c r="AB96" s="301"/>
      <c r="AC96" s="301"/>
    </row>
    <row r="97" spans="1:29">
      <c r="A97" s="411" t="s">
        <v>3126</v>
      </c>
      <c r="B97" s="410" t="s">
        <v>2126</v>
      </c>
      <c r="C97" s="411" t="s">
        <v>2104</v>
      </c>
      <c r="D97" s="410" t="s">
        <v>21</v>
      </c>
      <c r="E97" s="411" t="s">
        <v>188</v>
      </c>
      <c r="F97" s="411" t="s">
        <v>45</v>
      </c>
      <c r="G97" s="385" t="s">
        <v>48</v>
      </c>
      <c r="H97" s="411" t="s">
        <v>2112</v>
      </c>
      <c r="I97" s="441" t="s">
        <v>2052</v>
      </c>
      <c r="J97" s="411" t="s">
        <v>43</v>
      </c>
      <c r="K97" s="411" t="s">
        <v>2109</v>
      </c>
      <c r="L97" s="411" t="s">
        <v>2110</v>
      </c>
      <c r="M97" s="441" t="s">
        <v>2111</v>
      </c>
      <c r="N97" s="411" t="s">
        <v>66</v>
      </c>
      <c r="O97" s="411"/>
      <c r="P97" s="752" t="s">
        <v>2111</v>
      </c>
      <c r="Q97" s="443">
        <v>100</v>
      </c>
      <c r="R97" s="747"/>
      <c r="S97" s="754" t="s">
        <v>3101</v>
      </c>
      <c r="T97" s="754" t="s">
        <v>29</v>
      </c>
      <c r="U97" s="753" t="s">
        <v>3103</v>
      </c>
      <c r="V97" s="550"/>
    </row>
    <row r="98" spans="1:29">
      <c r="A98" s="411" t="s">
        <v>3126</v>
      </c>
      <c r="B98" s="410" t="s">
        <v>26</v>
      </c>
      <c r="C98" s="411" t="s">
        <v>2074</v>
      </c>
      <c r="D98" s="410" t="s">
        <v>21</v>
      </c>
      <c r="E98" s="411" t="s">
        <v>188</v>
      </c>
      <c r="F98" s="411" t="s">
        <v>45</v>
      </c>
      <c r="G98" s="385" t="s">
        <v>48</v>
      </c>
      <c r="H98" s="411" t="s">
        <v>2084</v>
      </c>
      <c r="I98" s="441" t="s">
        <v>2050</v>
      </c>
      <c r="J98" s="411" t="s">
        <v>43</v>
      </c>
      <c r="K98" s="411" t="s">
        <v>1871</v>
      </c>
      <c r="L98" s="411" t="s">
        <v>89</v>
      </c>
      <c r="M98" s="441">
        <v>4</v>
      </c>
      <c r="N98" s="411" t="s">
        <v>66</v>
      </c>
      <c r="O98" s="411" t="s">
        <v>2078</v>
      </c>
      <c r="P98" s="752">
        <v>2</v>
      </c>
      <c r="Q98" s="443">
        <f>100*P98/M98</f>
        <v>50</v>
      </c>
      <c r="R98" s="747"/>
      <c r="S98" s="754" t="s">
        <v>3101</v>
      </c>
      <c r="T98" s="754" t="s">
        <v>29</v>
      </c>
      <c r="U98" s="753" t="s">
        <v>3102</v>
      </c>
      <c r="V98" s="770"/>
    </row>
    <row r="99" spans="1:29">
      <c r="A99" s="411" t="s">
        <v>3126</v>
      </c>
      <c r="B99" s="410" t="s">
        <v>26</v>
      </c>
      <c r="C99" s="411" t="s">
        <v>2074</v>
      </c>
      <c r="D99" s="410" t="s">
        <v>21</v>
      </c>
      <c r="E99" s="411" t="s">
        <v>188</v>
      </c>
      <c r="F99" s="411" t="s">
        <v>45</v>
      </c>
      <c r="G99" s="385" t="s">
        <v>48</v>
      </c>
      <c r="H99" s="411" t="s">
        <v>2077</v>
      </c>
      <c r="I99" s="441" t="s">
        <v>2050</v>
      </c>
      <c r="J99" s="411" t="s">
        <v>43</v>
      </c>
      <c r="K99" s="411" t="s">
        <v>1871</v>
      </c>
      <c r="L99" s="411" t="s">
        <v>89</v>
      </c>
      <c r="M99" s="441">
        <v>5</v>
      </c>
      <c r="N99" s="411" t="s">
        <v>66</v>
      </c>
      <c r="O99" s="411" t="s">
        <v>2078</v>
      </c>
      <c r="P99" s="752">
        <v>5</v>
      </c>
      <c r="Q99" s="443">
        <f>100*P99/M99</f>
        <v>100</v>
      </c>
      <c r="R99" s="747" t="s">
        <v>3100</v>
      </c>
      <c r="S99" s="754" t="s">
        <v>3101</v>
      </c>
      <c r="T99" s="754" t="s">
        <v>29</v>
      </c>
      <c r="U99" s="753" t="s">
        <v>3102</v>
      </c>
      <c r="V99" s="770"/>
    </row>
    <row r="100" spans="1:29">
      <c r="A100" s="411" t="s">
        <v>3126</v>
      </c>
      <c r="B100" s="410" t="s">
        <v>26</v>
      </c>
      <c r="C100" s="411" t="s">
        <v>2074</v>
      </c>
      <c r="D100" s="410" t="s">
        <v>21</v>
      </c>
      <c r="E100" s="411" t="s">
        <v>188</v>
      </c>
      <c r="F100" s="411" t="s">
        <v>45</v>
      </c>
      <c r="G100" s="385" t="s">
        <v>48</v>
      </c>
      <c r="H100" s="411" t="s">
        <v>2077</v>
      </c>
      <c r="I100" s="441" t="s">
        <v>2052</v>
      </c>
      <c r="J100" s="411" t="s">
        <v>43</v>
      </c>
      <c r="K100" s="411" t="s">
        <v>2079</v>
      </c>
      <c r="L100" s="411" t="s">
        <v>2116</v>
      </c>
      <c r="M100" s="441">
        <v>1</v>
      </c>
      <c r="N100" s="411" t="s">
        <v>66</v>
      </c>
      <c r="O100" s="411" t="s">
        <v>2117</v>
      </c>
      <c r="P100" s="752">
        <v>1</v>
      </c>
      <c r="Q100" s="443">
        <f>100*P100/M100</f>
        <v>100</v>
      </c>
      <c r="R100" s="747"/>
      <c r="S100" s="754" t="s">
        <v>3101</v>
      </c>
      <c r="T100" s="754" t="s">
        <v>29</v>
      </c>
      <c r="U100" s="753" t="s">
        <v>3102</v>
      </c>
      <c r="V100" s="770"/>
    </row>
    <row r="101" spans="1:29">
      <c r="A101" s="411" t="s">
        <v>3126</v>
      </c>
      <c r="B101" s="410" t="s">
        <v>2127</v>
      </c>
      <c r="C101" s="411" t="s">
        <v>2104</v>
      </c>
      <c r="D101" s="410" t="s">
        <v>21</v>
      </c>
      <c r="E101" s="411" t="s">
        <v>188</v>
      </c>
      <c r="F101" s="411" t="s">
        <v>45</v>
      </c>
      <c r="G101" s="385" t="s">
        <v>48</v>
      </c>
      <c r="H101" s="411" t="s">
        <v>2113</v>
      </c>
      <c r="I101" s="441" t="s">
        <v>2052</v>
      </c>
      <c r="J101" s="411" t="s">
        <v>43</v>
      </c>
      <c r="K101" s="411" t="s">
        <v>2109</v>
      </c>
      <c r="L101" s="411" t="s">
        <v>2110</v>
      </c>
      <c r="M101" s="441" t="s">
        <v>2111</v>
      </c>
      <c r="N101" s="411" t="s">
        <v>66</v>
      </c>
      <c r="O101" s="411"/>
      <c r="P101" s="752" t="s">
        <v>2111</v>
      </c>
      <c r="Q101" s="443">
        <v>100</v>
      </c>
      <c r="R101" s="747"/>
      <c r="S101" s="754" t="s">
        <v>3101</v>
      </c>
      <c r="T101" s="754" t="s">
        <v>29</v>
      </c>
      <c r="U101" s="753" t="s">
        <v>3103</v>
      </c>
      <c r="V101" s="550"/>
    </row>
    <row r="102" spans="1:29" s="765" customFormat="1">
      <c r="A102" s="385" t="s">
        <v>3126</v>
      </c>
      <c r="B102" s="517" t="s">
        <v>26</v>
      </c>
      <c r="C102" s="385" t="s">
        <v>2104</v>
      </c>
      <c r="D102" s="517" t="s">
        <v>21</v>
      </c>
      <c r="E102" s="385" t="s">
        <v>188</v>
      </c>
      <c r="F102" s="385" t="s">
        <v>45</v>
      </c>
      <c r="G102" s="385" t="s">
        <v>48</v>
      </c>
      <c r="H102" s="385" t="s">
        <v>2103</v>
      </c>
      <c r="I102" s="437" t="s">
        <v>2052</v>
      </c>
      <c r="J102" s="385" t="s">
        <v>43</v>
      </c>
      <c r="K102" s="385" t="s">
        <v>2105</v>
      </c>
      <c r="L102" s="385" t="s">
        <v>2106</v>
      </c>
      <c r="M102" s="771" t="s">
        <v>2107</v>
      </c>
      <c r="N102" s="385" t="s">
        <v>66</v>
      </c>
      <c r="O102" s="385"/>
      <c r="P102" s="772" t="s">
        <v>2107</v>
      </c>
      <c r="Q102" s="773">
        <f>100*P102/M102</f>
        <v>100</v>
      </c>
      <c r="R102" s="761" t="s">
        <v>3255</v>
      </c>
      <c r="S102" s="762" t="s">
        <v>3101</v>
      </c>
      <c r="T102" s="762" t="s">
        <v>29</v>
      </c>
      <c r="U102" s="763" t="s">
        <v>3103</v>
      </c>
      <c r="V102" s="558"/>
    </row>
    <row r="103" spans="1:29">
      <c r="A103" s="411" t="s">
        <v>3126</v>
      </c>
      <c r="B103" s="410" t="s">
        <v>2128</v>
      </c>
      <c r="C103" s="411" t="s">
        <v>2104</v>
      </c>
      <c r="D103" s="410" t="s">
        <v>21</v>
      </c>
      <c r="E103" s="411" t="s">
        <v>188</v>
      </c>
      <c r="F103" s="411" t="s">
        <v>45</v>
      </c>
      <c r="G103" s="385" t="s">
        <v>48</v>
      </c>
      <c r="H103" s="411" t="s">
        <v>2114</v>
      </c>
      <c r="I103" s="441" t="s">
        <v>2050</v>
      </c>
      <c r="J103" s="411" t="s">
        <v>43</v>
      </c>
      <c r="K103" s="411" t="s">
        <v>1871</v>
      </c>
      <c r="L103" s="411" t="s">
        <v>89</v>
      </c>
      <c r="M103" s="441">
        <v>2</v>
      </c>
      <c r="N103" s="411" t="s">
        <v>66</v>
      </c>
      <c r="O103" s="411"/>
      <c r="P103" s="752">
        <v>2</v>
      </c>
      <c r="Q103" s="443">
        <f>100*P103/M103</f>
        <v>100</v>
      </c>
      <c r="R103" s="747"/>
      <c r="S103" s="754" t="s">
        <v>3101</v>
      </c>
      <c r="T103" s="754" t="s">
        <v>29</v>
      </c>
      <c r="U103" s="753" t="s">
        <v>3102</v>
      </c>
      <c r="V103" s="550"/>
    </row>
    <row r="104" spans="1:29">
      <c r="A104" s="411" t="s">
        <v>3126</v>
      </c>
      <c r="B104" s="410" t="s">
        <v>2129</v>
      </c>
      <c r="C104" s="411" t="s">
        <v>2104</v>
      </c>
      <c r="D104" s="410" t="s">
        <v>21</v>
      </c>
      <c r="E104" s="411" t="s">
        <v>188</v>
      </c>
      <c r="F104" s="411" t="s">
        <v>45</v>
      </c>
      <c r="G104" s="385" t="s">
        <v>48</v>
      </c>
      <c r="H104" s="411" t="s">
        <v>2114</v>
      </c>
      <c r="I104" s="441" t="s">
        <v>2052</v>
      </c>
      <c r="J104" s="411" t="s">
        <v>43</v>
      </c>
      <c r="K104" s="411" t="s">
        <v>2109</v>
      </c>
      <c r="L104" s="411" t="s">
        <v>2110</v>
      </c>
      <c r="M104" s="441" t="s">
        <v>2111</v>
      </c>
      <c r="N104" s="411" t="s">
        <v>66</v>
      </c>
      <c r="O104" s="411"/>
      <c r="P104" s="752" t="s">
        <v>2111</v>
      </c>
      <c r="Q104" s="443">
        <v>100</v>
      </c>
      <c r="R104" s="747"/>
      <c r="S104" s="754" t="s">
        <v>3101</v>
      </c>
      <c r="T104" s="754" t="s">
        <v>29</v>
      </c>
      <c r="U104" s="753" t="s">
        <v>3103</v>
      </c>
      <c r="V104" s="550"/>
    </row>
    <row r="105" spans="1:29">
      <c r="A105" s="411" t="s">
        <v>3126</v>
      </c>
      <c r="B105" s="410" t="s">
        <v>2130</v>
      </c>
      <c r="C105" s="411" t="s">
        <v>2104</v>
      </c>
      <c r="D105" s="410" t="s">
        <v>21</v>
      </c>
      <c r="E105" s="411" t="s">
        <v>188</v>
      </c>
      <c r="F105" s="411" t="s">
        <v>45</v>
      </c>
      <c r="G105" s="385" t="s">
        <v>48</v>
      </c>
      <c r="H105" s="411" t="s">
        <v>2114</v>
      </c>
      <c r="I105" s="441" t="s">
        <v>2052</v>
      </c>
      <c r="J105" s="411" t="s">
        <v>43</v>
      </c>
      <c r="K105" s="411" t="s">
        <v>2088</v>
      </c>
      <c r="L105" s="411" t="s">
        <v>2089</v>
      </c>
      <c r="M105" s="441">
        <v>1</v>
      </c>
      <c r="N105" s="411" t="s">
        <v>66</v>
      </c>
      <c r="O105" s="411"/>
      <c r="P105" s="752">
        <v>1</v>
      </c>
      <c r="Q105" s="443">
        <f>100*P105/M105</f>
        <v>100</v>
      </c>
      <c r="R105" s="747"/>
      <c r="S105" s="754" t="s">
        <v>3101</v>
      </c>
      <c r="T105" s="754" t="s">
        <v>29</v>
      </c>
      <c r="U105" s="753" t="s">
        <v>3102</v>
      </c>
      <c r="V105" s="550"/>
    </row>
    <row r="106" spans="1:29">
      <c r="A106" s="411" t="s">
        <v>3126</v>
      </c>
      <c r="B106" s="410" t="s">
        <v>26</v>
      </c>
      <c r="C106" s="411" t="s">
        <v>2074</v>
      </c>
      <c r="D106" s="410" t="s">
        <v>21</v>
      </c>
      <c r="E106" s="411" t="s">
        <v>188</v>
      </c>
      <c r="F106" s="411" t="s">
        <v>45</v>
      </c>
      <c r="G106" s="385" t="s">
        <v>48</v>
      </c>
      <c r="H106" s="411" t="s">
        <v>2080</v>
      </c>
      <c r="I106" s="441" t="s">
        <v>2050</v>
      </c>
      <c r="J106" s="411" t="s">
        <v>43</v>
      </c>
      <c r="K106" s="411" t="s">
        <v>1871</v>
      </c>
      <c r="L106" s="411" t="s">
        <v>89</v>
      </c>
      <c r="M106" s="441">
        <v>8</v>
      </c>
      <c r="N106" s="411" t="s">
        <v>66</v>
      </c>
      <c r="O106" s="411" t="s">
        <v>2078</v>
      </c>
      <c r="P106" s="752">
        <v>8</v>
      </c>
      <c r="Q106" s="443">
        <f>100*P106/M106</f>
        <v>100</v>
      </c>
      <c r="R106" s="747"/>
      <c r="S106" s="754" t="s">
        <v>3101</v>
      </c>
      <c r="T106" s="754" t="s">
        <v>29</v>
      </c>
      <c r="U106" s="753" t="s">
        <v>3102</v>
      </c>
      <c r="V106" s="770"/>
    </row>
    <row r="107" spans="1:29" s="769" customFormat="1">
      <c r="A107" s="411" t="s">
        <v>3126</v>
      </c>
      <c r="B107" s="410" t="s">
        <v>26</v>
      </c>
      <c r="C107" s="411" t="s">
        <v>2074</v>
      </c>
      <c r="D107" s="410" t="s">
        <v>21</v>
      </c>
      <c r="E107" s="411" t="s">
        <v>188</v>
      </c>
      <c r="F107" s="411" t="s">
        <v>45</v>
      </c>
      <c r="G107" s="385" t="s">
        <v>48</v>
      </c>
      <c r="H107" s="411" t="s">
        <v>2080</v>
      </c>
      <c r="I107" s="441" t="s">
        <v>2051</v>
      </c>
      <c r="J107" s="411" t="s">
        <v>43</v>
      </c>
      <c r="K107" s="411" t="s">
        <v>2081</v>
      </c>
      <c r="L107" s="411" t="s">
        <v>2082</v>
      </c>
      <c r="M107" s="441">
        <v>1</v>
      </c>
      <c r="N107" s="411" t="s">
        <v>66</v>
      </c>
      <c r="O107" s="411" t="s">
        <v>2083</v>
      </c>
      <c r="P107" s="752">
        <v>1</v>
      </c>
      <c r="Q107" s="443">
        <f>100*P107/M107</f>
        <v>100</v>
      </c>
      <c r="R107" s="747"/>
      <c r="S107" s="754" t="s">
        <v>3101</v>
      </c>
      <c r="T107" s="754" t="s">
        <v>29</v>
      </c>
      <c r="U107" s="753" t="s">
        <v>3102</v>
      </c>
      <c r="V107" s="770"/>
      <c r="W107" s="301"/>
      <c r="X107" s="301"/>
      <c r="Y107" s="301"/>
      <c r="Z107" s="301"/>
      <c r="AA107" s="301"/>
      <c r="AB107" s="301"/>
      <c r="AC107" s="301"/>
    </row>
    <row r="108" spans="1:29">
      <c r="A108" s="411" t="s">
        <v>3126</v>
      </c>
      <c r="B108" s="410" t="s">
        <v>26</v>
      </c>
      <c r="C108" s="411" t="s">
        <v>2074</v>
      </c>
      <c r="D108" s="410" t="s">
        <v>21</v>
      </c>
      <c r="E108" s="411" t="s">
        <v>188</v>
      </c>
      <c r="F108" s="411" t="s">
        <v>45</v>
      </c>
      <c r="G108" s="385" t="s">
        <v>48</v>
      </c>
      <c r="H108" s="411" t="s">
        <v>2080</v>
      </c>
      <c r="I108" s="441" t="s">
        <v>2052</v>
      </c>
      <c r="J108" s="411" t="s">
        <v>43</v>
      </c>
      <c r="K108" s="411" t="s">
        <v>2079</v>
      </c>
      <c r="L108" s="411" t="s">
        <v>2116</v>
      </c>
      <c r="M108" s="441">
        <v>1</v>
      </c>
      <c r="N108" s="411" t="s">
        <v>66</v>
      </c>
      <c r="O108" s="411" t="s">
        <v>2118</v>
      </c>
      <c r="P108" s="752">
        <v>1</v>
      </c>
      <c r="Q108" s="443">
        <f>100*P108/M108</f>
        <v>100</v>
      </c>
      <c r="R108" s="747"/>
      <c r="S108" s="754" t="s">
        <v>3101</v>
      </c>
      <c r="T108" s="754" t="s">
        <v>29</v>
      </c>
      <c r="U108" s="753" t="s">
        <v>3102</v>
      </c>
      <c r="V108" s="770"/>
    </row>
    <row r="109" spans="1:29">
      <c r="A109" s="411" t="s">
        <v>3126</v>
      </c>
      <c r="B109" s="410" t="s">
        <v>26</v>
      </c>
      <c r="C109" s="411" t="s">
        <v>2049</v>
      </c>
      <c r="D109" s="410" t="s">
        <v>21</v>
      </c>
      <c r="E109" s="411" t="s">
        <v>188</v>
      </c>
      <c r="F109" s="411" t="s">
        <v>45</v>
      </c>
      <c r="G109" s="385" t="s">
        <v>48</v>
      </c>
      <c r="H109" s="411" t="s">
        <v>2055</v>
      </c>
      <c r="I109" s="441" t="s">
        <v>2050</v>
      </c>
      <c r="J109" s="411" t="s">
        <v>43</v>
      </c>
      <c r="K109" s="411" t="s">
        <v>1871</v>
      </c>
      <c r="L109" s="411" t="s">
        <v>89</v>
      </c>
      <c r="M109" s="441">
        <v>29</v>
      </c>
      <c r="N109" s="411" t="s">
        <v>66</v>
      </c>
      <c r="O109" s="411" t="s">
        <v>2135</v>
      </c>
      <c r="P109" s="752">
        <v>29</v>
      </c>
      <c r="Q109" s="443">
        <f>100*P109/M109</f>
        <v>100</v>
      </c>
      <c r="R109" s="747"/>
      <c r="S109" s="754" t="s">
        <v>3101</v>
      </c>
      <c r="T109" s="754" t="s">
        <v>29</v>
      </c>
      <c r="U109" s="753" t="s">
        <v>3102</v>
      </c>
      <c r="V109" s="550"/>
    </row>
    <row r="110" spans="1:29">
      <c r="A110" s="411" t="s">
        <v>3126</v>
      </c>
      <c r="B110" s="410" t="s">
        <v>26</v>
      </c>
      <c r="C110" s="411" t="s">
        <v>2049</v>
      </c>
      <c r="D110" s="410" t="s">
        <v>21</v>
      </c>
      <c r="E110" s="411" t="s">
        <v>188</v>
      </c>
      <c r="F110" s="411" t="s">
        <v>45</v>
      </c>
      <c r="G110" s="385" t="s">
        <v>48</v>
      </c>
      <c r="H110" s="411" t="s">
        <v>2055</v>
      </c>
      <c r="I110" s="441" t="s">
        <v>2052</v>
      </c>
      <c r="J110" s="411" t="s">
        <v>90</v>
      </c>
      <c r="K110" s="411" t="s">
        <v>2091</v>
      </c>
      <c r="L110" s="411" t="s">
        <v>2092</v>
      </c>
      <c r="M110" s="441" t="s">
        <v>31</v>
      </c>
      <c r="N110" s="411" t="s">
        <v>66</v>
      </c>
      <c r="O110" s="411" t="s">
        <v>2136</v>
      </c>
      <c r="P110" s="752">
        <v>31</v>
      </c>
      <c r="Q110" s="444" t="s">
        <v>286</v>
      </c>
      <c r="R110" s="747" t="s">
        <v>3107</v>
      </c>
      <c r="S110" s="754" t="s">
        <v>3104</v>
      </c>
      <c r="T110" s="754" t="s">
        <v>29</v>
      </c>
      <c r="U110" s="753" t="s">
        <v>3102</v>
      </c>
      <c r="V110" s="550"/>
    </row>
    <row r="111" spans="1:29">
      <c r="A111" s="411" t="s">
        <v>3126</v>
      </c>
      <c r="B111" s="410" t="s">
        <v>26</v>
      </c>
      <c r="C111" s="411" t="s">
        <v>2049</v>
      </c>
      <c r="D111" s="410" t="s">
        <v>21</v>
      </c>
      <c r="E111" s="411" t="s">
        <v>188</v>
      </c>
      <c r="F111" s="411" t="s">
        <v>45</v>
      </c>
      <c r="G111" s="385" t="s">
        <v>48</v>
      </c>
      <c r="H111" s="411" t="s">
        <v>2062</v>
      </c>
      <c r="I111" s="441" t="s">
        <v>2050</v>
      </c>
      <c r="J111" s="411" t="s">
        <v>43</v>
      </c>
      <c r="K111" s="411" t="s">
        <v>1871</v>
      </c>
      <c r="L111" s="411" t="s">
        <v>89</v>
      </c>
      <c r="M111" s="441">
        <v>16</v>
      </c>
      <c r="N111" s="411" t="s">
        <v>66</v>
      </c>
      <c r="O111" s="411" t="s">
        <v>2135</v>
      </c>
      <c r="P111" s="752">
        <v>16</v>
      </c>
      <c r="Q111" s="443">
        <f>100*P111/M111</f>
        <v>100</v>
      </c>
      <c r="R111" s="747"/>
      <c r="S111" s="754" t="s">
        <v>3101</v>
      </c>
      <c r="T111" s="754" t="s">
        <v>29</v>
      </c>
      <c r="U111" s="753"/>
      <c r="V111" s="550"/>
    </row>
    <row r="112" spans="1:29">
      <c r="A112" s="411" t="s">
        <v>3126</v>
      </c>
      <c r="B112" s="410" t="s">
        <v>26</v>
      </c>
      <c r="C112" s="411" t="s">
        <v>2049</v>
      </c>
      <c r="D112" s="410" t="s">
        <v>21</v>
      </c>
      <c r="E112" s="411" t="s">
        <v>188</v>
      </c>
      <c r="F112" s="411" t="s">
        <v>45</v>
      </c>
      <c r="G112" s="385" t="s">
        <v>48</v>
      </c>
      <c r="H112" s="411" t="s">
        <v>2062</v>
      </c>
      <c r="I112" s="441" t="s">
        <v>2052</v>
      </c>
      <c r="J112" s="411" t="s">
        <v>90</v>
      </c>
      <c r="K112" s="411" t="s">
        <v>2091</v>
      </c>
      <c r="L112" s="411" t="s">
        <v>2092</v>
      </c>
      <c r="M112" s="441" t="s">
        <v>31</v>
      </c>
      <c r="N112" s="411" t="s">
        <v>66</v>
      </c>
      <c r="O112" s="411" t="s">
        <v>2137</v>
      </c>
      <c r="P112" s="752">
        <v>12</v>
      </c>
      <c r="Q112" s="444" t="s">
        <v>286</v>
      </c>
      <c r="R112" s="747" t="s">
        <v>3107</v>
      </c>
      <c r="S112" s="754" t="s">
        <v>3104</v>
      </c>
      <c r="T112" s="754" t="s">
        <v>29</v>
      </c>
      <c r="U112" s="753" t="s">
        <v>3102</v>
      </c>
      <c r="V112" s="550"/>
    </row>
    <row r="113" spans="1:22">
      <c r="A113" s="411" t="s">
        <v>3126</v>
      </c>
      <c r="B113" s="410" t="s">
        <v>26</v>
      </c>
      <c r="C113" s="411" t="s">
        <v>2049</v>
      </c>
      <c r="D113" s="410" t="s">
        <v>21</v>
      </c>
      <c r="E113" s="411" t="s">
        <v>188</v>
      </c>
      <c r="F113" s="411" t="s">
        <v>45</v>
      </c>
      <c r="G113" s="385" t="s">
        <v>48</v>
      </c>
      <c r="H113" s="411" t="s">
        <v>2067</v>
      </c>
      <c r="I113" s="441" t="s">
        <v>2050</v>
      </c>
      <c r="J113" s="411" t="s">
        <v>43</v>
      </c>
      <c r="K113" s="411" t="s">
        <v>1871</v>
      </c>
      <c r="L113" s="411" t="s">
        <v>89</v>
      </c>
      <c r="M113" s="441">
        <v>16</v>
      </c>
      <c r="N113" s="411" t="s">
        <v>66</v>
      </c>
      <c r="O113" s="411" t="s">
        <v>2135</v>
      </c>
      <c r="P113" s="752">
        <v>16</v>
      </c>
      <c r="Q113" s="443">
        <f t="shared" ref="Q113:Q119" si="3">100*P113/M113</f>
        <v>100</v>
      </c>
      <c r="R113" s="747"/>
      <c r="S113" s="754" t="s">
        <v>3101</v>
      </c>
      <c r="T113" s="754" t="s">
        <v>29</v>
      </c>
      <c r="U113" s="753" t="s">
        <v>3102</v>
      </c>
      <c r="V113" s="550"/>
    </row>
    <row r="114" spans="1:22">
      <c r="A114" s="411" t="s">
        <v>3126</v>
      </c>
      <c r="B114" s="410" t="s">
        <v>26</v>
      </c>
      <c r="C114" s="411" t="s">
        <v>2049</v>
      </c>
      <c r="D114" s="410" t="s">
        <v>21</v>
      </c>
      <c r="E114" s="411" t="s">
        <v>188</v>
      </c>
      <c r="F114" s="411" t="s">
        <v>45</v>
      </c>
      <c r="G114" s="385" t="s">
        <v>48</v>
      </c>
      <c r="H114" s="411" t="s">
        <v>2059</v>
      </c>
      <c r="I114" s="441" t="s">
        <v>2050</v>
      </c>
      <c r="J114" s="411" t="s">
        <v>43</v>
      </c>
      <c r="K114" s="411" t="s">
        <v>1871</v>
      </c>
      <c r="L114" s="411" t="s">
        <v>89</v>
      </c>
      <c r="M114" s="441">
        <v>18</v>
      </c>
      <c r="N114" s="411" t="s">
        <v>66</v>
      </c>
      <c r="O114" s="411" t="s">
        <v>2135</v>
      </c>
      <c r="P114" s="752">
        <v>18</v>
      </c>
      <c r="Q114" s="443">
        <f t="shared" si="3"/>
        <v>100</v>
      </c>
      <c r="R114" s="747"/>
      <c r="S114" s="754" t="s">
        <v>3101</v>
      </c>
      <c r="T114" s="754" t="s">
        <v>29</v>
      </c>
      <c r="U114" s="753"/>
      <c r="V114" s="550"/>
    </row>
    <row r="115" spans="1:22">
      <c r="A115" s="411" t="s">
        <v>3126</v>
      </c>
      <c r="B115" s="410" t="s">
        <v>26</v>
      </c>
      <c r="C115" s="411" t="s">
        <v>2049</v>
      </c>
      <c r="D115" s="410" t="s">
        <v>21</v>
      </c>
      <c r="E115" s="411" t="s">
        <v>188</v>
      </c>
      <c r="F115" s="411" t="s">
        <v>45</v>
      </c>
      <c r="G115" s="385" t="s">
        <v>48</v>
      </c>
      <c r="H115" s="411" t="s">
        <v>2059</v>
      </c>
      <c r="I115" s="441" t="s">
        <v>2052</v>
      </c>
      <c r="J115" s="411" t="s">
        <v>43</v>
      </c>
      <c r="K115" s="411" t="s">
        <v>2138</v>
      </c>
      <c r="L115" s="411" t="s">
        <v>2120</v>
      </c>
      <c r="M115" s="441">
        <v>1</v>
      </c>
      <c r="N115" s="411" t="s">
        <v>66</v>
      </c>
      <c r="O115" s="411" t="s">
        <v>2139</v>
      </c>
      <c r="P115" s="752">
        <v>1</v>
      </c>
      <c r="Q115" s="443">
        <f t="shared" si="3"/>
        <v>100</v>
      </c>
      <c r="R115" s="747"/>
      <c r="S115" s="754" t="s">
        <v>3101</v>
      </c>
      <c r="T115" s="754" t="s">
        <v>29</v>
      </c>
      <c r="U115" s="753" t="s">
        <v>3102</v>
      </c>
      <c r="V115" s="550"/>
    </row>
    <row r="116" spans="1:22">
      <c r="A116" s="411" t="s">
        <v>3126</v>
      </c>
      <c r="B116" s="410" t="s">
        <v>26</v>
      </c>
      <c r="C116" s="411" t="s">
        <v>2049</v>
      </c>
      <c r="D116" s="410" t="s">
        <v>21</v>
      </c>
      <c r="E116" s="411" t="s">
        <v>188</v>
      </c>
      <c r="F116" s="411" t="s">
        <v>45</v>
      </c>
      <c r="G116" s="385" t="s">
        <v>48</v>
      </c>
      <c r="H116" s="411" t="s">
        <v>2068</v>
      </c>
      <c r="I116" s="441" t="s">
        <v>2050</v>
      </c>
      <c r="J116" s="411" t="s">
        <v>43</v>
      </c>
      <c r="K116" s="411" t="s">
        <v>1871</v>
      </c>
      <c r="L116" s="411" t="s">
        <v>89</v>
      </c>
      <c r="M116" s="441">
        <v>11</v>
      </c>
      <c r="N116" s="411" t="s">
        <v>66</v>
      </c>
      <c r="O116" s="411" t="s">
        <v>2135</v>
      </c>
      <c r="P116" s="752">
        <v>11</v>
      </c>
      <c r="Q116" s="443">
        <f t="shared" si="3"/>
        <v>100</v>
      </c>
      <c r="R116" s="747"/>
      <c r="S116" s="754" t="s">
        <v>3101</v>
      </c>
      <c r="T116" s="754" t="s">
        <v>29</v>
      </c>
      <c r="U116" s="753" t="s">
        <v>3102</v>
      </c>
      <c r="V116" s="550"/>
    </row>
    <row r="117" spans="1:22">
      <c r="A117" s="411" t="s">
        <v>3126</v>
      </c>
      <c r="B117" s="410" t="s">
        <v>26</v>
      </c>
      <c r="C117" s="411" t="s">
        <v>2049</v>
      </c>
      <c r="D117" s="410" t="s">
        <v>21</v>
      </c>
      <c r="E117" s="411" t="s">
        <v>188</v>
      </c>
      <c r="F117" s="411" t="s">
        <v>45</v>
      </c>
      <c r="G117" s="385" t="s">
        <v>48</v>
      </c>
      <c r="H117" s="411" t="s">
        <v>2063</v>
      </c>
      <c r="I117" s="441" t="s">
        <v>2050</v>
      </c>
      <c r="J117" s="411" t="s">
        <v>43</v>
      </c>
      <c r="K117" s="411" t="s">
        <v>1871</v>
      </c>
      <c r="L117" s="411" t="s">
        <v>89</v>
      </c>
      <c r="M117" s="441">
        <v>7</v>
      </c>
      <c r="N117" s="411" t="s">
        <v>66</v>
      </c>
      <c r="O117" s="411" t="s">
        <v>2135</v>
      </c>
      <c r="P117" s="752">
        <v>7</v>
      </c>
      <c r="Q117" s="443">
        <f t="shared" si="3"/>
        <v>100</v>
      </c>
      <c r="R117" s="747"/>
      <c r="S117" s="754" t="s">
        <v>3101</v>
      </c>
      <c r="T117" s="754" t="s">
        <v>29</v>
      </c>
      <c r="U117" s="753" t="s">
        <v>3102</v>
      </c>
      <c r="V117" s="550"/>
    </row>
    <row r="118" spans="1:22">
      <c r="A118" s="411" t="s">
        <v>3126</v>
      </c>
      <c r="B118" s="410" t="s">
        <v>26</v>
      </c>
      <c r="C118" s="411" t="s">
        <v>2049</v>
      </c>
      <c r="D118" s="410" t="s">
        <v>21</v>
      </c>
      <c r="E118" s="411" t="s">
        <v>188</v>
      </c>
      <c r="F118" s="411" t="s">
        <v>45</v>
      </c>
      <c r="G118" s="385" t="s">
        <v>48</v>
      </c>
      <c r="H118" s="411" t="s">
        <v>2073</v>
      </c>
      <c r="I118" s="441" t="s">
        <v>2050</v>
      </c>
      <c r="J118" s="411" t="s">
        <v>43</v>
      </c>
      <c r="K118" s="411" t="s">
        <v>1871</v>
      </c>
      <c r="L118" s="411" t="s">
        <v>89</v>
      </c>
      <c r="M118" s="441">
        <v>9</v>
      </c>
      <c r="N118" s="411" t="s">
        <v>66</v>
      </c>
      <c r="O118" s="411" t="s">
        <v>2135</v>
      </c>
      <c r="P118" s="752">
        <v>9</v>
      </c>
      <c r="Q118" s="443">
        <f t="shared" si="3"/>
        <v>100</v>
      </c>
      <c r="R118" s="748"/>
      <c r="S118" s="754" t="s">
        <v>3101</v>
      </c>
      <c r="T118" s="754" t="s">
        <v>29</v>
      </c>
      <c r="U118" s="753" t="s">
        <v>3102</v>
      </c>
      <c r="V118" s="550"/>
    </row>
    <row r="119" spans="1:22">
      <c r="A119" s="411" t="s">
        <v>3126</v>
      </c>
      <c r="B119" s="410" t="s">
        <v>26</v>
      </c>
      <c r="C119" s="411" t="s">
        <v>2049</v>
      </c>
      <c r="D119" s="410" t="s">
        <v>21</v>
      </c>
      <c r="E119" s="411" t="s">
        <v>188</v>
      </c>
      <c r="F119" s="411" t="s">
        <v>45</v>
      </c>
      <c r="G119" s="385" t="s">
        <v>48</v>
      </c>
      <c r="H119" s="411" t="s">
        <v>2061</v>
      </c>
      <c r="I119" s="441" t="s">
        <v>2050</v>
      </c>
      <c r="J119" s="411" t="s">
        <v>43</v>
      </c>
      <c r="K119" s="411" t="s">
        <v>1871</v>
      </c>
      <c r="L119" s="411" t="s">
        <v>89</v>
      </c>
      <c r="M119" s="441">
        <v>9</v>
      </c>
      <c r="N119" s="411" t="s">
        <v>66</v>
      </c>
      <c r="O119" s="411" t="s">
        <v>2135</v>
      </c>
      <c r="P119" s="752">
        <v>9</v>
      </c>
      <c r="Q119" s="443">
        <f t="shared" si="3"/>
        <v>100</v>
      </c>
      <c r="R119" s="747"/>
      <c r="S119" s="754" t="s">
        <v>3101</v>
      </c>
      <c r="T119" s="754" t="s">
        <v>29</v>
      </c>
      <c r="U119" s="753" t="s">
        <v>3102</v>
      </c>
      <c r="V119" s="550"/>
    </row>
    <row r="120" spans="1:22">
      <c r="A120" s="411" t="s">
        <v>3126</v>
      </c>
      <c r="B120" s="410" t="s">
        <v>26</v>
      </c>
      <c r="C120" s="411" t="s">
        <v>2049</v>
      </c>
      <c r="D120" s="410" t="s">
        <v>21</v>
      </c>
      <c r="E120" s="411" t="s">
        <v>188</v>
      </c>
      <c r="F120" s="411" t="s">
        <v>45</v>
      </c>
      <c r="G120" s="385" t="s">
        <v>48</v>
      </c>
      <c r="H120" s="411" t="s">
        <v>2061</v>
      </c>
      <c r="I120" s="441" t="s">
        <v>2052</v>
      </c>
      <c r="J120" s="411" t="s">
        <v>90</v>
      </c>
      <c r="K120" s="411" t="s">
        <v>2091</v>
      </c>
      <c r="L120" s="411" t="s">
        <v>2092</v>
      </c>
      <c r="M120" s="441" t="s">
        <v>31</v>
      </c>
      <c r="N120" s="411" t="s">
        <v>66</v>
      </c>
      <c r="O120" s="411" t="s">
        <v>2137</v>
      </c>
      <c r="P120" s="752">
        <v>2</v>
      </c>
      <c r="Q120" s="444" t="s">
        <v>286</v>
      </c>
      <c r="R120" s="747" t="s">
        <v>3107</v>
      </c>
      <c r="S120" s="754" t="s">
        <v>3104</v>
      </c>
      <c r="T120" s="754" t="s">
        <v>29</v>
      </c>
      <c r="U120" s="753" t="s">
        <v>3102</v>
      </c>
      <c r="V120" s="550"/>
    </row>
    <row r="121" spans="1:22">
      <c r="A121" s="411" t="s">
        <v>3126</v>
      </c>
      <c r="B121" s="410" t="s">
        <v>26</v>
      </c>
      <c r="C121" s="411" t="s">
        <v>2049</v>
      </c>
      <c r="D121" s="410" t="s">
        <v>21</v>
      </c>
      <c r="E121" s="411" t="s">
        <v>188</v>
      </c>
      <c r="F121" s="411" t="s">
        <v>45</v>
      </c>
      <c r="G121" s="385" t="s">
        <v>48</v>
      </c>
      <c r="H121" s="411" t="s">
        <v>2140</v>
      </c>
      <c r="I121" s="441" t="s">
        <v>2050</v>
      </c>
      <c r="J121" s="411" t="s">
        <v>43</v>
      </c>
      <c r="K121" s="411" t="s">
        <v>1871</v>
      </c>
      <c r="L121" s="411" t="s">
        <v>89</v>
      </c>
      <c r="M121" s="441">
        <v>6</v>
      </c>
      <c r="N121" s="411" t="s">
        <v>66</v>
      </c>
      <c r="O121" s="411" t="s">
        <v>2135</v>
      </c>
      <c r="P121" s="752">
        <v>6</v>
      </c>
      <c r="Q121" s="443">
        <f>100*P121/M121</f>
        <v>100</v>
      </c>
      <c r="R121" s="747"/>
      <c r="S121" s="754" t="s">
        <v>3101</v>
      </c>
      <c r="T121" s="754" t="s">
        <v>29</v>
      </c>
      <c r="U121" s="753" t="s">
        <v>3102</v>
      </c>
      <c r="V121" s="550"/>
    </row>
    <row r="122" spans="1:22">
      <c r="A122" s="411" t="s">
        <v>3126</v>
      </c>
      <c r="B122" s="410" t="s">
        <v>26</v>
      </c>
      <c r="C122" s="411" t="s">
        <v>2049</v>
      </c>
      <c r="D122" s="410" t="s">
        <v>21</v>
      </c>
      <c r="E122" s="411" t="s">
        <v>188</v>
      </c>
      <c r="F122" s="411" t="s">
        <v>45</v>
      </c>
      <c r="G122" s="385" t="s">
        <v>48</v>
      </c>
      <c r="H122" s="411" t="s">
        <v>2069</v>
      </c>
      <c r="I122" s="441" t="s">
        <v>2052</v>
      </c>
      <c r="J122" s="411" t="s">
        <v>43</v>
      </c>
      <c r="K122" s="411" t="s">
        <v>2138</v>
      </c>
      <c r="L122" s="411" t="s">
        <v>2120</v>
      </c>
      <c r="M122" s="441">
        <v>1</v>
      </c>
      <c r="N122" s="411" t="s">
        <v>66</v>
      </c>
      <c r="O122" s="411"/>
      <c r="P122" s="752">
        <v>0</v>
      </c>
      <c r="Q122" s="443">
        <f>100*P122/M122</f>
        <v>0</v>
      </c>
      <c r="R122" s="747" t="s">
        <v>3108</v>
      </c>
      <c r="S122" s="754" t="s">
        <v>3101</v>
      </c>
      <c r="T122" s="754" t="s">
        <v>29</v>
      </c>
      <c r="U122" s="753"/>
      <c r="V122" s="550"/>
    </row>
    <row r="123" spans="1:22">
      <c r="A123" s="411" t="s">
        <v>3126</v>
      </c>
      <c r="B123" s="410" t="s">
        <v>26</v>
      </c>
      <c r="C123" s="411" t="s">
        <v>2049</v>
      </c>
      <c r="D123" s="410" t="s">
        <v>21</v>
      </c>
      <c r="E123" s="411" t="s">
        <v>188</v>
      </c>
      <c r="F123" s="411" t="s">
        <v>45</v>
      </c>
      <c r="G123" s="385" t="s">
        <v>48</v>
      </c>
      <c r="H123" s="411" t="s">
        <v>2070</v>
      </c>
      <c r="I123" s="441" t="s">
        <v>2050</v>
      </c>
      <c r="J123" s="411" t="s">
        <v>43</v>
      </c>
      <c r="K123" s="411" t="s">
        <v>1871</v>
      </c>
      <c r="L123" s="411" t="s">
        <v>89</v>
      </c>
      <c r="M123" s="441">
        <v>36</v>
      </c>
      <c r="N123" s="411" t="s">
        <v>66</v>
      </c>
      <c r="O123" s="411"/>
      <c r="P123" s="752">
        <v>0</v>
      </c>
      <c r="Q123" s="443">
        <f>100*P123/M123</f>
        <v>0</v>
      </c>
      <c r="R123" s="747" t="s">
        <v>3105</v>
      </c>
      <c r="S123" s="754" t="s">
        <v>3101</v>
      </c>
      <c r="T123" s="754" t="s">
        <v>29</v>
      </c>
      <c r="U123" s="753" t="s">
        <v>3102</v>
      </c>
      <c r="V123" s="550"/>
    </row>
    <row r="124" spans="1:22">
      <c r="A124" s="411" t="s">
        <v>3126</v>
      </c>
      <c r="B124" s="410" t="s">
        <v>26</v>
      </c>
      <c r="C124" s="411" t="s">
        <v>2049</v>
      </c>
      <c r="D124" s="410" t="s">
        <v>21</v>
      </c>
      <c r="E124" s="411" t="s">
        <v>188</v>
      </c>
      <c r="F124" s="411" t="s">
        <v>45</v>
      </c>
      <c r="G124" s="385" t="s">
        <v>48</v>
      </c>
      <c r="H124" s="411" t="s">
        <v>2070</v>
      </c>
      <c r="I124" s="441" t="s">
        <v>2051</v>
      </c>
      <c r="J124" s="411" t="s">
        <v>43</v>
      </c>
      <c r="K124" s="411" t="s">
        <v>2141</v>
      </c>
      <c r="L124" s="411" t="s">
        <v>2142</v>
      </c>
      <c r="M124" s="441">
        <v>1</v>
      </c>
      <c r="N124" s="411" t="s">
        <v>66</v>
      </c>
      <c r="O124" s="411"/>
      <c r="P124" s="752">
        <v>1</v>
      </c>
      <c r="Q124" s="443">
        <f>100*P124/M124</f>
        <v>100</v>
      </c>
      <c r="R124" s="747"/>
      <c r="S124" s="754" t="s">
        <v>3101</v>
      </c>
      <c r="T124" s="754" t="s">
        <v>29</v>
      </c>
      <c r="U124" s="753" t="s">
        <v>3102</v>
      </c>
      <c r="V124" s="550"/>
    </row>
    <row r="125" spans="1:22">
      <c r="A125" s="411" t="s">
        <v>3126</v>
      </c>
      <c r="B125" s="410" t="s">
        <v>26</v>
      </c>
      <c r="C125" s="411" t="s">
        <v>2049</v>
      </c>
      <c r="D125" s="410" t="s">
        <v>21</v>
      </c>
      <c r="E125" s="411" t="s">
        <v>188</v>
      </c>
      <c r="F125" s="411" t="s">
        <v>45</v>
      </c>
      <c r="G125" s="385" t="s">
        <v>48</v>
      </c>
      <c r="H125" s="411" t="s">
        <v>2070</v>
      </c>
      <c r="I125" s="441" t="s">
        <v>2052</v>
      </c>
      <c r="J125" s="411" t="s">
        <v>43</v>
      </c>
      <c r="K125" s="411" t="s">
        <v>2138</v>
      </c>
      <c r="L125" s="411" t="s">
        <v>2120</v>
      </c>
      <c r="M125" s="441">
        <v>1</v>
      </c>
      <c r="N125" s="411" t="s">
        <v>66</v>
      </c>
      <c r="O125" s="411"/>
      <c r="P125" s="752">
        <v>1</v>
      </c>
      <c r="Q125" s="443">
        <f>100*P125/M125</f>
        <v>100</v>
      </c>
      <c r="R125" s="747"/>
      <c r="S125" s="754" t="s">
        <v>3101</v>
      </c>
      <c r="T125" s="754" t="s">
        <v>29</v>
      </c>
      <c r="U125" s="753" t="s">
        <v>3102</v>
      </c>
      <c r="V125" s="550"/>
    </row>
    <row r="126" spans="1:22">
      <c r="A126" s="411" t="s">
        <v>3126</v>
      </c>
      <c r="B126" s="410" t="s">
        <v>26</v>
      </c>
      <c r="C126" s="411" t="s">
        <v>2049</v>
      </c>
      <c r="D126" s="410" t="s">
        <v>21</v>
      </c>
      <c r="E126" s="411" t="s">
        <v>188</v>
      </c>
      <c r="F126" s="411" t="s">
        <v>45</v>
      </c>
      <c r="G126" s="385" t="s">
        <v>48</v>
      </c>
      <c r="H126" s="411" t="s">
        <v>2070</v>
      </c>
      <c r="I126" s="441" t="s">
        <v>2052</v>
      </c>
      <c r="J126" s="411" t="s">
        <v>90</v>
      </c>
      <c r="K126" s="411" t="s">
        <v>2091</v>
      </c>
      <c r="L126" s="411" t="s">
        <v>2092</v>
      </c>
      <c r="M126" s="441" t="s">
        <v>31</v>
      </c>
      <c r="N126" s="411" t="s">
        <v>66</v>
      </c>
      <c r="O126" s="411" t="s">
        <v>2137</v>
      </c>
      <c r="P126" s="752">
        <v>16</v>
      </c>
      <c r="Q126" s="444" t="s">
        <v>286</v>
      </c>
      <c r="R126" s="747" t="s">
        <v>3107</v>
      </c>
      <c r="S126" s="754" t="s">
        <v>3104</v>
      </c>
      <c r="T126" s="754" t="s">
        <v>29</v>
      </c>
      <c r="U126" s="753" t="s">
        <v>3102</v>
      </c>
      <c r="V126" s="550"/>
    </row>
    <row r="127" spans="1:22">
      <c r="A127" s="411" t="s">
        <v>3126</v>
      </c>
      <c r="B127" s="410" t="s">
        <v>26</v>
      </c>
      <c r="C127" s="411" t="s">
        <v>2049</v>
      </c>
      <c r="D127" s="410" t="s">
        <v>21</v>
      </c>
      <c r="E127" s="411" t="s">
        <v>188</v>
      </c>
      <c r="F127" s="411" t="s">
        <v>45</v>
      </c>
      <c r="G127" s="385" t="s">
        <v>48</v>
      </c>
      <c r="H127" s="411" t="s">
        <v>2071</v>
      </c>
      <c r="I127" s="441" t="s">
        <v>2050</v>
      </c>
      <c r="J127" s="411" t="s">
        <v>43</v>
      </c>
      <c r="K127" s="411" t="s">
        <v>1871</v>
      </c>
      <c r="L127" s="411" t="s">
        <v>89</v>
      </c>
      <c r="M127" s="441">
        <v>7</v>
      </c>
      <c r="N127" s="411" t="s">
        <v>66</v>
      </c>
      <c r="O127" s="411"/>
      <c r="P127" s="752">
        <v>0</v>
      </c>
      <c r="Q127" s="443">
        <f>100*P127/M127</f>
        <v>0</v>
      </c>
      <c r="R127" s="747" t="s">
        <v>3105</v>
      </c>
      <c r="S127" s="754" t="s">
        <v>3101</v>
      </c>
      <c r="T127" s="754" t="s">
        <v>29</v>
      </c>
      <c r="U127" s="753" t="s">
        <v>3102</v>
      </c>
      <c r="V127" s="550"/>
    </row>
    <row r="128" spans="1:22">
      <c r="A128" s="411" t="s">
        <v>3126</v>
      </c>
      <c r="B128" s="410" t="s">
        <v>26</v>
      </c>
      <c r="C128" s="411" t="s">
        <v>2049</v>
      </c>
      <c r="D128" s="410" t="s">
        <v>21</v>
      </c>
      <c r="E128" s="411" t="s">
        <v>188</v>
      </c>
      <c r="F128" s="411" t="s">
        <v>45</v>
      </c>
      <c r="G128" s="385" t="s">
        <v>48</v>
      </c>
      <c r="H128" s="411" t="s">
        <v>2060</v>
      </c>
      <c r="I128" s="441" t="s">
        <v>2050</v>
      </c>
      <c r="J128" s="411" t="s">
        <v>43</v>
      </c>
      <c r="K128" s="411" t="s">
        <v>1871</v>
      </c>
      <c r="L128" s="411" t="s">
        <v>89</v>
      </c>
      <c r="M128" s="441">
        <v>15</v>
      </c>
      <c r="N128" s="411" t="s">
        <v>66</v>
      </c>
      <c r="O128" s="411"/>
      <c r="P128" s="752">
        <v>8</v>
      </c>
      <c r="Q128" s="443">
        <f>100*P128/M128</f>
        <v>53.333333333333336</v>
      </c>
      <c r="R128" s="747" t="s">
        <v>3106</v>
      </c>
      <c r="S128" s="754" t="s">
        <v>3101</v>
      </c>
      <c r="T128" s="754" t="s">
        <v>29</v>
      </c>
      <c r="U128" s="753"/>
      <c r="V128" s="550"/>
    </row>
    <row r="129" spans="1:22">
      <c r="A129" s="411" t="s">
        <v>3126</v>
      </c>
      <c r="B129" s="410" t="s">
        <v>26</v>
      </c>
      <c r="C129" s="411" t="s">
        <v>2049</v>
      </c>
      <c r="D129" s="410" t="s">
        <v>21</v>
      </c>
      <c r="E129" s="411" t="s">
        <v>188</v>
      </c>
      <c r="F129" s="411" t="s">
        <v>45</v>
      </c>
      <c r="G129" s="385" t="s">
        <v>48</v>
      </c>
      <c r="H129" s="411" t="s">
        <v>2060</v>
      </c>
      <c r="I129" s="441" t="s">
        <v>2052</v>
      </c>
      <c r="J129" s="411" t="s">
        <v>43</v>
      </c>
      <c r="K129" s="411" t="s">
        <v>2138</v>
      </c>
      <c r="L129" s="411" t="s">
        <v>2120</v>
      </c>
      <c r="M129" s="411">
        <v>1</v>
      </c>
      <c r="N129" s="411" t="s">
        <v>66</v>
      </c>
      <c r="O129" s="411"/>
      <c r="P129" s="752">
        <v>1</v>
      </c>
      <c r="Q129" s="443">
        <f>100*P129/M129</f>
        <v>100</v>
      </c>
      <c r="R129" s="747"/>
      <c r="S129" s="754" t="s">
        <v>3101</v>
      </c>
      <c r="T129" s="754" t="s">
        <v>29</v>
      </c>
      <c r="U129" s="753"/>
      <c r="V129" s="550"/>
    </row>
    <row r="130" spans="1:22">
      <c r="A130" s="411" t="s">
        <v>3126</v>
      </c>
      <c r="B130" s="410" t="s">
        <v>26</v>
      </c>
      <c r="C130" s="411" t="s">
        <v>2049</v>
      </c>
      <c r="D130" s="410" t="s">
        <v>21</v>
      </c>
      <c r="E130" s="411" t="s">
        <v>188</v>
      </c>
      <c r="F130" s="411" t="s">
        <v>45</v>
      </c>
      <c r="G130" s="385" t="s">
        <v>48</v>
      </c>
      <c r="H130" s="411" t="s">
        <v>2060</v>
      </c>
      <c r="I130" s="441" t="s">
        <v>2052</v>
      </c>
      <c r="J130" s="411" t="s">
        <v>90</v>
      </c>
      <c r="K130" s="411" t="s">
        <v>2091</v>
      </c>
      <c r="L130" s="411" t="s">
        <v>2092</v>
      </c>
      <c r="M130" s="411" t="s">
        <v>31</v>
      </c>
      <c r="N130" s="411" t="s">
        <v>66</v>
      </c>
      <c r="O130" s="411" t="s">
        <v>2137</v>
      </c>
      <c r="P130" s="752">
        <v>2</v>
      </c>
      <c r="Q130" s="444" t="s">
        <v>286</v>
      </c>
      <c r="R130" s="747" t="s">
        <v>3107</v>
      </c>
      <c r="S130" s="754" t="s">
        <v>3104</v>
      </c>
      <c r="T130" s="754" t="s">
        <v>29</v>
      </c>
      <c r="U130" s="753"/>
      <c r="V130" s="550"/>
    </row>
    <row r="131" spans="1:22">
      <c r="A131" s="411" t="s">
        <v>3126</v>
      </c>
      <c r="B131" s="410" t="s">
        <v>26</v>
      </c>
      <c r="C131" s="411" t="s">
        <v>2049</v>
      </c>
      <c r="D131" s="410" t="s">
        <v>21</v>
      </c>
      <c r="E131" s="411" t="s">
        <v>188</v>
      </c>
      <c r="F131" s="411" t="s">
        <v>45</v>
      </c>
      <c r="G131" s="385" t="s">
        <v>48</v>
      </c>
      <c r="H131" s="411" t="s">
        <v>2065</v>
      </c>
      <c r="I131" s="441" t="s">
        <v>2050</v>
      </c>
      <c r="J131" s="411" t="s">
        <v>43</v>
      </c>
      <c r="K131" s="411" t="s">
        <v>1871</v>
      </c>
      <c r="L131" s="411" t="s">
        <v>89</v>
      </c>
      <c r="M131" s="411">
        <v>28</v>
      </c>
      <c r="N131" s="411" t="s">
        <v>66</v>
      </c>
      <c r="O131" s="411"/>
      <c r="P131" s="752">
        <v>28</v>
      </c>
      <c r="Q131" s="443">
        <f>100*P131/M131</f>
        <v>100</v>
      </c>
      <c r="R131" s="747"/>
      <c r="S131" s="754" t="s">
        <v>3101</v>
      </c>
      <c r="T131" s="754" t="s">
        <v>29</v>
      </c>
      <c r="U131" s="753" t="s">
        <v>3102</v>
      </c>
      <c r="V131" s="550"/>
    </row>
    <row r="132" spans="1:22">
      <c r="A132" s="411" t="s">
        <v>3126</v>
      </c>
      <c r="B132" s="410" t="s">
        <v>26</v>
      </c>
      <c r="C132" s="411" t="s">
        <v>2049</v>
      </c>
      <c r="D132" s="410" t="s">
        <v>21</v>
      </c>
      <c r="E132" s="411" t="s">
        <v>188</v>
      </c>
      <c r="F132" s="411" t="s">
        <v>45</v>
      </c>
      <c r="G132" s="385" t="s">
        <v>48</v>
      </c>
      <c r="H132" s="411" t="s">
        <v>2065</v>
      </c>
      <c r="I132" s="441" t="s">
        <v>2052</v>
      </c>
      <c r="J132" s="411" t="s">
        <v>90</v>
      </c>
      <c r="K132" s="411" t="s">
        <v>2091</v>
      </c>
      <c r="L132" s="411" t="s">
        <v>2092</v>
      </c>
      <c r="M132" s="411" t="s">
        <v>31</v>
      </c>
      <c r="N132" s="411" t="s">
        <v>66</v>
      </c>
      <c r="O132" s="411" t="s">
        <v>2143</v>
      </c>
      <c r="P132" s="752">
        <v>5</v>
      </c>
      <c r="Q132" s="444" t="s">
        <v>286</v>
      </c>
      <c r="R132" s="747" t="s">
        <v>3107</v>
      </c>
      <c r="S132" s="754" t="s">
        <v>3104</v>
      </c>
      <c r="T132" s="754" t="s">
        <v>29</v>
      </c>
      <c r="U132" s="753" t="s">
        <v>3102</v>
      </c>
      <c r="V132" s="550"/>
    </row>
    <row r="133" spans="1:22">
      <c r="A133" s="385" t="s">
        <v>3126</v>
      </c>
      <c r="B133" s="410" t="s">
        <v>26</v>
      </c>
      <c r="C133" s="385" t="s">
        <v>2049</v>
      </c>
      <c r="D133" s="517" t="s">
        <v>21</v>
      </c>
      <c r="E133" s="385" t="s">
        <v>188</v>
      </c>
      <c r="F133" s="385" t="s">
        <v>29</v>
      </c>
      <c r="G133" s="385" t="s">
        <v>2146</v>
      </c>
      <c r="H133" s="385" t="s">
        <v>2053</v>
      </c>
      <c r="I133" s="437" t="s">
        <v>286</v>
      </c>
      <c r="J133" s="437" t="s">
        <v>286</v>
      </c>
      <c r="K133" s="437" t="s">
        <v>286</v>
      </c>
      <c r="L133" s="437" t="s">
        <v>286</v>
      </c>
      <c r="M133" s="437" t="s">
        <v>286</v>
      </c>
      <c r="N133" s="437" t="s">
        <v>286</v>
      </c>
      <c r="O133" s="437" t="s">
        <v>286</v>
      </c>
      <c r="P133" s="752" t="s">
        <v>286</v>
      </c>
      <c r="Q133" s="444" t="s">
        <v>286</v>
      </c>
      <c r="R133" s="747" t="s">
        <v>3109</v>
      </c>
      <c r="S133" s="754"/>
      <c r="T133" s="754"/>
      <c r="U133" s="753"/>
      <c r="V133" s="558"/>
    </row>
    <row r="134" spans="1:22">
      <c r="A134" s="385" t="s">
        <v>3126</v>
      </c>
      <c r="B134" s="410" t="s">
        <v>26</v>
      </c>
      <c r="C134" s="385" t="s">
        <v>2049</v>
      </c>
      <c r="D134" s="517" t="s">
        <v>21</v>
      </c>
      <c r="E134" s="385" t="s">
        <v>188</v>
      </c>
      <c r="F134" s="385" t="s">
        <v>29</v>
      </c>
      <c r="G134" s="385" t="s">
        <v>2147</v>
      </c>
      <c r="H134" s="385" t="s">
        <v>2054</v>
      </c>
      <c r="I134" s="437" t="s">
        <v>286</v>
      </c>
      <c r="J134" s="437" t="s">
        <v>286</v>
      </c>
      <c r="K134" s="437" t="s">
        <v>286</v>
      </c>
      <c r="L134" s="437" t="s">
        <v>286</v>
      </c>
      <c r="M134" s="437" t="s">
        <v>286</v>
      </c>
      <c r="N134" s="437" t="s">
        <v>286</v>
      </c>
      <c r="O134" s="437" t="s">
        <v>286</v>
      </c>
      <c r="P134" s="752" t="s">
        <v>286</v>
      </c>
      <c r="Q134" s="444" t="s">
        <v>286</v>
      </c>
      <c r="R134" s="747" t="s">
        <v>3109</v>
      </c>
      <c r="S134" s="754"/>
      <c r="T134" s="754"/>
      <c r="U134" s="753"/>
      <c r="V134" s="558"/>
    </row>
    <row r="135" spans="1:22">
      <c r="A135" s="385" t="s">
        <v>3126</v>
      </c>
      <c r="B135" s="410" t="s">
        <v>26</v>
      </c>
      <c r="C135" s="385" t="s">
        <v>2049</v>
      </c>
      <c r="D135" s="517" t="s">
        <v>21</v>
      </c>
      <c r="E135" s="385" t="s">
        <v>188</v>
      </c>
      <c r="F135" s="385" t="s">
        <v>29</v>
      </c>
      <c r="G135" s="385" t="s">
        <v>2146</v>
      </c>
      <c r="H135" s="385" t="s">
        <v>2056</v>
      </c>
      <c r="I135" s="437" t="s">
        <v>286</v>
      </c>
      <c r="J135" s="437" t="s">
        <v>286</v>
      </c>
      <c r="K135" s="437" t="s">
        <v>286</v>
      </c>
      <c r="L135" s="437" t="s">
        <v>286</v>
      </c>
      <c r="M135" s="437" t="s">
        <v>286</v>
      </c>
      <c r="N135" s="437" t="s">
        <v>286</v>
      </c>
      <c r="O135" s="437" t="s">
        <v>286</v>
      </c>
      <c r="P135" s="752" t="s">
        <v>286</v>
      </c>
      <c r="Q135" s="444" t="s">
        <v>286</v>
      </c>
      <c r="R135" s="747" t="s">
        <v>3109</v>
      </c>
      <c r="S135" s="754"/>
      <c r="T135" s="754"/>
      <c r="U135" s="753"/>
      <c r="V135" s="558"/>
    </row>
    <row r="136" spans="1:22">
      <c r="A136" s="385" t="s">
        <v>3126</v>
      </c>
      <c r="B136" s="410" t="s">
        <v>26</v>
      </c>
      <c r="C136" s="385" t="s">
        <v>2049</v>
      </c>
      <c r="D136" s="517" t="s">
        <v>21</v>
      </c>
      <c r="E136" s="385" t="s">
        <v>188</v>
      </c>
      <c r="F136" s="385" t="s">
        <v>29</v>
      </c>
      <c r="G136" s="385" t="s">
        <v>2146</v>
      </c>
      <c r="H136" s="385" t="s">
        <v>2057</v>
      </c>
      <c r="I136" s="437" t="s">
        <v>286</v>
      </c>
      <c r="J136" s="437" t="s">
        <v>286</v>
      </c>
      <c r="K136" s="437" t="s">
        <v>286</v>
      </c>
      <c r="L136" s="437" t="s">
        <v>286</v>
      </c>
      <c r="M136" s="437" t="s">
        <v>286</v>
      </c>
      <c r="N136" s="437" t="s">
        <v>286</v>
      </c>
      <c r="O136" s="437" t="s">
        <v>286</v>
      </c>
      <c r="P136" s="752" t="s">
        <v>286</v>
      </c>
      <c r="Q136" s="444" t="s">
        <v>286</v>
      </c>
      <c r="R136" s="747" t="s">
        <v>3109</v>
      </c>
      <c r="S136" s="754"/>
      <c r="T136" s="754"/>
      <c r="U136" s="753"/>
      <c r="V136" s="558"/>
    </row>
    <row r="137" spans="1:22">
      <c r="A137" s="385" t="s">
        <v>3126</v>
      </c>
      <c r="B137" s="410" t="s">
        <v>26</v>
      </c>
      <c r="C137" s="385" t="s">
        <v>2049</v>
      </c>
      <c r="D137" s="517" t="s">
        <v>21</v>
      </c>
      <c r="E137" s="385" t="s">
        <v>188</v>
      </c>
      <c r="F137" s="385" t="s">
        <v>29</v>
      </c>
      <c r="G137" s="385" t="s">
        <v>2146</v>
      </c>
      <c r="H137" s="385" t="s">
        <v>2058</v>
      </c>
      <c r="I137" s="437" t="s">
        <v>286</v>
      </c>
      <c r="J137" s="437" t="s">
        <v>286</v>
      </c>
      <c r="K137" s="437" t="s">
        <v>286</v>
      </c>
      <c r="L137" s="437" t="s">
        <v>286</v>
      </c>
      <c r="M137" s="437" t="s">
        <v>286</v>
      </c>
      <c r="N137" s="437" t="s">
        <v>286</v>
      </c>
      <c r="O137" s="437" t="s">
        <v>286</v>
      </c>
      <c r="P137" s="752" t="s">
        <v>286</v>
      </c>
      <c r="Q137" s="444" t="s">
        <v>286</v>
      </c>
      <c r="R137" s="747" t="s">
        <v>3109</v>
      </c>
      <c r="S137" s="754"/>
      <c r="T137" s="754"/>
      <c r="U137" s="753"/>
      <c r="V137" s="558"/>
    </row>
    <row r="138" spans="1:22">
      <c r="A138" s="385" t="s">
        <v>3126</v>
      </c>
      <c r="B138" s="410" t="s">
        <v>26</v>
      </c>
      <c r="C138" s="385" t="s">
        <v>2049</v>
      </c>
      <c r="D138" s="517" t="s">
        <v>21</v>
      </c>
      <c r="E138" s="385" t="s">
        <v>188</v>
      </c>
      <c r="F138" s="385" t="s">
        <v>29</v>
      </c>
      <c r="G138" s="385" t="s">
        <v>2146</v>
      </c>
      <c r="H138" s="385" t="s">
        <v>2064</v>
      </c>
      <c r="I138" s="437" t="s">
        <v>286</v>
      </c>
      <c r="J138" s="437" t="s">
        <v>286</v>
      </c>
      <c r="K138" s="437" t="s">
        <v>286</v>
      </c>
      <c r="L138" s="437" t="s">
        <v>286</v>
      </c>
      <c r="M138" s="437" t="s">
        <v>286</v>
      </c>
      <c r="N138" s="437" t="s">
        <v>286</v>
      </c>
      <c r="O138" s="437" t="s">
        <v>286</v>
      </c>
      <c r="P138" s="752" t="s">
        <v>286</v>
      </c>
      <c r="Q138" s="444" t="s">
        <v>286</v>
      </c>
      <c r="R138" s="747" t="s">
        <v>3109</v>
      </c>
      <c r="S138" s="754"/>
      <c r="T138" s="754"/>
      <c r="U138" s="753"/>
      <c r="V138" s="558"/>
    </row>
    <row r="139" spans="1:22">
      <c r="A139" s="385" t="s">
        <v>3126</v>
      </c>
      <c r="B139" s="410" t="s">
        <v>26</v>
      </c>
      <c r="C139" s="385" t="s">
        <v>2049</v>
      </c>
      <c r="D139" s="517" t="s">
        <v>21</v>
      </c>
      <c r="E139" s="385" t="s">
        <v>188</v>
      </c>
      <c r="F139" s="385" t="s">
        <v>29</v>
      </c>
      <c r="G139" s="385" t="s">
        <v>2146</v>
      </c>
      <c r="H139" s="385" t="s">
        <v>2066</v>
      </c>
      <c r="I139" s="437" t="s">
        <v>286</v>
      </c>
      <c r="J139" s="437" t="s">
        <v>286</v>
      </c>
      <c r="K139" s="437" t="s">
        <v>286</v>
      </c>
      <c r="L139" s="437" t="s">
        <v>286</v>
      </c>
      <c r="M139" s="437" t="s">
        <v>286</v>
      </c>
      <c r="N139" s="437" t="s">
        <v>286</v>
      </c>
      <c r="O139" s="437" t="s">
        <v>286</v>
      </c>
      <c r="P139" s="752" t="s">
        <v>286</v>
      </c>
      <c r="Q139" s="444" t="s">
        <v>286</v>
      </c>
      <c r="R139" s="747" t="s">
        <v>3109</v>
      </c>
      <c r="S139" s="754"/>
      <c r="T139" s="754"/>
      <c r="U139" s="753"/>
      <c r="V139" s="558"/>
    </row>
    <row r="140" spans="1:22">
      <c r="A140" s="385" t="s">
        <v>3126</v>
      </c>
      <c r="B140" s="410" t="s">
        <v>26</v>
      </c>
      <c r="C140" s="385" t="s">
        <v>2049</v>
      </c>
      <c r="D140" s="517" t="s">
        <v>21</v>
      </c>
      <c r="E140" s="385" t="s">
        <v>188</v>
      </c>
      <c r="F140" s="385" t="s">
        <v>29</v>
      </c>
      <c r="G140" s="385" t="s">
        <v>2147</v>
      </c>
      <c r="H140" s="385" t="s">
        <v>2072</v>
      </c>
      <c r="I140" s="437" t="s">
        <v>286</v>
      </c>
      <c r="J140" s="437" t="s">
        <v>286</v>
      </c>
      <c r="K140" s="437" t="s">
        <v>286</v>
      </c>
      <c r="L140" s="437" t="s">
        <v>286</v>
      </c>
      <c r="M140" s="437" t="s">
        <v>286</v>
      </c>
      <c r="N140" s="437" t="s">
        <v>286</v>
      </c>
      <c r="O140" s="437" t="s">
        <v>286</v>
      </c>
      <c r="P140" s="752" t="s">
        <v>286</v>
      </c>
      <c r="Q140" s="444" t="s">
        <v>286</v>
      </c>
      <c r="R140" s="747" t="s">
        <v>3109</v>
      </c>
      <c r="S140" s="754"/>
      <c r="T140" s="754"/>
      <c r="U140" s="753"/>
      <c r="V140" s="558"/>
    </row>
    <row r="141" spans="1:22">
      <c r="B141" s="306"/>
      <c r="C141" s="544"/>
      <c r="D141" s="306"/>
      <c r="K141" s="307"/>
    </row>
  </sheetData>
  <autoFilter ref="A4:AC4"/>
  <dataValidations count="1">
    <dataValidation type="list" allowBlank="1" showInputMessage="1" showErrorMessage="1" sqref="U5">
      <formula1>#REF!</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W104"/>
  <sheetViews>
    <sheetView topLeftCell="D1" zoomScale="85" zoomScaleNormal="85" workbookViewId="0">
      <selection activeCell="J109" sqref="J109"/>
    </sheetView>
  </sheetViews>
  <sheetFormatPr baseColWidth="10" defaultColWidth="11.42578125" defaultRowHeight="12.75"/>
  <cols>
    <col min="1" max="6" width="11.42578125" style="543"/>
    <col min="7" max="7" width="17.28515625" style="543" customWidth="1"/>
    <col min="8" max="16384" width="11.42578125" style="543"/>
  </cols>
  <sheetData>
    <row r="1" spans="1:23">
      <c r="A1" s="52" t="s">
        <v>257</v>
      </c>
      <c r="B1" s="120"/>
      <c r="C1" s="120"/>
      <c r="D1" s="120"/>
      <c r="E1" s="120"/>
      <c r="F1" s="120"/>
      <c r="G1" s="120"/>
      <c r="H1" s="120"/>
      <c r="I1" s="120"/>
      <c r="J1" s="121"/>
    </row>
    <row r="2" spans="1:23" ht="15.75">
      <c r="A2" s="184"/>
      <c r="B2" s="184"/>
      <c r="C2" s="184"/>
      <c r="D2" s="184"/>
      <c r="E2" s="184"/>
      <c r="F2" s="184"/>
      <c r="G2" s="184"/>
      <c r="H2" s="184"/>
      <c r="I2" s="184"/>
      <c r="J2" s="184"/>
      <c r="K2" s="184"/>
      <c r="L2" s="184"/>
      <c r="M2" s="184"/>
      <c r="N2" s="184"/>
      <c r="O2" s="184"/>
      <c r="P2" s="184"/>
      <c r="Q2" s="184"/>
      <c r="R2" s="184"/>
      <c r="S2" s="184"/>
      <c r="T2" s="184"/>
      <c r="U2" s="185"/>
      <c r="V2" s="239" t="s">
        <v>2168</v>
      </c>
      <c r="W2" s="240" t="s">
        <v>3245</v>
      </c>
    </row>
    <row r="3" spans="1:23" ht="16.5" thickBot="1">
      <c r="A3" s="566"/>
      <c r="B3" s="566"/>
      <c r="C3" s="566"/>
      <c r="D3" s="566"/>
      <c r="E3" s="566"/>
      <c r="F3" s="566"/>
      <c r="G3" s="566"/>
      <c r="H3" s="566"/>
      <c r="I3" s="566"/>
      <c r="J3" s="566"/>
      <c r="K3" s="566"/>
      <c r="L3" s="566"/>
      <c r="M3" s="566"/>
      <c r="N3" s="575"/>
      <c r="O3" s="566"/>
      <c r="P3" s="804" t="s">
        <v>2189</v>
      </c>
      <c r="Q3" s="805"/>
      <c r="R3" s="805"/>
      <c r="S3" s="805"/>
      <c r="T3" s="806"/>
      <c r="U3" s="566"/>
      <c r="V3" s="338" t="s">
        <v>2167</v>
      </c>
      <c r="W3" s="339">
        <v>2018</v>
      </c>
    </row>
    <row r="4" spans="1:23" ht="141" thickBot="1">
      <c r="A4" s="35" t="s">
        <v>0</v>
      </c>
      <c r="B4" s="8" t="s">
        <v>230</v>
      </c>
      <c r="C4" s="8" t="s">
        <v>2</v>
      </c>
      <c r="D4" s="8" t="s">
        <v>20</v>
      </c>
      <c r="E4" s="122" t="s">
        <v>110</v>
      </c>
      <c r="F4" s="8" t="s">
        <v>80</v>
      </c>
      <c r="G4" s="8" t="s">
        <v>160</v>
      </c>
      <c r="H4" s="123" t="s">
        <v>189</v>
      </c>
      <c r="I4" s="123" t="s">
        <v>229</v>
      </c>
      <c r="J4" s="124" t="s">
        <v>13</v>
      </c>
      <c r="K4" s="186" t="s">
        <v>2252</v>
      </c>
      <c r="L4" s="186" t="s">
        <v>2253</v>
      </c>
      <c r="M4" s="186" t="s">
        <v>2190</v>
      </c>
      <c r="N4" s="186" t="s">
        <v>2191</v>
      </c>
      <c r="O4" s="187" t="s">
        <v>2257</v>
      </c>
      <c r="P4" s="187" t="s">
        <v>2192</v>
      </c>
      <c r="Q4" s="187" t="s">
        <v>2193</v>
      </c>
      <c r="R4" s="187" t="s">
        <v>2194</v>
      </c>
      <c r="S4" s="187" t="s">
        <v>2195</v>
      </c>
      <c r="T4" s="187" t="s">
        <v>2196</v>
      </c>
      <c r="U4" s="187" t="s">
        <v>2197</v>
      </c>
      <c r="V4" s="187" t="s">
        <v>2198</v>
      </c>
      <c r="W4" s="187" t="s">
        <v>2188</v>
      </c>
    </row>
    <row r="5" spans="1:23" s="92" customFormat="1">
      <c r="A5" s="545" t="s">
        <v>4</v>
      </c>
      <c r="B5" s="597" t="s">
        <v>409</v>
      </c>
      <c r="C5" s="90" t="s">
        <v>41</v>
      </c>
      <c r="D5" s="115" t="s">
        <v>21</v>
      </c>
      <c r="E5" s="598" t="s">
        <v>1593</v>
      </c>
      <c r="F5" s="340" t="s">
        <v>1119</v>
      </c>
      <c r="G5" s="340" t="s">
        <v>523</v>
      </c>
      <c r="H5" s="597" t="s">
        <v>31</v>
      </c>
      <c r="I5" s="597" t="s">
        <v>1</v>
      </c>
      <c r="J5" s="340"/>
      <c r="K5" s="599">
        <v>10</v>
      </c>
      <c r="L5" s="600">
        <v>2</v>
      </c>
      <c r="M5" s="600">
        <v>2</v>
      </c>
      <c r="N5" s="600" t="s">
        <v>29</v>
      </c>
      <c r="O5" s="600" t="s">
        <v>29</v>
      </c>
      <c r="P5" s="601" t="s">
        <v>45</v>
      </c>
      <c r="Q5" s="601" t="s">
        <v>45</v>
      </c>
      <c r="R5" s="601" t="s">
        <v>45</v>
      </c>
      <c r="S5" s="601" t="s">
        <v>45</v>
      </c>
      <c r="T5" s="601" t="s">
        <v>45</v>
      </c>
      <c r="U5" s="600" t="s">
        <v>45</v>
      </c>
      <c r="V5" s="602" t="s">
        <v>29</v>
      </c>
      <c r="W5" s="600" t="s">
        <v>3137</v>
      </c>
    </row>
    <row r="6" spans="1:23" s="92" customFormat="1">
      <c r="A6" s="545" t="s">
        <v>4</v>
      </c>
      <c r="B6" s="597" t="s">
        <v>409</v>
      </c>
      <c r="C6" s="90" t="s">
        <v>1152</v>
      </c>
      <c r="D6" s="115" t="s">
        <v>21</v>
      </c>
      <c r="E6" s="603" t="s">
        <v>1594</v>
      </c>
      <c r="F6" s="115" t="s">
        <v>1119</v>
      </c>
      <c r="G6" s="115" t="s">
        <v>524</v>
      </c>
      <c r="H6" s="597" t="s">
        <v>31</v>
      </c>
      <c r="I6" s="90" t="s">
        <v>1</v>
      </c>
      <c r="J6" s="115"/>
      <c r="K6" s="599">
        <v>5</v>
      </c>
      <c r="L6" s="600">
        <v>2</v>
      </c>
      <c r="M6" s="600">
        <v>2</v>
      </c>
      <c r="N6" s="600" t="s">
        <v>29</v>
      </c>
      <c r="O6" s="600" t="s">
        <v>29</v>
      </c>
      <c r="P6" s="601" t="s">
        <v>45</v>
      </c>
      <c r="Q6" s="601" t="s">
        <v>45</v>
      </c>
      <c r="R6" s="601" t="s">
        <v>45</v>
      </c>
      <c r="S6" s="601" t="s">
        <v>45</v>
      </c>
      <c r="T6" s="601" t="s">
        <v>45</v>
      </c>
      <c r="U6" s="600" t="s">
        <v>45</v>
      </c>
      <c r="V6" s="602" t="s">
        <v>29</v>
      </c>
      <c r="W6" s="600" t="s">
        <v>3137</v>
      </c>
    </row>
    <row r="7" spans="1:23">
      <c r="A7" s="545" t="s">
        <v>4</v>
      </c>
      <c r="B7" s="597" t="s">
        <v>409</v>
      </c>
      <c r="C7" s="115" t="s">
        <v>37</v>
      </c>
      <c r="D7" s="115" t="s">
        <v>525</v>
      </c>
      <c r="E7" s="603" t="s">
        <v>1595</v>
      </c>
      <c r="F7" s="115" t="s">
        <v>1119</v>
      </c>
      <c r="G7" s="115" t="s">
        <v>120</v>
      </c>
      <c r="H7" s="597" t="s">
        <v>31</v>
      </c>
      <c r="I7" s="90" t="s">
        <v>1</v>
      </c>
      <c r="J7" s="115"/>
      <c r="K7" s="604">
        <v>57</v>
      </c>
      <c r="L7" s="601">
        <v>10</v>
      </c>
      <c r="M7" s="601">
        <v>10</v>
      </c>
      <c r="N7" s="601" t="s">
        <v>29</v>
      </c>
      <c r="O7" s="601" t="s">
        <v>29</v>
      </c>
      <c r="P7" s="601" t="s">
        <v>45</v>
      </c>
      <c r="Q7" s="601" t="s">
        <v>45</v>
      </c>
      <c r="R7" s="601" t="s">
        <v>45</v>
      </c>
      <c r="S7" s="601" t="s">
        <v>45</v>
      </c>
      <c r="T7" s="601" t="s">
        <v>45</v>
      </c>
      <c r="U7" s="601" t="s">
        <v>45</v>
      </c>
      <c r="V7" s="605" t="s">
        <v>29</v>
      </c>
      <c r="W7" s="600" t="s">
        <v>3137</v>
      </c>
    </row>
    <row r="8" spans="1:23">
      <c r="A8" s="545" t="s">
        <v>4</v>
      </c>
      <c r="B8" s="597" t="s">
        <v>409</v>
      </c>
      <c r="C8" s="115" t="s">
        <v>37</v>
      </c>
      <c r="D8" s="115" t="s">
        <v>119</v>
      </c>
      <c r="E8" s="606" t="s">
        <v>497</v>
      </c>
      <c r="F8" s="115" t="s">
        <v>1119</v>
      </c>
      <c r="G8" s="115" t="s">
        <v>526</v>
      </c>
      <c r="H8" s="597" t="s">
        <v>31</v>
      </c>
      <c r="I8" s="90" t="s">
        <v>1</v>
      </c>
      <c r="J8" s="115"/>
      <c r="K8" s="604">
        <v>1</v>
      </c>
      <c r="L8" s="601">
        <v>1</v>
      </c>
      <c r="M8" s="601">
        <v>1</v>
      </c>
      <c r="N8" s="601" t="s">
        <v>29</v>
      </c>
      <c r="O8" s="601" t="s">
        <v>29</v>
      </c>
      <c r="P8" s="601" t="s">
        <v>45</v>
      </c>
      <c r="Q8" s="601" t="s">
        <v>45</v>
      </c>
      <c r="R8" s="601" t="s">
        <v>45</v>
      </c>
      <c r="S8" s="601" t="s">
        <v>45</v>
      </c>
      <c r="T8" s="601" t="s">
        <v>45</v>
      </c>
      <c r="U8" s="601" t="s">
        <v>45</v>
      </c>
      <c r="V8" s="605" t="s">
        <v>29</v>
      </c>
      <c r="W8" s="600" t="s">
        <v>3137</v>
      </c>
    </row>
    <row r="9" spans="1:23">
      <c r="A9" s="90" t="s">
        <v>4</v>
      </c>
      <c r="B9" s="90" t="s">
        <v>409</v>
      </c>
      <c r="C9" s="607" t="s">
        <v>37</v>
      </c>
      <c r="D9" s="115" t="s">
        <v>21</v>
      </c>
      <c r="E9" s="607" t="s">
        <v>1552</v>
      </c>
      <c r="F9" s="608" t="s">
        <v>1119</v>
      </c>
      <c r="G9" s="115" t="s">
        <v>1427</v>
      </c>
      <c r="H9" s="90" t="s">
        <v>31</v>
      </c>
      <c r="I9" s="90" t="s">
        <v>1</v>
      </c>
      <c r="J9" s="115" t="s">
        <v>1596</v>
      </c>
      <c r="K9" s="604">
        <v>10319</v>
      </c>
      <c r="L9" s="601">
        <v>75</v>
      </c>
      <c r="M9" s="601">
        <v>75</v>
      </c>
      <c r="N9" s="414" t="s">
        <v>29</v>
      </c>
      <c r="O9" s="414" t="s">
        <v>29</v>
      </c>
      <c r="P9" s="414" t="s">
        <v>45</v>
      </c>
      <c r="Q9" s="414" t="s">
        <v>45</v>
      </c>
      <c r="R9" s="414" t="s">
        <v>45</v>
      </c>
      <c r="S9" s="414" t="s">
        <v>45</v>
      </c>
      <c r="T9" s="414" t="s">
        <v>45</v>
      </c>
      <c r="U9" s="414" t="s">
        <v>45</v>
      </c>
      <c r="V9" s="605" t="s">
        <v>2401</v>
      </c>
      <c r="W9" s="414" t="s">
        <v>3138</v>
      </c>
    </row>
    <row r="10" spans="1:23">
      <c r="A10" s="90" t="s">
        <v>4</v>
      </c>
      <c r="B10" s="90" t="s">
        <v>409</v>
      </c>
      <c r="C10" s="607" t="s">
        <v>37</v>
      </c>
      <c r="D10" s="115" t="s">
        <v>21</v>
      </c>
      <c r="E10" s="607" t="s">
        <v>1552</v>
      </c>
      <c r="F10" s="608" t="s">
        <v>1119</v>
      </c>
      <c r="G10" s="115" t="s">
        <v>1431</v>
      </c>
      <c r="H10" s="90" t="s">
        <v>31</v>
      </c>
      <c r="I10" s="90" t="s">
        <v>1</v>
      </c>
      <c r="J10" s="115" t="s">
        <v>1596</v>
      </c>
      <c r="K10" s="604">
        <v>20742</v>
      </c>
      <c r="L10" s="601">
        <v>73</v>
      </c>
      <c r="M10" s="601">
        <v>73</v>
      </c>
      <c r="N10" s="414" t="s">
        <v>29</v>
      </c>
      <c r="O10" s="414" t="s">
        <v>29</v>
      </c>
      <c r="P10" s="414" t="s">
        <v>45</v>
      </c>
      <c r="Q10" s="414" t="s">
        <v>45</v>
      </c>
      <c r="R10" s="414" t="s">
        <v>45</v>
      </c>
      <c r="S10" s="414" t="s">
        <v>45</v>
      </c>
      <c r="T10" s="414" t="s">
        <v>45</v>
      </c>
      <c r="U10" s="414" t="s">
        <v>45</v>
      </c>
      <c r="V10" s="605" t="s">
        <v>2401</v>
      </c>
      <c r="W10" s="414" t="s">
        <v>3138</v>
      </c>
    </row>
    <row r="11" spans="1:23">
      <c r="A11" s="90" t="s">
        <v>4</v>
      </c>
      <c r="B11" s="90" t="s">
        <v>409</v>
      </c>
      <c r="C11" s="607" t="s">
        <v>37</v>
      </c>
      <c r="D11" s="115" t="s">
        <v>21</v>
      </c>
      <c r="E11" s="607" t="s">
        <v>1552</v>
      </c>
      <c r="F11" s="608" t="s">
        <v>1119</v>
      </c>
      <c r="G11" s="115" t="s">
        <v>1432</v>
      </c>
      <c r="H11" s="90" t="s">
        <v>31</v>
      </c>
      <c r="I11" s="90" t="s">
        <v>1</v>
      </c>
      <c r="J11" s="115" t="s">
        <v>1596</v>
      </c>
      <c r="K11" s="604">
        <v>19075</v>
      </c>
      <c r="L11" s="601">
        <v>0</v>
      </c>
      <c r="M11" s="601">
        <v>0</v>
      </c>
      <c r="N11" s="414" t="s">
        <v>29</v>
      </c>
      <c r="O11" s="414" t="s">
        <v>29</v>
      </c>
      <c r="P11" s="414" t="s">
        <v>45</v>
      </c>
      <c r="Q11" s="414" t="s">
        <v>45</v>
      </c>
      <c r="R11" s="414" t="s">
        <v>45</v>
      </c>
      <c r="S11" s="414" t="s">
        <v>45</v>
      </c>
      <c r="T11" s="414" t="s">
        <v>45</v>
      </c>
      <c r="U11" s="414" t="s">
        <v>45</v>
      </c>
      <c r="V11" s="605" t="s">
        <v>2401</v>
      </c>
      <c r="W11" s="414" t="s">
        <v>3138</v>
      </c>
    </row>
    <row r="12" spans="1:23">
      <c r="A12" s="90" t="s">
        <v>4</v>
      </c>
      <c r="B12" s="90" t="s">
        <v>409</v>
      </c>
      <c r="C12" s="607" t="s">
        <v>37</v>
      </c>
      <c r="D12" s="115" t="s">
        <v>21</v>
      </c>
      <c r="E12" s="607" t="s">
        <v>1552</v>
      </c>
      <c r="F12" s="608" t="s">
        <v>1119</v>
      </c>
      <c r="G12" s="115" t="s">
        <v>1433</v>
      </c>
      <c r="H12" s="90" t="s">
        <v>31</v>
      </c>
      <c r="I12" s="90" t="s">
        <v>1</v>
      </c>
      <c r="J12" s="115" t="s">
        <v>1596</v>
      </c>
      <c r="K12" s="604">
        <v>6799</v>
      </c>
      <c r="L12" s="601">
        <v>27</v>
      </c>
      <c r="M12" s="601">
        <v>27</v>
      </c>
      <c r="N12" s="414" t="s">
        <v>29</v>
      </c>
      <c r="O12" s="414" t="s">
        <v>29</v>
      </c>
      <c r="P12" s="414" t="s">
        <v>45</v>
      </c>
      <c r="Q12" s="414" t="s">
        <v>45</v>
      </c>
      <c r="R12" s="414" t="s">
        <v>45</v>
      </c>
      <c r="S12" s="414" t="s">
        <v>45</v>
      </c>
      <c r="T12" s="414" t="s">
        <v>45</v>
      </c>
      <c r="U12" s="414" t="s">
        <v>45</v>
      </c>
      <c r="V12" s="605" t="s">
        <v>2401</v>
      </c>
      <c r="W12" s="414" t="s">
        <v>3138</v>
      </c>
    </row>
    <row r="13" spans="1:23">
      <c r="A13" s="90" t="s">
        <v>4</v>
      </c>
      <c r="B13" s="90" t="s">
        <v>409</v>
      </c>
      <c r="C13" s="607" t="s">
        <v>37</v>
      </c>
      <c r="D13" s="115" t="s">
        <v>21</v>
      </c>
      <c r="E13" s="607" t="s">
        <v>1552</v>
      </c>
      <c r="F13" s="608" t="s">
        <v>1119</v>
      </c>
      <c r="G13" s="115" t="s">
        <v>1434</v>
      </c>
      <c r="H13" s="90" t="s">
        <v>31</v>
      </c>
      <c r="I13" s="90" t="s">
        <v>1</v>
      </c>
      <c r="J13" s="115" t="s">
        <v>1596</v>
      </c>
      <c r="K13" s="604">
        <v>5841</v>
      </c>
      <c r="L13" s="601">
        <v>29</v>
      </c>
      <c r="M13" s="601">
        <v>29</v>
      </c>
      <c r="N13" s="414" t="s">
        <v>29</v>
      </c>
      <c r="O13" s="414" t="s">
        <v>29</v>
      </c>
      <c r="P13" s="414" t="s">
        <v>45</v>
      </c>
      <c r="Q13" s="414" t="s">
        <v>45</v>
      </c>
      <c r="R13" s="414" t="s">
        <v>45</v>
      </c>
      <c r="S13" s="414" t="s">
        <v>45</v>
      </c>
      <c r="T13" s="414" t="s">
        <v>45</v>
      </c>
      <c r="U13" s="414" t="s">
        <v>45</v>
      </c>
      <c r="V13" s="605" t="s">
        <v>2401</v>
      </c>
      <c r="W13" s="414" t="s">
        <v>3138</v>
      </c>
    </row>
    <row r="14" spans="1:23">
      <c r="A14" s="90" t="s">
        <v>4</v>
      </c>
      <c r="B14" s="90" t="s">
        <v>409</v>
      </c>
      <c r="C14" s="607" t="s">
        <v>37</v>
      </c>
      <c r="D14" s="115" t="s">
        <v>21</v>
      </c>
      <c r="E14" s="607" t="s">
        <v>1675</v>
      </c>
      <c r="F14" s="608" t="s">
        <v>1119</v>
      </c>
      <c r="G14" s="115" t="s">
        <v>1435</v>
      </c>
      <c r="H14" s="90" t="s">
        <v>31</v>
      </c>
      <c r="I14" s="90" t="s">
        <v>1</v>
      </c>
      <c r="J14" s="115" t="s">
        <v>1596</v>
      </c>
      <c r="K14" s="604">
        <v>311</v>
      </c>
      <c r="L14" s="601">
        <v>11</v>
      </c>
      <c r="M14" s="601">
        <v>11</v>
      </c>
      <c r="N14" s="414" t="s">
        <v>29</v>
      </c>
      <c r="O14" s="414" t="s">
        <v>29</v>
      </c>
      <c r="P14" s="414" t="s">
        <v>45</v>
      </c>
      <c r="Q14" s="414" t="s">
        <v>45</v>
      </c>
      <c r="R14" s="414" t="s">
        <v>45</v>
      </c>
      <c r="S14" s="414" t="s">
        <v>45</v>
      </c>
      <c r="T14" s="414" t="s">
        <v>45</v>
      </c>
      <c r="U14" s="414" t="s">
        <v>45</v>
      </c>
      <c r="V14" s="605" t="s">
        <v>2401</v>
      </c>
      <c r="W14" s="414" t="s">
        <v>3138</v>
      </c>
    </row>
    <row r="15" spans="1:23">
      <c r="A15" s="90" t="s">
        <v>4</v>
      </c>
      <c r="B15" s="90" t="s">
        <v>409</v>
      </c>
      <c r="C15" s="607" t="s">
        <v>37</v>
      </c>
      <c r="D15" s="115" t="s">
        <v>21</v>
      </c>
      <c r="E15" s="607" t="s">
        <v>1730</v>
      </c>
      <c r="F15" s="608" t="s">
        <v>1119</v>
      </c>
      <c r="G15" s="115" t="s">
        <v>1714</v>
      </c>
      <c r="H15" s="90" t="s">
        <v>31</v>
      </c>
      <c r="I15" s="90" t="s">
        <v>1</v>
      </c>
      <c r="J15" s="115" t="s">
        <v>1596</v>
      </c>
      <c r="K15" s="604">
        <v>307</v>
      </c>
      <c r="L15" s="601">
        <v>18</v>
      </c>
      <c r="M15" s="601">
        <v>18</v>
      </c>
      <c r="N15" s="609" t="s">
        <v>45</v>
      </c>
      <c r="O15" s="609" t="s">
        <v>29</v>
      </c>
      <c r="P15" s="609" t="s">
        <v>45</v>
      </c>
      <c r="Q15" s="609" t="s">
        <v>45</v>
      </c>
      <c r="R15" s="609" t="s">
        <v>45</v>
      </c>
      <c r="S15" s="609" t="s">
        <v>45</v>
      </c>
      <c r="T15" s="609" t="s">
        <v>29</v>
      </c>
      <c r="U15" s="609" t="s">
        <v>29</v>
      </c>
      <c r="V15" s="610" t="s">
        <v>29</v>
      </c>
      <c r="W15" s="609" t="s">
        <v>3139</v>
      </c>
    </row>
    <row r="16" spans="1:23">
      <c r="A16" s="90" t="s">
        <v>4</v>
      </c>
      <c r="B16" s="90" t="s">
        <v>409</v>
      </c>
      <c r="C16" s="607" t="s">
        <v>37</v>
      </c>
      <c r="D16" s="115" t="s">
        <v>21</v>
      </c>
      <c r="E16" s="607" t="s">
        <v>1517</v>
      </c>
      <c r="F16" s="608" t="s">
        <v>1119</v>
      </c>
      <c r="G16" s="115" t="s">
        <v>1718</v>
      </c>
      <c r="H16" s="90" t="s">
        <v>31</v>
      </c>
      <c r="I16" s="90" t="s">
        <v>1</v>
      </c>
      <c r="J16" s="115" t="s">
        <v>1596</v>
      </c>
      <c r="K16" s="604">
        <v>117</v>
      </c>
      <c r="L16" s="601">
        <v>3</v>
      </c>
      <c r="M16" s="601">
        <v>3</v>
      </c>
      <c r="N16" s="609" t="s">
        <v>45</v>
      </c>
      <c r="O16" s="609" t="s">
        <v>29</v>
      </c>
      <c r="P16" s="609" t="s">
        <v>45</v>
      </c>
      <c r="Q16" s="609" t="s">
        <v>45</v>
      </c>
      <c r="R16" s="609" t="s">
        <v>45</v>
      </c>
      <c r="S16" s="609" t="s">
        <v>45</v>
      </c>
      <c r="T16" s="609" t="s">
        <v>29</v>
      </c>
      <c r="U16" s="609" t="s">
        <v>29</v>
      </c>
      <c r="V16" s="610" t="s">
        <v>29</v>
      </c>
      <c r="W16" s="609" t="s">
        <v>3139</v>
      </c>
    </row>
    <row r="17" spans="1:23">
      <c r="A17" s="90" t="s">
        <v>4</v>
      </c>
      <c r="B17" s="90" t="s">
        <v>409</v>
      </c>
      <c r="C17" s="607" t="s">
        <v>37</v>
      </c>
      <c r="D17" s="115" t="s">
        <v>21</v>
      </c>
      <c r="E17" s="607" t="s">
        <v>1729</v>
      </c>
      <c r="F17" s="608" t="s">
        <v>1119</v>
      </c>
      <c r="G17" s="115" t="s">
        <v>1721</v>
      </c>
      <c r="H17" s="90" t="s">
        <v>31</v>
      </c>
      <c r="I17" s="90" t="s">
        <v>1</v>
      </c>
      <c r="J17" s="115" t="s">
        <v>1596</v>
      </c>
      <c r="K17" s="604">
        <v>5284</v>
      </c>
      <c r="L17" s="601">
        <v>58</v>
      </c>
      <c r="M17" s="601">
        <v>58</v>
      </c>
      <c r="N17" s="609" t="s">
        <v>45</v>
      </c>
      <c r="O17" s="609" t="s">
        <v>29</v>
      </c>
      <c r="P17" s="609" t="s">
        <v>45</v>
      </c>
      <c r="Q17" s="609" t="s">
        <v>45</v>
      </c>
      <c r="R17" s="609" t="s">
        <v>45</v>
      </c>
      <c r="S17" s="609" t="s">
        <v>45</v>
      </c>
      <c r="T17" s="609" t="s">
        <v>29</v>
      </c>
      <c r="U17" s="609" t="s">
        <v>29</v>
      </c>
      <c r="V17" s="610" t="s">
        <v>29</v>
      </c>
      <c r="W17" s="609" t="s">
        <v>3139</v>
      </c>
    </row>
    <row r="18" spans="1:23">
      <c r="A18" s="90" t="s">
        <v>4</v>
      </c>
      <c r="B18" s="90" t="s">
        <v>409</v>
      </c>
      <c r="C18" s="607" t="s">
        <v>1024</v>
      </c>
      <c r="D18" s="115" t="s">
        <v>1025</v>
      </c>
      <c r="E18" s="607" t="s">
        <v>1112</v>
      </c>
      <c r="F18" s="608" t="s">
        <v>1119</v>
      </c>
      <c r="G18" s="115" t="s">
        <v>1120</v>
      </c>
      <c r="H18" s="115" t="s">
        <v>1121</v>
      </c>
      <c r="I18" s="90" t="s">
        <v>1</v>
      </c>
      <c r="J18" s="115"/>
      <c r="K18" s="660">
        <v>7533</v>
      </c>
      <c r="L18" s="601">
        <v>60</v>
      </c>
      <c r="M18" s="601">
        <v>60</v>
      </c>
      <c r="N18" s="601" t="s">
        <v>45</v>
      </c>
      <c r="O18" s="601" t="s">
        <v>29</v>
      </c>
      <c r="P18" s="713" t="s">
        <v>48</v>
      </c>
      <c r="Q18" s="713" t="s">
        <v>48</v>
      </c>
      <c r="R18" s="601" t="s">
        <v>45</v>
      </c>
      <c r="S18" s="713" t="s">
        <v>48</v>
      </c>
      <c r="T18" s="713" t="s">
        <v>48</v>
      </c>
      <c r="U18" s="601" t="s">
        <v>45</v>
      </c>
      <c r="V18" s="605" t="s">
        <v>29</v>
      </c>
      <c r="W18" s="601" t="s">
        <v>3140</v>
      </c>
    </row>
    <row r="19" spans="1:23">
      <c r="A19" s="90" t="s">
        <v>4</v>
      </c>
      <c r="B19" s="90" t="s">
        <v>409</v>
      </c>
      <c r="C19" s="607" t="s">
        <v>1024</v>
      </c>
      <c r="D19" s="115" t="s">
        <v>1025</v>
      </c>
      <c r="E19" s="607" t="s">
        <v>1112</v>
      </c>
      <c r="F19" s="608" t="s">
        <v>1119</v>
      </c>
      <c r="G19" s="115" t="s">
        <v>1120</v>
      </c>
      <c r="H19" s="115" t="s">
        <v>1122</v>
      </c>
      <c r="I19" s="90" t="s">
        <v>1</v>
      </c>
      <c r="J19" s="115"/>
      <c r="K19" s="660">
        <v>7533</v>
      </c>
      <c r="L19" s="601">
        <v>60</v>
      </c>
      <c r="M19" s="601">
        <v>60</v>
      </c>
      <c r="N19" s="601" t="s">
        <v>45</v>
      </c>
      <c r="O19" s="601" t="s">
        <v>29</v>
      </c>
      <c r="P19" s="713" t="s">
        <v>48</v>
      </c>
      <c r="Q19" s="601" t="s">
        <v>45</v>
      </c>
      <c r="R19" s="713" t="s">
        <v>48</v>
      </c>
      <c r="S19" s="713" t="s">
        <v>48</v>
      </c>
      <c r="T19" s="713" t="s">
        <v>48</v>
      </c>
      <c r="U19" s="601" t="s">
        <v>45</v>
      </c>
      <c r="V19" s="605" t="s">
        <v>29</v>
      </c>
      <c r="W19" s="601" t="s">
        <v>3140</v>
      </c>
    </row>
    <row r="20" spans="1:23">
      <c r="A20" s="90" t="s">
        <v>4</v>
      </c>
      <c r="B20" s="90" t="s">
        <v>409</v>
      </c>
      <c r="C20" s="607" t="s">
        <v>1024</v>
      </c>
      <c r="D20" s="115" t="s">
        <v>1025</v>
      </c>
      <c r="E20" s="607" t="s">
        <v>1112</v>
      </c>
      <c r="F20" s="608" t="s">
        <v>1119</v>
      </c>
      <c r="G20" s="115" t="s">
        <v>1120</v>
      </c>
      <c r="H20" s="115" t="s">
        <v>1123</v>
      </c>
      <c r="I20" s="90" t="s">
        <v>1</v>
      </c>
      <c r="J20" s="115"/>
      <c r="K20" s="660">
        <v>7533</v>
      </c>
      <c r="L20" s="601">
        <v>60</v>
      </c>
      <c r="M20" s="601">
        <v>60</v>
      </c>
      <c r="N20" s="601" t="s">
        <v>45</v>
      </c>
      <c r="O20" s="601" t="s">
        <v>29</v>
      </c>
      <c r="P20" s="713" t="s">
        <v>48</v>
      </c>
      <c r="Q20" s="713" t="s">
        <v>48</v>
      </c>
      <c r="R20" s="713" t="s">
        <v>48</v>
      </c>
      <c r="S20" s="601" t="s">
        <v>45</v>
      </c>
      <c r="T20" s="713" t="s">
        <v>48</v>
      </c>
      <c r="U20" s="601" t="s">
        <v>45</v>
      </c>
      <c r="V20" s="605" t="s">
        <v>29</v>
      </c>
      <c r="W20" s="601" t="s">
        <v>3140</v>
      </c>
    </row>
    <row r="21" spans="1:23">
      <c r="A21" s="90" t="s">
        <v>4</v>
      </c>
      <c r="B21" s="90" t="s">
        <v>409</v>
      </c>
      <c r="C21" s="607" t="s">
        <v>1024</v>
      </c>
      <c r="D21" s="115" t="s">
        <v>1025</v>
      </c>
      <c r="E21" s="607" t="s">
        <v>1112</v>
      </c>
      <c r="F21" s="608" t="s">
        <v>1119</v>
      </c>
      <c r="G21" s="115" t="s">
        <v>1120</v>
      </c>
      <c r="H21" s="115" t="s">
        <v>1124</v>
      </c>
      <c r="I21" s="90" t="s">
        <v>1</v>
      </c>
      <c r="J21" s="115"/>
      <c r="K21" s="660">
        <v>7533</v>
      </c>
      <c r="L21" s="601">
        <v>60</v>
      </c>
      <c r="M21" s="601">
        <v>60</v>
      </c>
      <c r="N21" s="601" t="s">
        <v>45</v>
      </c>
      <c r="O21" s="601" t="s">
        <v>29</v>
      </c>
      <c r="P21" s="601" t="s">
        <v>45</v>
      </c>
      <c r="Q21" s="713" t="s">
        <v>48</v>
      </c>
      <c r="R21" s="713" t="s">
        <v>48</v>
      </c>
      <c r="S21" s="713" t="s">
        <v>48</v>
      </c>
      <c r="T21" s="713" t="s">
        <v>48</v>
      </c>
      <c r="U21" s="601" t="s">
        <v>45</v>
      </c>
      <c r="V21" s="605" t="s">
        <v>29</v>
      </c>
      <c r="W21" s="601" t="s">
        <v>3140</v>
      </c>
    </row>
    <row r="22" spans="1:23">
      <c r="A22" s="90" t="s">
        <v>4</v>
      </c>
      <c r="B22" s="90" t="s">
        <v>409</v>
      </c>
      <c r="C22" s="607" t="s">
        <v>1024</v>
      </c>
      <c r="D22" s="115" t="s">
        <v>1025</v>
      </c>
      <c r="E22" s="607" t="s">
        <v>1112</v>
      </c>
      <c r="F22" s="608" t="s">
        <v>1119</v>
      </c>
      <c r="G22" s="115" t="s">
        <v>1120</v>
      </c>
      <c r="H22" s="115" t="s">
        <v>1125</v>
      </c>
      <c r="I22" s="90" t="s">
        <v>1</v>
      </c>
      <c r="J22" s="115"/>
      <c r="K22" s="660">
        <v>7533</v>
      </c>
      <c r="L22" s="601">
        <v>60</v>
      </c>
      <c r="M22" s="601">
        <v>60</v>
      </c>
      <c r="N22" s="601" t="s">
        <v>45</v>
      </c>
      <c r="O22" s="601" t="s">
        <v>29</v>
      </c>
      <c r="P22" s="601" t="s">
        <v>45</v>
      </c>
      <c r="Q22" s="713" t="s">
        <v>48</v>
      </c>
      <c r="R22" s="713" t="s">
        <v>48</v>
      </c>
      <c r="S22" s="713" t="s">
        <v>48</v>
      </c>
      <c r="T22" s="601" t="s">
        <v>45</v>
      </c>
      <c r="U22" s="601" t="s">
        <v>45</v>
      </c>
      <c r="V22" s="605" t="s">
        <v>29</v>
      </c>
      <c r="W22" s="601" t="s">
        <v>3140</v>
      </c>
    </row>
    <row r="23" spans="1:23">
      <c r="A23" s="90" t="s">
        <v>4</v>
      </c>
      <c r="B23" s="90" t="s">
        <v>409</v>
      </c>
      <c r="C23" s="607" t="s">
        <v>1024</v>
      </c>
      <c r="D23" s="115" t="s">
        <v>1025</v>
      </c>
      <c r="E23" s="607" t="s">
        <v>1112</v>
      </c>
      <c r="F23" s="608" t="s">
        <v>1119</v>
      </c>
      <c r="G23" s="115" t="s">
        <v>1126</v>
      </c>
      <c r="H23" s="115" t="s">
        <v>1121</v>
      </c>
      <c r="I23" s="90" t="s">
        <v>1</v>
      </c>
      <c r="J23" s="115"/>
      <c r="K23" s="660">
        <v>9697</v>
      </c>
      <c r="L23" s="601">
        <v>50</v>
      </c>
      <c r="M23" s="601">
        <v>50</v>
      </c>
      <c r="N23" s="601" t="s">
        <v>45</v>
      </c>
      <c r="O23" s="601" t="s">
        <v>29</v>
      </c>
      <c r="P23" s="713" t="s">
        <v>48</v>
      </c>
      <c r="Q23" s="713" t="s">
        <v>48</v>
      </c>
      <c r="R23" s="601" t="s">
        <v>45</v>
      </c>
      <c r="S23" s="713" t="s">
        <v>48</v>
      </c>
      <c r="T23" s="713" t="s">
        <v>48</v>
      </c>
      <c r="U23" s="601" t="s">
        <v>45</v>
      </c>
      <c r="V23" s="605" t="s">
        <v>29</v>
      </c>
      <c r="W23" s="601" t="s">
        <v>3140</v>
      </c>
    </row>
    <row r="24" spans="1:23">
      <c r="A24" s="90" t="s">
        <v>4</v>
      </c>
      <c r="B24" s="90" t="s">
        <v>409</v>
      </c>
      <c r="C24" s="607" t="s">
        <v>1024</v>
      </c>
      <c r="D24" s="115" t="s">
        <v>1025</v>
      </c>
      <c r="E24" s="607" t="s">
        <v>1112</v>
      </c>
      <c r="F24" s="608" t="s">
        <v>1119</v>
      </c>
      <c r="G24" s="115" t="s">
        <v>1126</v>
      </c>
      <c r="H24" s="115" t="s">
        <v>1122</v>
      </c>
      <c r="I24" s="90" t="s">
        <v>1</v>
      </c>
      <c r="J24" s="115"/>
      <c r="K24" s="660">
        <v>9697</v>
      </c>
      <c r="L24" s="601">
        <v>50</v>
      </c>
      <c r="M24" s="601">
        <v>50</v>
      </c>
      <c r="N24" s="601" t="s">
        <v>45</v>
      </c>
      <c r="O24" s="601" t="s">
        <v>29</v>
      </c>
      <c r="P24" s="713" t="s">
        <v>48</v>
      </c>
      <c r="Q24" s="601" t="s">
        <v>45</v>
      </c>
      <c r="R24" s="713" t="s">
        <v>48</v>
      </c>
      <c r="S24" s="713" t="s">
        <v>48</v>
      </c>
      <c r="T24" s="713" t="s">
        <v>48</v>
      </c>
      <c r="U24" s="601" t="s">
        <v>45</v>
      </c>
      <c r="V24" s="605" t="s">
        <v>29</v>
      </c>
      <c r="W24" s="601" t="s">
        <v>3140</v>
      </c>
    </row>
    <row r="25" spans="1:23">
      <c r="A25" s="90" t="s">
        <v>4</v>
      </c>
      <c r="B25" s="90" t="s">
        <v>409</v>
      </c>
      <c r="C25" s="607" t="s">
        <v>1024</v>
      </c>
      <c r="D25" s="115" t="s">
        <v>1025</v>
      </c>
      <c r="E25" s="607" t="s">
        <v>1112</v>
      </c>
      <c r="F25" s="608" t="s">
        <v>1119</v>
      </c>
      <c r="G25" s="115" t="s">
        <v>1126</v>
      </c>
      <c r="H25" s="115" t="s">
        <v>1123</v>
      </c>
      <c r="I25" s="90" t="s">
        <v>1</v>
      </c>
      <c r="J25" s="115"/>
      <c r="K25" s="660">
        <v>9697</v>
      </c>
      <c r="L25" s="601">
        <v>50</v>
      </c>
      <c r="M25" s="601">
        <v>50</v>
      </c>
      <c r="N25" s="601" t="s">
        <v>45</v>
      </c>
      <c r="O25" s="601" t="s">
        <v>29</v>
      </c>
      <c r="P25" s="713" t="s">
        <v>48</v>
      </c>
      <c r="Q25" s="713" t="s">
        <v>48</v>
      </c>
      <c r="R25" s="713" t="s">
        <v>48</v>
      </c>
      <c r="S25" s="601" t="s">
        <v>45</v>
      </c>
      <c r="T25" s="713" t="s">
        <v>48</v>
      </c>
      <c r="U25" s="601" t="s">
        <v>45</v>
      </c>
      <c r="V25" s="605" t="s">
        <v>29</v>
      </c>
      <c r="W25" s="601" t="s">
        <v>3140</v>
      </c>
    </row>
    <row r="26" spans="1:23">
      <c r="A26" s="90" t="s">
        <v>4</v>
      </c>
      <c r="B26" s="90" t="s">
        <v>409</v>
      </c>
      <c r="C26" s="607" t="s">
        <v>1024</v>
      </c>
      <c r="D26" s="115" t="s">
        <v>1025</v>
      </c>
      <c r="E26" s="607" t="s">
        <v>1112</v>
      </c>
      <c r="F26" s="608" t="s">
        <v>1119</v>
      </c>
      <c r="G26" s="115" t="s">
        <v>1126</v>
      </c>
      <c r="H26" s="115" t="s">
        <v>1124</v>
      </c>
      <c r="I26" s="90" t="s">
        <v>1</v>
      </c>
      <c r="J26" s="115"/>
      <c r="K26" s="660">
        <v>9697</v>
      </c>
      <c r="L26" s="601">
        <v>50</v>
      </c>
      <c r="M26" s="601">
        <v>50</v>
      </c>
      <c r="N26" s="601" t="s">
        <v>45</v>
      </c>
      <c r="O26" s="601" t="s">
        <v>29</v>
      </c>
      <c r="P26" s="601" t="s">
        <v>45</v>
      </c>
      <c r="Q26" s="713" t="s">
        <v>48</v>
      </c>
      <c r="R26" s="713" t="s">
        <v>48</v>
      </c>
      <c r="S26" s="713" t="s">
        <v>48</v>
      </c>
      <c r="T26" s="713" t="s">
        <v>48</v>
      </c>
      <c r="U26" s="601" t="s">
        <v>45</v>
      </c>
      <c r="V26" s="605" t="s">
        <v>29</v>
      </c>
      <c r="W26" s="601" t="s">
        <v>3140</v>
      </c>
    </row>
    <row r="27" spans="1:23">
      <c r="A27" s="90" t="s">
        <v>4</v>
      </c>
      <c r="B27" s="90" t="s">
        <v>409</v>
      </c>
      <c r="C27" s="607" t="s">
        <v>1024</v>
      </c>
      <c r="D27" s="115" t="s">
        <v>1025</v>
      </c>
      <c r="E27" s="607" t="s">
        <v>1112</v>
      </c>
      <c r="F27" s="608" t="s">
        <v>1119</v>
      </c>
      <c r="G27" s="115" t="s">
        <v>1126</v>
      </c>
      <c r="H27" s="115" t="s">
        <v>1125</v>
      </c>
      <c r="I27" s="90" t="s">
        <v>1</v>
      </c>
      <c r="J27" s="115"/>
      <c r="K27" s="660">
        <v>9697</v>
      </c>
      <c r="L27" s="601">
        <v>50</v>
      </c>
      <c r="M27" s="601">
        <v>50</v>
      </c>
      <c r="N27" s="601" t="s">
        <v>45</v>
      </c>
      <c r="O27" s="601" t="s">
        <v>29</v>
      </c>
      <c r="P27" s="601" t="s">
        <v>45</v>
      </c>
      <c r="Q27" s="713" t="s">
        <v>48</v>
      </c>
      <c r="R27" s="713" t="s">
        <v>48</v>
      </c>
      <c r="S27" s="713" t="s">
        <v>48</v>
      </c>
      <c r="T27" s="601" t="s">
        <v>45</v>
      </c>
      <c r="U27" s="601" t="s">
        <v>45</v>
      </c>
      <c r="V27" s="605" t="s">
        <v>29</v>
      </c>
      <c r="W27" s="601" t="s">
        <v>3140</v>
      </c>
    </row>
    <row r="28" spans="1:23">
      <c r="A28" s="90" t="s">
        <v>4</v>
      </c>
      <c r="B28" s="90" t="s">
        <v>409</v>
      </c>
      <c r="C28" s="607" t="s">
        <v>1024</v>
      </c>
      <c r="D28" s="115" t="s">
        <v>1025</v>
      </c>
      <c r="E28" s="607" t="s">
        <v>1112</v>
      </c>
      <c r="F28" s="608" t="s">
        <v>1119</v>
      </c>
      <c r="G28" s="115" t="s">
        <v>1127</v>
      </c>
      <c r="H28" s="115" t="s">
        <v>1121</v>
      </c>
      <c r="I28" s="90" t="s">
        <v>1</v>
      </c>
      <c r="J28" s="115"/>
      <c r="K28" s="660">
        <v>3519</v>
      </c>
      <c r="L28" s="601">
        <v>21</v>
      </c>
      <c r="M28" s="601">
        <v>21</v>
      </c>
      <c r="N28" s="601" t="s">
        <v>45</v>
      </c>
      <c r="O28" s="601" t="s">
        <v>29</v>
      </c>
      <c r="P28" s="713" t="s">
        <v>48</v>
      </c>
      <c r="Q28" s="713" t="s">
        <v>48</v>
      </c>
      <c r="R28" s="601" t="s">
        <v>45</v>
      </c>
      <c r="S28" s="713" t="s">
        <v>48</v>
      </c>
      <c r="T28" s="713" t="s">
        <v>48</v>
      </c>
      <c r="U28" s="601" t="s">
        <v>45</v>
      </c>
      <c r="V28" s="605" t="s">
        <v>29</v>
      </c>
      <c r="W28" s="601" t="s">
        <v>3140</v>
      </c>
    </row>
    <row r="29" spans="1:23">
      <c r="A29" s="90" t="s">
        <v>4</v>
      </c>
      <c r="B29" s="90" t="s">
        <v>409</v>
      </c>
      <c r="C29" s="607" t="s">
        <v>1024</v>
      </c>
      <c r="D29" s="115" t="s">
        <v>1025</v>
      </c>
      <c r="E29" s="607" t="s">
        <v>1112</v>
      </c>
      <c r="F29" s="608" t="s">
        <v>1119</v>
      </c>
      <c r="G29" s="115" t="s">
        <v>1127</v>
      </c>
      <c r="H29" s="115" t="s">
        <v>1122</v>
      </c>
      <c r="I29" s="90" t="s">
        <v>1</v>
      </c>
      <c r="J29" s="115"/>
      <c r="K29" s="660">
        <v>3519</v>
      </c>
      <c r="L29" s="601">
        <v>21</v>
      </c>
      <c r="M29" s="601">
        <v>21</v>
      </c>
      <c r="N29" s="601" t="s">
        <v>45</v>
      </c>
      <c r="O29" s="601" t="s">
        <v>29</v>
      </c>
      <c r="P29" s="713" t="s">
        <v>48</v>
      </c>
      <c r="Q29" s="601" t="s">
        <v>45</v>
      </c>
      <c r="R29" s="713" t="s">
        <v>48</v>
      </c>
      <c r="S29" s="713" t="s">
        <v>48</v>
      </c>
      <c r="T29" s="713" t="s">
        <v>48</v>
      </c>
      <c r="U29" s="601" t="s">
        <v>45</v>
      </c>
      <c r="V29" s="605" t="s">
        <v>29</v>
      </c>
      <c r="W29" s="601" t="s">
        <v>3140</v>
      </c>
    </row>
    <row r="30" spans="1:23">
      <c r="A30" s="90" t="s">
        <v>4</v>
      </c>
      <c r="B30" s="90" t="s">
        <v>409</v>
      </c>
      <c r="C30" s="607" t="s">
        <v>1024</v>
      </c>
      <c r="D30" s="115" t="s">
        <v>1025</v>
      </c>
      <c r="E30" s="607" t="s">
        <v>1112</v>
      </c>
      <c r="F30" s="608" t="s">
        <v>1119</v>
      </c>
      <c r="G30" s="115" t="s">
        <v>1127</v>
      </c>
      <c r="H30" s="115" t="s">
        <v>1123</v>
      </c>
      <c r="I30" s="90" t="s">
        <v>1</v>
      </c>
      <c r="J30" s="115"/>
      <c r="K30" s="660">
        <v>3519</v>
      </c>
      <c r="L30" s="601">
        <v>21</v>
      </c>
      <c r="M30" s="601">
        <v>21</v>
      </c>
      <c r="N30" s="601" t="s">
        <v>45</v>
      </c>
      <c r="O30" s="601" t="s">
        <v>29</v>
      </c>
      <c r="P30" s="713" t="s">
        <v>48</v>
      </c>
      <c r="Q30" s="713" t="s">
        <v>48</v>
      </c>
      <c r="R30" s="713" t="s">
        <v>48</v>
      </c>
      <c r="S30" s="601" t="s">
        <v>45</v>
      </c>
      <c r="T30" s="713" t="s">
        <v>48</v>
      </c>
      <c r="U30" s="601" t="s">
        <v>45</v>
      </c>
      <c r="V30" s="605" t="s">
        <v>29</v>
      </c>
      <c r="W30" s="601" t="s">
        <v>3140</v>
      </c>
    </row>
    <row r="31" spans="1:23">
      <c r="A31" s="90" t="s">
        <v>4</v>
      </c>
      <c r="B31" s="90" t="s">
        <v>26</v>
      </c>
      <c r="C31" s="607" t="s">
        <v>1024</v>
      </c>
      <c r="D31" s="115" t="s">
        <v>1025</v>
      </c>
      <c r="E31" s="607" t="s">
        <v>1117</v>
      </c>
      <c r="F31" s="608" t="s">
        <v>1119</v>
      </c>
      <c r="G31" s="115" t="s">
        <v>1127</v>
      </c>
      <c r="H31" s="115" t="s">
        <v>1124</v>
      </c>
      <c r="I31" s="90" t="s">
        <v>1</v>
      </c>
      <c r="J31" s="115"/>
      <c r="K31" s="660">
        <v>3519</v>
      </c>
      <c r="L31" s="601">
        <v>21</v>
      </c>
      <c r="M31" s="601">
        <v>21</v>
      </c>
      <c r="N31" s="601" t="s">
        <v>45</v>
      </c>
      <c r="O31" s="601" t="s">
        <v>29</v>
      </c>
      <c r="P31" s="601" t="s">
        <v>45</v>
      </c>
      <c r="Q31" s="713" t="s">
        <v>48</v>
      </c>
      <c r="R31" s="713" t="s">
        <v>48</v>
      </c>
      <c r="S31" s="713" t="s">
        <v>48</v>
      </c>
      <c r="T31" s="713" t="s">
        <v>48</v>
      </c>
      <c r="U31" s="601" t="s">
        <v>45</v>
      </c>
      <c r="V31" s="605" t="s">
        <v>29</v>
      </c>
      <c r="W31" s="601" t="s">
        <v>3140</v>
      </c>
    </row>
    <row r="32" spans="1:23">
      <c r="A32" s="90" t="s">
        <v>4</v>
      </c>
      <c r="B32" s="90" t="s">
        <v>409</v>
      </c>
      <c r="C32" s="607" t="s">
        <v>1024</v>
      </c>
      <c r="D32" s="115" t="s">
        <v>1025</v>
      </c>
      <c r="E32" s="607" t="s">
        <v>1112</v>
      </c>
      <c r="F32" s="608" t="s">
        <v>1119</v>
      </c>
      <c r="G32" s="115" t="s">
        <v>1127</v>
      </c>
      <c r="H32" s="115" t="s">
        <v>1125</v>
      </c>
      <c r="I32" s="90" t="s">
        <v>1</v>
      </c>
      <c r="J32" s="115"/>
      <c r="K32" s="660">
        <v>3519</v>
      </c>
      <c r="L32" s="601">
        <v>21</v>
      </c>
      <c r="M32" s="601">
        <v>21</v>
      </c>
      <c r="N32" s="601" t="s">
        <v>45</v>
      </c>
      <c r="O32" s="601" t="s">
        <v>29</v>
      </c>
      <c r="P32" s="601" t="s">
        <v>45</v>
      </c>
      <c r="Q32" s="713" t="s">
        <v>48</v>
      </c>
      <c r="R32" s="713" t="s">
        <v>48</v>
      </c>
      <c r="S32" s="713" t="s">
        <v>48</v>
      </c>
      <c r="T32" s="601" t="s">
        <v>45</v>
      </c>
      <c r="U32" s="601" t="s">
        <v>45</v>
      </c>
      <c r="V32" s="605" t="s">
        <v>29</v>
      </c>
      <c r="W32" s="601" t="s">
        <v>3140</v>
      </c>
    </row>
    <row r="33" spans="1:23">
      <c r="A33" s="90" t="s">
        <v>4</v>
      </c>
      <c r="B33" s="90" t="s">
        <v>409</v>
      </c>
      <c r="C33" s="607" t="s">
        <v>1024</v>
      </c>
      <c r="D33" s="115" t="s">
        <v>1025</v>
      </c>
      <c r="E33" s="607" t="s">
        <v>1112</v>
      </c>
      <c r="F33" s="608" t="s">
        <v>1128</v>
      </c>
      <c r="G33" s="115" t="s">
        <v>1129</v>
      </c>
      <c r="H33" s="115" t="s">
        <v>1125</v>
      </c>
      <c r="I33" s="90" t="s">
        <v>1</v>
      </c>
      <c r="J33" s="115" t="s">
        <v>1130</v>
      </c>
      <c r="K33" s="660">
        <v>1200</v>
      </c>
      <c r="L33" s="601">
        <v>41</v>
      </c>
      <c r="M33" s="601">
        <v>41</v>
      </c>
      <c r="N33" s="601" t="s">
        <v>29</v>
      </c>
      <c r="O33" s="601" t="s">
        <v>29</v>
      </c>
      <c r="P33" s="601" t="s">
        <v>45</v>
      </c>
      <c r="Q33" s="713" t="s">
        <v>48</v>
      </c>
      <c r="R33" s="713" t="s">
        <v>48</v>
      </c>
      <c r="S33" s="713" t="s">
        <v>48</v>
      </c>
      <c r="T33" s="713" t="s">
        <v>48</v>
      </c>
      <c r="U33" s="601" t="s">
        <v>45</v>
      </c>
      <c r="V33" s="605" t="s">
        <v>29</v>
      </c>
      <c r="W33" s="601" t="s">
        <v>3140</v>
      </c>
    </row>
    <row r="34" spans="1:23">
      <c r="A34" s="90" t="s">
        <v>4</v>
      </c>
      <c r="B34" s="90" t="s">
        <v>409</v>
      </c>
      <c r="C34" s="607" t="s">
        <v>1024</v>
      </c>
      <c r="D34" s="115" t="s">
        <v>1025</v>
      </c>
      <c r="E34" s="607" t="s">
        <v>1112</v>
      </c>
      <c r="F34" s="608" t="s">
        <v>1128</v>
      </c>
      <c r="G34" s="115" t="s">
        <v>1131</v>
      </c>
      <c r="H34" s="115" t="s">
        <v>1125</v>
      </c>
      <c r="I34" s="90" t="s">
        <v>1</v>
      </c>
      <c r="J34" s="115" t="s">
        <v>1130</v>
      </c>
      <c r="K34" s="660">
        <v>1920</v>
      </c>
      <c r="L34" s="601">
        <v>88</v>
      </c>
      <c r="M34" s="601">
        <v>88</v>
      </c>
      <c r="N34" s="601" t="s">
        <v>29</v>
      </c>
      <c r="O34" s="601" t="s">
        <v>29</v>
      </c>
      <c r="P34" s="601" t="s">
        <v>45</v>
      </c>
      <c r="Q34" s="713" t="s">
        <v>48</v>
      </c>
      <c r="R34" s="713" t="s">
        <v>48</v>
      </c>
      <c r="S34" s="713" t="s">
        <v>48</v>
      </c>
      <c r="T34" s="713" t="s">
        <v>48</v>
      </c>
      <c r="U34" s="601" t="s">
        <v>45</v>
      </c>
      <c r="V34" s="605" t="s">
        <v>29</v>
      </c>
      <c r="W34" s="601" t="s">
        <v>3140</v>
      </c>
    </row>
    <row r="35" spans="1:23">
      <c r="A35" s="90" t="s">
        <v>4</v>
      </c>
      <c r="B35" s="90" t="s">
        <v>409</v>
      </c>
      <c r="C35" s="607" t="s">
        <v>1024</v>
      </c>
      <c r="D35" s="115" t="s">
        <v>1025</v>
      </c>
      <c r="E35" s="607" t="s">
        <v>1112</v>
      </c>
      <c r="F35" s="608" t="s">
        <v>1128</v>
      </c>
      <c r="G35" s="115" t="s">
        <v>1132</v>
      </c>
      <c r="H35" s="115" t="s">
        <v>1125</v>
      </c>
      <c r="I35" s="90" t="s">
        <v>1</v>
      </c>
      <c r="J35" s="115" t="s">
        <v>1130</v>
      </c>
      <c r="K35" s="660">
        <v>3120</v>
      </c>
      <c r="L35" s="601">
        <v>21</v>
      </c>
      <c r="M35" s="601">
        <v>21</v>
      </c>
      <c r="N35" s="601" t="s">
        <v>29</v>
      </c>
      <c r="O35" s="601" t="s">
        <v>29</v>
      </c>
      <c r="P35" s="601" t="s">
        <v>45</v>
      </c>
      <c r="Q35" s="713" t="s">
        <v>48</v>
      </c>
      <c r="R35" s="713" t="s">
        <v>48</v>
      </c>
      <c r="S35" s="713" t="s">
        <v>48</v>
      </c>
      <c r="T35" s="713" t="s">
        <v>48</v>
      </c>
      <c r="U35" s="601" t="s">
        <v>45</v>
      </c>
      <c r="V35" s="605" t="s">
        <v>29</v>
      </c>
      <c r="W35" s="601" t="s">
        <v>3140</v>
      </c>
    </row>
    <row r="36" spans="1:23">
      <c r="A36" s="90" t="s">
        <v>4</v>
      </c>
      <c r="B36" s="90" t="s">
        <v>409</v>
      </c>
      <c r="C36" s="607" t="s">
        <v>1024</v>
      </c>
      <c r="D36" s="115" t="s">
        <v>1025</v>
      </c>
      <c r="E36" s="607" t="s">
        <v>1117</v>
      </c>
      <c r="F36" s="608" t="s">
        <v>1119</v>
      </c>
      <c r="G36" s="115" t="s">
        <v>1133</v>
      </c>
      <c r="H36" s="115" t="s">
        <v>1121</v>
      </c>
      <c r="I36" s="90" t="s">
        <v>1</v>
      </c>
      <c r="J36" s="115"/>
      <c r="K36" s="660">
        <v>175</v>
      </c>
      <c r="L36" s="601">
        <v>12</v>
      </c>
      <c r="M36" s="601">
        <v>12</v>
      </c>
      <c r="N36" s="601" t="s">
        <v>45</v>
      </c>
      <c r="O36" s="601" t="s">
        <v>29</v>
      </c>
      <c r="P36" s="713" t="s">
        <v>48</v>
      </c>
      <c r="Q36" s="713" t="s">
        <v>48</v>
      </c>
      <c r="R36" s="601" t="s">
        <v>45</v>
      </c>
      <c r="S36" s="713" t="s">
        <v>48</v>
      </c>
      <c r="T36" s="713" t="s">
        <v>48</v>
      </c>
      <c r="U36" s="601" t="s">
        <v>45</v>
      </c>
      <c r="V36" s="605" t="s">
        <v>29</v>
      </c>
      <c r="W36" s="601" t="s">
        <v>3140</v>
      </c>
    </row>
    <row r="37" spans="1:23">
      <c r="A37" s="90" t="s">
        <v>4</v>
      </c>
      <c r="B37" s="90" t="s">
        <v>409</v>
      </c>
      <c r="C37" s="607" t="s">
        <v>1024</v>
      </c>
      <c r="D37" s="115" t="s">
        <v>1025</v>
      </c>
      <c r="E37" s="607" t="s">
        <v>1117</v>
      </c>
      <c r="F37" s="608" t="s">
        <v>1119</v>
      </c>
      <c r="G37" s="115" t="s">
        <v>1133</v>
      </c>
      <c r="H37" s="115" t="s">
        <v>1122</v>
      </c>
      <c r="I37" s="90" t="s">
        <v>1</v>
      </c>
      <c r="J37" s="115"/>
      <c r="K37" s="660">
        <v>175</v>
      </c>
      <c r="L37" s="601">
        <v>12</v>
      </c>
      <c r="M37" s="601">
        <v>12</v>
      </c>
      <c r="N37" s="601" t="s">
        <v>45</v>
      </c>
      <c r="O37" s="601" t="s">
        <v>29</v>
      </c>
      <c r="P37" s="713" t="s">
        <v>48</v>
      </c>
      <c r="Q37" s="601" t="s">
        <v>45</v>
      </c>
      <c r="R37" s="713" t="s">
        <v>48</v>
      </c>
      <c r="S37" s="713" t="s">
        <v>48</v>
      </c>
      <c r="T37" s="713" t="s">
        <v>48</v>
      </c>
      <c r="U37" s="601" t="s">
        <v>45</v>
      </c>
      <c r="V37" s="605" t="s">
        <v>29</v>
      </c>
      <c r="W37" s="601" t="s">
        <v>3140</v>
      </c>
    </row>
    <row r="38" spans="1:23">
      <c r="A38" s="90" t="s">
        <v>4</v>
      </c>
      <c r="B38" s="90" t="s">
        <v>409</v>
      </c>
      <c r="C38" s="607" t="s">
        <v>1024</v>
      </c>
      <c r="D38" s="115" t="s">
        <v>1025</v>
      </c>
      <c r="E38" s="607" t="s">
        <v>1117</v>
      </c>
      <c r="F38" s="608" t="s">
        <v>1119</v>
      </c>
      <c r="G38" s="115" t="s">
        <v>1133</v>
      </c>
      <c r="H38" s="115" t="s">
        <v>1123</v>
      </c>
      <c r="I38" s="90" t="s">
        <v>1</v>
      </c>
      <c r="J38" s="115"/>
      <c r="K38" s="660">
        <v>175</v>
      </c>
      <c r="L38" s="601">
        <v>12</v>
      </c>
      <c r="M38" s="601">
        <v>12</v>
      </c>
      <c r="N38" s="601" t="s">
        <v>45</v>
      </c>
      <c r="O38" s="601" t="s">
        <v>29</v>
      </c>
      <c r="P38" s="713" t="s">
        <v>48</v>
      </c>
      <c r="Q38" s="713" t="s">
        <v>48</v>
      </c>
      <c r="R38" s="713" t="s">
        <v>48</v>
      </c>
      <c r="S38" s="601" t="s">
        <v>45</v>
      </c>
      <c r="T38" s="713" t="s">
        <v>48</v>
      </c>
      <c r="U38" s="601" t="s">
        <v>45</v>
      </c>
      <c r="V38" s="605" t="s">
        <v>29</v>
      </c>
      <c r="W38" s="601" t="s">
        <v>3140</v>
      </c>
    </row>
    <row r="39" spans="1:23">
      <c r="A39" s="90" t="s">
        <v>4</v>
      </c>
      <c r="B39" s="90" t="s">
        <v>409</v>
      </c>
      <c r="C39" s="607" t="s">
        <v>1024</v>
      </c>
      <c r="D39" s="115" t="s">
        <v>1025</v>
      </c>
      <c r="E39" s="607" t="s">
        <v>1117</v>
      </c>
      <c r="F39" s="608" t="s">
        <v>1119</v>
      </c>
      <c r="G39" s="115" t="s">
        <v>1133</v>
      </c>
      <c r="H39" s="115" t="s">
        <v>1124</v>
      </c>
      <c r="I39" s="90" t="s">
        <v>1</v>
      </c>
      <c r="J39" s="115"/>
      <c r="K39" s="660">
        <v>175</v>
      </c>
      <c r="L39" s="601">
        <v>12</v>
      </c>
      <c r="M39" s="601">
        <v>12</v>
      </c>
      <c r="N39" s="601" t="s">
        <v>45</v>
      </c>
      <c r="O39" s="601" t="s">
        <v>29</v>
      </c>
      <c r="P39" s="601" t="s">
        <v>45</v>
      </c>
      <c r="Q39" s="713" t="s">
        <v>48</v>
      </c>
      <c r="R39" s="713" t="s">
        <v>48</v>
      </c>
      <c r="S39" s="713" t="s">
        <v>48</v>
      </c>
      <c r="T39" s="713" t="s">
        <v>48</v>
      </c>
      <c r="U39" s="601" t="s">
        <v>45</v>
      </c>
      <c r="V39" s="605" t="s">
        <v>29</v>
      </c>
      <c r="W39" s="601" t="s">
        <v>3140</v>
      </c>
    </row>
    <row r="40" spans="1:23">
      <c r="A40" s="90" t="s">
        <v>4</v>
      </c>
      <c r="B40" s="90" t="s">
        <v>409</v>
      </c>
      <c r="C40" s="607" t="s">
        <v>1024</v>
      </c>
      <c r="D40" s="115" t="s">
        <v>1025</v>
      </c>
      <c r="E40" s="607" t="s">
        <v>1117</v>
      </c>
      <c r="F40" s="608" t="s">
        <v>1119</v>
      </c>
      <c r="G40" s="115" t="s">
        <v>1133</v>
      </c>
      <c r="H40" s="115" t="s">
        <v>1125</v>
      </c>
      <c r="I40" s="90" t="s">
        <v>1</v>
      </c>
      <c r="J40" s="115"/>
      <c r="K40" s="660">
        <v>175</v>
      </c>
      <c r="L40" s="601">
        <v>12</v>
      </c>
      <c r="M40" s="601">
        <v>12</v>
      </c>
      <c r="N40" s="601" t="s">
        <v>45</v>
      </c>
      <c r="O40" s="601" t="s">
        <v>29</v>
      </c>
      <c r="P40" s="601" t="s">
        <v>45</v>
      </c>
      <c r="Q40" s="713" t="s">
        <v>48</v>
      </c>
      <c r="R40" s="713" t="s">
        <v>48</v>
      </c>
      <c r="S40" s="713" t="s">
        <v>48</v>
      </c>
      <c r="T40" s="601" t="s">
        <v>45</v>
      </c>
      <c r="U40" s="601" t="s">
        <v>45</v>
      </c>
      <c r="V40" s="605" t="s">
        <v>29</v>
      </c>
      <c r="W40" s="601" t="s">
        <v>3140</v>
      </c>
    </row>
    <row r="41" spans="1:23">
      <c r="A41" s="90" t="s">
        <v>4</v>
      </c>
      <c r="B41" s="90" t="s">
        <v>409</v>
      </c>
      <c r="C41" s="607" t="s">
        <v>1024</v>
      </c>
      <c r="D41" s="115" t="s">
        <v>1025</v>
      </c>
      <c r="E41" s="607" t="s">
        <v>1114</v>
      </c>
      <c r="F41" s="608" t="s">
        <v>1119</v>
      </c>
      <c r="G41" s="115" t="s">
        <v>1134</v>
      </c>
      <c r="H41" s="115" t="s">
        <v>1121</v>
      </c>
      <c r="I41" s="90" t="s">
        <v>1</v>
      </c>
      <c r="J41" s="115"/>
      <c r="K41" s="660">
        <v>3875</v>
      </c>
      <c r="L41" s="601">
        <v>23</v>
      </c>
      <c r="M41" s="601">
        <v>23</v>
      </c>
      <c r="N41" s="601" t="s">
        <v>45</v>
      </c>
      <c r="O41" s="601" t="s">
        <v>29</v>
      </c>
      <c r="P41" s="713" t="s">
        <v>48</v>
      </c>
      <c r="Q41" s="713" t="s">
        <v>48</v>
      </c>
      <c r="R41" s="601" t="s">
        <v>45</v>
      </c>
      <c r="S41" s="713" t="s">
        <v>48</v>
      </c>
      <c r="T41" s="713" t="s">
        <v>48</v>
      </c>
      <c r="U41" s="601" t="s">
        <v>45</v>
      </c>
      <c r="V41" s="605" t="s">
        <v>29</v>
      </c>
      <c r="W41" s="601" t="s">
        <v>3140</v>
      </c>
    </row>
    <row r="42" spans="1:23">
      <c r="A42" s="90" t="s">
        <v>4</v>
      </c>
      <c r="B42" s="90" t="s">
        <v>409</v>
      </c>
      <c r="C42" s="607" t="s">
        <v>1024</v>
      </c>
      <c r="D42" s="115" t="s">
        <v>1025</v>
      </c>
      <c r="E42" s="607" t="s">
        <v>1114</v>
      </c>
      <c r="F42" s="608" t="s">
        <v>1119</v>
      </c>
      <c r="G42" s="115" t="s">
        <v>1134</v>
      </c>
      <c r="H42" s="115" t="s">
        <v>1122</v>
      </c>
      <c r="I42" s="90" t="s">
        <v>1</v>
      </c>
      <c r="J42" s="115"/>
      <c r="K42" s="660">
        <v>3875</v>
      </c>
      <c r="L42" s="601">
        <v>23</v>
      </c>
      <c r="M42" s="601">
        <v>23</v>
      </c>
      <c r="N42" s="601" t="s">
        <v>45</v>
      </c>
      <c r="O42" s="601" t="s">
        <v>29</v>
      </c>
      <c r="P42" s="713" t="s">
        <v>48</v>
      </c>
      <c r="Q42" s="601" t="s">
        <v>45</v>
      </c>
      <c r="R42" s="713" t="s">
        <v>48</v>
      </c>
      <c r="S42" s="713" t="s">
        <v>48</v>
      </c>
      <c r="T42" s="713" t="s">
        <v>48</v>
      </c>
      <c r="U42" s="601" t="s">
        <v>45</v>
      </c>
      <c r="V42" s="605" t="s">
        <v>29</v>
      </c>
      <c r="W42" s="601" t="s">
        <v>3140</v>
      </c>
    </row>
    <row r="43" spans="1:23">
      <c r="A43" s="90" t="s">
        <v>4</v>
      </c>
      <c r="B43" s="90" t="s">
        <v>409</v>
      </c>
      <c r="C43" s="607" t="s">
        <v>1024</v>
      </c>
      <c r="D43" s="115" t="s">
        <v>1025</v>
      </c>
      <c r="E43" s="607" t="s">
        <v>1114</v>
      </c>
      <c r="F43" s="608" t="s">
        <v>1119</v>
      </c>
      <c r="G43" s="115" t="s">
        <v>1134</v>
      </c>
      <c r="H43" s="115" t="s">
        <v>1123</v>
      </c>
      <c r="I43" s="90" t="s">
        <v>1</v>
      </c>
      <c r="J43" s="115"/>
      <c r="K43" s="660">
        <v>3875</v>
      </c>
      <c r="L43" s="601">
        <v>23</v>
      </c>
      <c r="M43" s="601">
        <v>23</v>
      </c>
      <c r="N43" s="601" t="s">
        <v>45</v>
      </c>
      <c r="O43" s="601" t="s">
        <v>29</v>
      </c>
      <c r="P43" s="713" t="s">
        <v>48</v>
      </c>
      <c r="Q43" s="713" t="s">
        <v>48</v>
      </c>
      <c r="R43" s="713" t="s">
        <v>48</v>
      </c>
      <c r="S43" s="601" t="s">
        <v>45</v>
      </c>
      <c r="T43" s="713" t="s">
        <v>48</v>
      </c>
      <c r="U43" s="601" t="s">
        <v>45</v>
      </c>
      <c r="V43" s="605" t="s">
        <v>29</v>
      </c>
      <c r="W43" s="601" t="s">
        <v>3140</v>
      </c>
    </row>
    <row r="44" spans="1:23">
      <c r="A44" s="90" t="s">
        <v>4</v>
      </c>
      <c r="B44" s="90" t="s">
        <v>409</v>
      </c>
      <c r="C44" s="607" t="s">
        <v>1024</v>
      </c>
      <c r="D44" s="115" t="s">
        <v>1025</v>
      </c>
      <c r="E44" s="607" t="s">
        <v>1114</v>
      </c>
      <c r="F44" s="608" t="s">
        <v>1119</v>
      </c>
      <c r="G44" s="115" t="s">
        <v>1134</v>
      </c>
      <c r="H44" s="115" t="s">
        <v>1124</v>
      </c>
      <c r="I44" s="90" t="s">
        <v>1</v>
      </c>
      <c r="J44" s="115"/>
      <c r="K44" s="660">
        <v>3875</v>
      </c>
      <c r="L44" s="601">
        <v>23</v>
      </c>
      <c r="M44" s="601">
        <v>23</v>
      </c>
      <c r="N44" s="601" t="s">
        <v>45</v>
      </c>
      <c r="O44" s="601" t="s">
        <v>29</v>
      </c>
      <c r="P44" s="601" t="s">
        <v>45</v>
      </c>
      <c r="Q44" s="713" t="s">
        <v>48</v>
      </c>
      <c r="R44" s="713" t="s">
        <v>48</v>
      </c>
      <c r="S44" s="713" t="s">
        <v>48</v>
      </c>
      <c r="T44" s="713" t="s">
        <v>48</v>
      </c>
      <c r="U44" s="601" t="s">
        <v>45</v>
      </c>
      <c r="V44" s="605" t="s">
        <v>29</v>
      </c>
      <c r="W44" s="601" t="s">
        <v>3140</v>
      </c>
    </row>
    <row r="45" spans="1:23">
      <c r="A45" s="90" t="s">
        <v>4</v>
      </c>
      <c r="B45" s="90" t="s">
        <v>409</v>
      </c>
      <c r="C45" s="607" t="s">
        <v>1024</v>
      </c>
      <c r="D45" s="115" t="s">
        <v>1025</v>
      </c>
      <c r="E45" s="607" t="s">
        <v>1114</v>
      </c>
      <c r="F45" s="608" t="s">
        <v>1119</v>
      </c>
      <c r="G45" s="115" t="s">
        <v>1134</v>
      </c>
      <c r="H45" s="115" t="s">
        <v>1125</v>
      </c>
      <c r="I45" s="90" t="s">
        <v>1</v>
      </c>
      <c r="J45" s="115"/>
      <c r="K45" s="660">
        <v>3875</v>
      </c>
      <c r="L45" s="601">
        <v>23</v>
      </c>
      <c r="M45" s="601">
        <v>23</v>
      </c>
      <c r="N45" s="601" t="s">
        <v>45</v>
      </c>
      <c r="O45" s="601" t="s">
        <v>29</v>
      </c>
      <c r="P45" s="601" t="s">
        <v>45</v>
      </c>
      <c r="Q45" s="713" t="s">
        <v>48</v>
      </c>
      <c r="R45" s="713" t="s">
        <v>48</v>
      </c>
      <c r="S45" s="713" t="s">
        <v>48</v>
      </c>
      <c r="T45" s="601" t="s">
        <v>45</v>
      </c>
      <c r="U45" s="601" t="s">
        <v>45</v>
      </c>
      <c r="V45" s="605" t="s">
        <v>29</v>
      </c>
      <c r="W45" s="601" t="s">
        <v>3140</v>
      </c>
    </row>
    <row r="46" spans="1:23">
      <c r="A46" s="90" t="s">
        <v>4</v>
      </c>
      <c r="B46" s="90" t="s">
        <v>409</v>
      </c>
      <c r="C46" s="607" t="s">
        <v>1024</v>
      </c>
      <c r="D46" s="115" t="s">
        <v>1025</v>
      </c>
      <c r="E46" s="607" t="s">
        <v>1114</v>
      </c>
      <c r="F46" s="608" t="s">
        <v>1119</v>
      </c>
      <c r="G46" s="115" t="s">
        <v>1135</v>
      </c>
      <c r="H46" s="115" t="s">
        <v>1121</v>
      </c>
      <c r="I46" s="90" t="s">
        <v>1</v>
      </c>
      <c r="J46" s="115"/>
      <c r="K46" s="660">
        <v>3858</v>
      </c>
      <c r="L46" s="601">
        <v>23</v>
      </c>
      <c r="M46" s="601">
        <v>23</v>
      </c>
      <c r="N46" s="601" t="s">
        <v>45</v>
      </c>
      <c r="O46" s="601" t="s">
        <v>29</v>
      </c>
      <c r="P46" s="713" t="s">
        <v>48</v>
      </c>
      <c r="Q46" s="713" t="s">
        <v>48</v>
      </c>
      <c r="R46" s="601" t="s">
        <v>45</v>
      </c>
      <c r="S46" s="713" t="s">
        <v>48</v>
      </c>
      <c r="T46" s="713" t="s">
        <v>48</v>
      </c>
      <c r="U46" s="601" t="s">
        <v>45</v>
      </c>
      <c r="V46" s="605" t="s">
        <v>29</v>
      </c>
      <c r="W46" s="601" t="s">
        <v>3140</v>
      </c>
    </row>
    <row r="47" spans="1:23">
      <c r="A47" s="90" t="s">
        <v>4</v>
      </c>
      <c r="B47" s="90" t="s">
        <v>409</v>
      </c>
      <c r="C47" s="607" t="s">
        <v>1024</v>
      </c>
      <c r="D47" s="115" t="s">
        <v>1025</v>
      </c>
      <c r="E47" s="607" t="s">
        <v>1114</v>
      </c>
      <c r="F47" s="608" t="s">
        <v>1119</v>
      </c>
      <c r="G47" s="115" t="s">
        <v>1135</v>
      </c>
      <c r="H47" s="115" t="s">
        <v>1122</v>
      </c>
      <c r="I47" s="90" t="s">
        <v>1</v>
      </c>
      <c r="J47" s="115"/>
      <c r="K47" s="660">
        <v>3858</v>
      </c>
      <c r="L47" s="601">
        <v>23</v>
      </c>
      <c r="M47" s="601">
        <v>23</v>
      </c>
      <c r="N47" s="601" t="s">
        <v>45</v>
      </c>
      <c r="O47" s="601" t="s">
        <v>29</v>
      </c>
      <c r="P47" s="713" t="s">
        <v>48</v>
      </c>
      <c r="Q47" s="601" t="s">
        <v>45</v>
      </c>
      <c r="R47" s="713" t="s">
        <v>48</v>
      </c>
      <c r="S47" s="713" t="s">
        <v>48</v>
      </c>
      <c r="T47" s="713" t="s">
        <v>48</v>
      </c>
      <c r="U47" s="601" t="s">
        <v>45</v>
      </c>
      <c r="V47" s="605" t="s">
        <v>29</v>
      </c>
      <c r="W47" s="601" t="s">
        <v>3140</v>
      </c>
    </row>
    <row r="48" spans="1:23">
      <c r="A48" s="90" t="s">
        <v>4</v>
      </c>
      <c r="B48" s="90" t="s">
        <v>409</v>
      </c>
      <c r="C48" s="607" t="s">
        <v>1024</v>
      </c>
      <c r="D48" s="115" t="s">
        <v>1025</v>
      </c>
      <c r="E48" s="607" t="s">
        <v>1114</v>
      </c>
      <c r="F48" s="608" t="s">
        <v>1119</v>
      </c>
      <c r="G48" s="115" t="s">
        <v>1135</v>
      </c>
      <c r="H48" s="115" t="s">
        <v>1123</v>
      </c>
      <c r="I48" s="90" t="s">
        <v>1</v>
      </c>
      <c r="J48" s="115"/>
      <c r="K48" s="660">
        <v>3858</v>
      </c>
      <c r="L48" s="601">
        <v>23</v>
      </c>
      <c r="M48" s="601">
        <v>23</v>
      </c>
      <c r="N48" s="601" t="s">
        <v>45</v>
      </c>
      <c r="O48" s="601" t="s">
        <v>29</v>
      </c>
      <c r="P48" s="713" t="s">
        <v>48</v>
      </c>
      <c r="Q48" s="713" t="s">
        <v>48</v>
      </c>
      <c r="R48" s="713" t="s">
        <v>48</v>
      </c>
      <c r="S48" s="601" t="s">
        <v>45</v>
      </c>
      <c r="T48" s="713" t="s">
        <v>48</v>
      </c>
      <c r="U48" s="601" t="s">
        <v>45</v>
      </c>
      <c r="V48" s="605" t="s">
        <v>29</v>
      </c>
      <c r="W48" s="601" t="s">
        <v>3140</v>
      </c>
    </row>
    <row r="49" spans="1:23">
      <c r="A49" s="90" t="s">
        <v>4</v>
      </c>
      <c r="B49" s="90" t="s">
        <v>409</v>
      </c>
      <c r="C49" s="607" t="s">
        <v>1024</v>
      </c>
      <c r="D49" s="115" t="s">
        <v>1025</v>
      </c>
      <c r="E49" s="607" t="s">
        <v>1114</v>
      </c>
      <c r="F49" s="608" t="s">
        <v>1119</v>
      </c>
      <c r="G49" s="115" t="s">
        <v>1135</v>
      </c>
      <c r="H49" s="115" t="s">
        <v>1124</v>
      </c>
      <c r="I49" s="90" t="s">
        <v>1</v>
      </c>
      <c r="J49" s="115"/>
      <c r="K49" s="660">
        <v>3858</v>
      </c>
      <c r="L49" s="601">
        <v>23</v>
      </c>
      <c r="M49" s="601">
        <v>23</v>
      </c>
      <c r="N49" s="601" t="s">
        <v>45</v>
      </c>
      <c r="O49" s="601" t="s">
        <v>29</v>
      </c>
      <c r="P49" s="601" t="s">
        <v>45</v>
      </c>
      <c r="Q49" s="713" t="s">
        <v>48</v>
      </c>
      <c r="R49" s="713" t="s">
        <v>48</v>
      </c>
      <c r="S49" s="713" t="s">
        <v>48</v>
      </c>
      <c r="T49" s="713" t="s">
        <v>48</v>
      </c>
      <c r="U49" s="601" t="s">
        <v>45</v>
      </c>
      <c r="V49" s="605" t="s">
        <v>29</v>
      </c>
      <c r="W49" s="601" t="s">
        <v>3140</v>
      </c>
    </row>
    <row r="50" spans="1:23">
      <c r="A50" s="90" t="s">
        <v>4</v>
      </c>
      <c r="B50" s="90" t="s">
        <v>409</v>
      </c>
      <c r="C50" s="607" t="s">
        <v>1024</v>
      </c>
      <c r="D50" s="115" t="s">
        <v>1025</v>
      </c>
      <c r="E50" s="607" t="s">
        <v>1114</v>
      </c>
      <c r="F50" s="608" t="s">
        <v>1119</v>
      </c>
      <c r="G50" s="115" t="s">
        <v>1135</v>
      </c>
      <c r="H50" s="115" t="s">
        <v>1125</v>
      </c>
      <c r="I50" s="90" t="s">
        <v>1</v>
      </c>
      <c r="J50" s="115"/>
      <c r="K50" s="660">
        <v>3858</v>
      </c>
      <c r="L50" s="601">
        <v>23</v>
      </c>
      <c r="M50" s="601">
        <v>23</v>
      </c>
      <c r="N50" s="601" t="s">
        <v>45</v>
      </c>
      <c r="O50" s="601" t="s">
        <v>29</v>
      </c>
      <c r="P50" s="601" t="s">
        <v>45</v>
      </c>
      <c r="Q50" s="713" t="s">
        <v>48</v>
      </c>
      <c r="R50" s="713" t="s">
        <v>48</v>
      </c>
      <c r="S50" s="713" t="s">
        <v>48</v>
      </c>
      <c r="T50" s="601" t="s">
        <v>45</v>
      </c>
      <c r="U50" s="601" t="s">
        <v>45</v>
      </c>
      <c r="V50" s="605" t="s">
        <v>29</v>
      </c>
      <c r="W50" s="601" t="s">
        <v>3140</v>
      </c>
    </row>
    <row r="51" spans="1:23">
      <c r="A51" s="90" t="s">
        <v>4</v>
      </c>
      <c r="B51" s="90" t="s">
        <v>409</v>
      </c>
      <c r="C51" s="607" t="s">
        <v>1024</v>
      </c>
      <c r="D51" s="115" t="s">
        <v>1025</v>
      </c>
      <c r="E51" s="607" t="s">
        <v>1114</v>
      </c>
      <c r="F51" s="608" t="s">
        <v>1128</v>
      </c>
      <c r="G51" s="115" t="s">
        <v>1136</v>
      </c>
      <c r="H51" s="115" t="s">
        <v>1125</v>
      </c>
      <c r="I51" s="90" t="s">
        <v>1</v>
      </c>
      <c r="J51" s="115" t="s">
        <v>1130</v>
      </c>
      <c r="K51" s="660">
        <v>2400</v>
      </c>
      <c r="L51" s="601">
        <v>4</v>
      </c>
      <c r="M51" s="601">
        <v>4</v>
      </c>
      <c r="N51" s="601" t="s">
        <v>29</v>
      </c>
      <c r="O51" s="601" t="s">
        <v>29</v>
      </c>
      <c r="P51" s="601" t="s">
        <v>45</v>
      </c>
      <c r="Q51" s="713" t="s">
        <v>48</v>
      </c>
      <c r="R51" s="713" t="s">
        <v>48</v>
      </c>
      <c r="S51" s="713" t="s">
        <v>48</v>
      </c>
      <c r="T51" s="713" t="s">
        <v>48</v>
      </c>
      <c r="U51" s="601" t="s">
        <v>45</v>
      </c>
      <c r="V51" s="605" t="s">
        <v>29</v>
      </c>
      <c r="W51" s="601" t="s">
        <v>3140</v>
      </c>
    </row>
    <row r="52" spans="1:23">
      <c r="A52" s="90" t="s">
        <v>4</v>
      </c>
      <c r="B52" s="90" t="s">
        <v>409</v>
      </c>
      <c r="C52" s="607" t="s">
        <v>1024</v>
      </c>
      <c r="D52" s="115" t="s">
        <v>1025</v>
      </c>
      <c r="E52" s="607" t="s">
        <v>1114</v>
      </c>
      <c r="F52" s="608" t="s">
        <v>1119</v>
      </c>
      <c r="G52" s="115" t="s">
        <v>1137</v>
      </c>
      <c r="H52" s="115" t="s">
        <v>1125</v>
      </c>
      <c r="I52" s="90" t="s">
        <v>1</v>
      </c>
      <c r="J52" s="115" t="s">
        <v>1130</v>
      </c>
      <c r="K52" s="660">
        <v>2400</v>
      </c>
      <c r="L52" s="601">
        <v>38</v>
      </c>
      <c r="M52" s="601">
        <v>38</v>
      </c>
      <c r="N52" s="601" t="s">
        <v>45</v>
      </c>
      <c r="O52" s="601" t="s">
        <v>29</v>
      </c>
      <c r="P52" s="601" t="s">
        <v>45</v>
      </c>
      <c r="Q52" s="713" t="s">
        <v>48</v>
      </c>
      <c r="R52" s="713" t="s">
        <v>48</v>
      </c>
      <c r="S52" s="713" t="s">
        <v>48</v>
      </c>
      <c r="T52" s="713" t="s">
        <v>48</v>
      </c>
      <c r="U52" s="601" t="s">
        <v>45</v>
      </c>
      <c r="V52" s="605" t="s">
        <v>29</v>
      </c>
      <c r="W52" s="601" t="s">
        <v>3140</v>
      </c>
    </row>
    <row r="53" spans="1:23">
      <c r="A53" s="90" t="s">
        <v>4</v>
      </c>
      <c r="B53" s="90" t="s">
        <v>409</v>
      </c>
      <c r="C53" s="607" t="s">
        <v>1024</v>
      </c>
      <c r="D53" s="115" t="s">
        <v>1025</v>
      </c>
      <c r="E53" s="607" t="s">
        <v>1107</v>
      </c>
      <c r="F53" s="608" t="s">
        <v>1119</v>
      </c>
      <c r="G53" s="115" t="s">
        <v>1138</v>
      </c>
      <c r="H53" s="115" t="s">
        <v>1125</v>
      </c>
      <c r="I53" s="90" t="s">
        <v>1</v>
      </c>
      <c r="J53" s="115" t="s">
        <v>1130</v>
      </c>
      <c r="K53" s="660">
        <v>2400</v>
      </c>
      <c r="L53" s="601">
        <v>11</v>
      </c>
      <c r="M53" s="601">
        <v>11</v>
      </c>
      <c r="N53" s="601" t="s">
        <v>45</v>
      </c>
      <c r="O53" s="601" t="s">
        <v>29</v>
      </c>
      <c r="P53" s="601" t="s">
        <v>45</v>
      </c>
      <c r="Q53" s="713" t="s">
        <v>48</v>
      </c>
      <c r="R53" s="713" t="s">
        <v>48</v>
      </c>
      <c r="S53" s="713" t="s">
        <v>48</v>
      </c>
      <c r="T53" s="713" t="s">
        <v>48</v>
      </c>
      <c r="U53" s="601" t="s">
        <v>45</v>
      </c>
      <c r="V53" s="605" t="s">
        <v>29</v>
      </c>
      <c r="W53" s="601" t="s">
        <v>3140</v>
      </c>
    </row>
    <row r="54" spans="1:23">
      <c r="A54" s="90" t="s">
        <v>4</v>
      </c>
      <c r="B54" s="90" t="s">
        <v>409</v>
      </c>
      <c r="C54" s="607" t="s">
        <v>1024</v>
      </c>
      <c r="D54" s="115" t="s">
        <v>1025</v>
      </c>
      <c r="E54" s="607" t="s">
        <v>1107</v>
      </c>
      <c r="F54" s="608" t="s">
        <v>1119</v>
      </c>
      <c r="G54" s="115" t="s">
        <v>1139</v>
      </c>
      <c r="H54" s="115" t="s">
        <v>1121</v>
      </c>
      <c r="I54" s="90" t="s">
        <v>1</v>
      </c>
      <c r="J54" s="115"/>
      <c r="K54" s="660">
        <v>13408</v>
      </c>
      <c r="L54" s="601">
        <v>47</v>
      </c>
      <c r="M54" s="601">
        <v>47</v>
      </c>
      <c r="N54" s="601" t="s">
        <v>45</v>
      </c>
      <c r="O54" s="601" t="s">
        <v>29</v>
      </c>
      <c r="P54" s="713" t="s">
        <v>48</v>
      </c>
      <c r="Q54" s="713" t="s">
        <v>48</v>
      </c>
      <c r="R54" s="601" t="s">
        <v>45</v>
      </c>
      <c r="S54" s="713" t="s">
        <v>48</v>
      </c>
      <c r="T54" s="713" t="s">
        <v>48</v>
      </c>
      <c r="U54" s="601" t="s">
        <v>45</v>
      </c>
      <c r="V54" s="605" t="s">
        <v>29</v>
      </c>
      <c r="W54" s="601" t="s">
        <v>3140</v>
      </c>
    </row>
    <row r="55" spans="1:23">
      <c r="A55" s="90" t="s">
        <v>4</v>
      </c>
      <c r="B55" s="90" t="s">
        <v>409</v>
      </c>
      <c r="C55" s="607" t="s">
        <v>1024</v>
      </c>
      <c r="D55" s="115" t="s">
        <v>1025</v>
      </c>
      <c r="E55" s="607" t="s">
        <v>1107</v>
      </c>
      <c r="F55" s="608" t="s">
        <v>1119</v>
      </c>
      <c r="G55" s="115" t="s">
        <v>1139</v>
      </c>
      <c r="H55" s="115" t="s">
        <v>1122</v>
      </c>
      <c r="I55" s="90" t="s">
        <v>1</v>
      </c>
      <c r="J55" s="115"/>
      <c r="K55" s="660">
        <v>13408</v>
      </c>
      <c r="L55" s="601">
        <v>47</v>
      </c>
      <c r="M55" s="601">
        <v>47</v>
      </c>
      <c r="N55" s="601" t="s">
        <v>45</v>
      </c>
      <c r="O55" s="601" t="s">
        <v>29</v>
      </c>
      <c r="P55" s="713" t="s">
        <v>48</v>
      </c>
      <c r="Q55" s="601" t="s">
        <v>45</v>
      </c>
      <c r="R55" s="713" t="s">
        <v>48</v>
      </c>
      <c r="S55" s="713" t="s">
        <v>48</v>
      </c>
      <c r="T55" s="713" t="s">
        <v>48</v>
      </c>
      <c r="U55" s="601" t="s">
        <v>45</v>
      </c>
      <c r="V55" s="605" t="s">
        <v>29</v>
      </c>
      <c r="W55" s="601" t="s">
        <v>3140</v>
      </c>
    </row>
    <row r="56" spans="1:23">
      <c r="A56" s="90" t="s">
        <v>4</v>
      </c>
      <c r="B56" s="90" t="s">
        <v>409</v>
      </c>
      <c r="C56" s="607" t="s">
        <v>1024</v>
      </c>
      <c r="D56" s="115" t="s">
        <v>1025</v>
      </c>
      <c r="E56" s="607" t="s">
        <v>1107</v>
      </c>
      <c r="F56" s="608" t="s">
        <v>1119</v>
      </c>
      <c r="G56" s="115" t="s">
        <v>1139</v>
      </c>
      <c r="H56" s="115" t="s">
        <v>1123</v>
      </c>
      <c r="I56" s="90" t="s">
        <v>1</v>
      </c>
      <c r="J56" s="115"/>
      <c r="K56" s="660">
        <v>13408</v>
      </c>
      <c r="L56" s="601">
        <v>47</v>
      </c>
      <c r="M56" s="601">
        <v>47</v>
      </c>
      <c r="N56" s="601" t="s">
        <v>45</v>
      </c>
      <c r="O56" s="601" t="s">
        <v>29</v>
      </c>
      <c r="P56" s="713" t="s">
        <v>48</v>
      </c>
      <c r="Q56" s="713" t="s">
        <v>48</v>
      </c>
      <c r="R56" s="713" t="s">
        <v>48</v>
      </c>
      <c r="S56" s="601" t="s">
        <v>45</v>
      </c>
      <c r="T56" s="713" t="s">
        <v>48</v>
      </c>
      <c r="U56" s="601" t="s">
        <v>45</v>
      </c>
      <c r="V56" s="605" t="s">
        <v>29</v>
      </c>
      <c r="W56" s="601" t="s">
        <v>3140</v>
      </c>
    </row>
    <row r="57" spans="1:23">
      <c r="A57" s="90" t="s">
        <v>4</v>
      </c>
      <c r="B57" s="90" t="s">
        <v>409</v>
      </c>
      <c r="C57" s="607" t="s">
        <v>1024</v>
      </c>
      <c r="D57" s="115" t="s">
        <v>1025</v>
      </c>
      <c r="E57" s="607" t="s">
        <v>1107</v>
      </c>
      <c r="F57" s="608" t="s">
        <v>1119</v>
      </c>
      <c r="G57" s="115" t="s">
        <v>1139</v>
      </c>
      <c r="H57" s="115" t="s">
        <v>1124</v>
      </c>
      <c r="I57" s="90" t="s">
        <v>1</v>
      </c>
      <c r="J57" s="115"/>
      <c r="K57" s="660">
        <v>13408</v>
      </c>
      <c r="L57" s="601">
        <v>47</v>
      </c>
      <c r="M57" s="601">
        <v>47</v>
      </c>
      <c r="N57" s="601" t="s">
        <v>45</v>
      </c>
      <c r="O57" s="601" t="s">
        <v>29</v>
      </c>
      <c r="P57" s="601" t="s">
        <v>45</v>
      </c>
      <c r="Q57" s="713" t="s">
        <v>48</v>
      </c>
      <c r="R57" s="713" t="s">
        <v>48</v>
      </c>
      <c r="S57" s="713" t="s">
        <v>48</v>
      </c>
      <c r="T57" s="713" t="s">
        <v>48</v>
      </c>
      <c r="U57" s="601" t="s">
        <v>45</v>
      </c>
      <c r="V57" s="605" t="s">
        <v>29</v>
      </c>
      <c r="W57" s="601" t="s">
        <v>3140</v>
      </c>
    </row>
    <row r="58" spans="1:23">
      <c r="A58" s="90" t="s">
        <v>4</v>
      </c>
      <c r="B58" s="90" t="s">
        <v>409</v>
      </c>
      <c r="C58" s="607" t="s">
        <v>1024</v>
      </c>
      <c r="D58" s="115" t="s">
        <v>1025</v>
      </c>
      <c r="E58" s="607" t="s">
        <v>1107</v>
      </c>
      <c r="F58" s="608" t="s">
        <v>1119</v>
      </c>
      <c r="G58" s="115" t="s">
        <v>1139</v>
      </c>
      <c r="H58" s="115" t="s">
        <v>1125</v>
      </c>
      <c r="I58" s="90" t="s">
        <v>1</v>
      </c>
      <c r="J58" s="115"/>
      <c r="K58" s="660">
        <v>13408</v>
      </c>
      <c r="L58" s="601">
        <v>47</v>
      </c>
      <c r="M58" s="601">
        <v>47</v>
      </c>
      <c r="N58" s="601" t="s">
        <v>45</v>
      </c>
      <c r="O58" s="601" t="s">
        <v>29</v>
      </c>
      <c r="P58" s="601" t="s">
        <v>45</v>
      </c>
      <c r="Q58" s="713" t="s">
        <v>48</v>
      </c>
      <c r="R58" s="713" t="s">
        <v>48</v>
      </c>
      <c r="S58" s="713" t="s">
        <v>48</v>
      </c>
      <c r="T58" s="601" t="s">
        <v>45</v>
      </c>
      <c r="U58" s="601" t="s">
        <v>45</v>
      </c>
      <c r="V58" s="605" t="s">
        <v>29</v>
      </c>
      <c r="W58" s="601" t="s">
        <v>3144</v>
      </c>
    </row>
    <row r="59" spans="1:23">
      <c r="A59" s="90" t="s">
        <v>4</v>
      </c>
      <c r="B59" s="90" t="s">
        <v>409</v>
      </c>
      <c r="C59" s="607" t="s">
        <v>1024</v>
      </c>
      <c r="D59" s="115" t="s">
        <v>1025</v>
      </c>
      <c r="E59" s="607" t="s">
        <v>1107</v>
      </c>
      <c r="F59" s="608" t="s">
        <v>1119</v>
      </c>
      <c r="G59" s="115" t="s">
        <v>1140</v>
      </c>
      <c r="H59" s="115" t="s">
        <v>1121</v>
      </c>
      <c r="I59" s="90" t="s">
        <v>1</v>
      </c>
      <c r="J59" s="115"/>
      <c r="K59" s="660">
        <v>18427</v>
      </c>
      <c r="L59" s="601">
        <v>37</v>
      </c>
      <c r="M59" s="601">
        <v>37</v>
      </c>
      <c r="N59" s="601" t="s">
        <v>45</v>
      </c>
      <c r="O59" s="601" t="s">
        <v>29</v>
      </c>
      <c r="P59" s="713" t="s">
        <v>48</v>
      </c>
      <c r="Q59" s="713" t="s">
        <v>48</v>
      </c>
      <c r="R59" s="601" t="s">
        <v>45</v>
      </c>
      <c r="S59" s="713" t="s">
        <v>48</v>
      </c>
      <c r="T59" s="713" t="s">
        <v>48</v>
      </c>
      <c r="U59" s="601" t="s">
        <v>45</v>
      </c>
      <c r="V59" s="605" t="s">
        <v>29</v>
      </c>
      <c r="W59" s="601" t="s">
        <v>3140</v>
      </c>
    </row>
    <row r="60" spans="1:23">
      <c r="A60" s="90" t="s">
        <v>4</v>
      </c>
      <c r="B60" s="90" t="s">
        <v>409</v>
      </c>
      <c r="C60" s="607" t="s">
        <v>1024</v>
      </c>
      <c r="D60" s="115" t="s">
        <v>1025</v>
      </c>
      <c r="E60" s="607" t="s">
        <v>1107</v>
      </c>
      <c r="F60" s="608" t="s">
        <v>1119</v>
      </c>
      <c r="G60" s="115" t="s">
        <v>1140</v>
      </c>
      <c r="H60" s="115" t="s">
        <v>1122</v>
      </c>
      <c r="I60" s="90" t="s">
        <v>1</v>
      </c>
      <c r="J60" s="115"/>
      <c r="K60" s="660">
        <v>18427</v>
      </c>
      <c r="L60" s="601">
        <v>37</v>
      </c>
      <c r="M60" s="601">
        <v>37</v>
      </c>
      <c r="N60" s="601" t="s">
        <v>45</v>
      </c>
      <c r="O60" s="601" t="s">
        <v>29</v>
      </c>
      <c r="P60" s="713" t="s">
        <v>48</v>
      </c>
      <c r="Q60" s="601" t="s">
        <v>45</v>
      </c>
      <c r="R60" s="713" t="s">
        <v>48</v>
      </c>
      <c r="S60" s="713" t="s">
        <v>48</v>
      </c>
      <c r="T60" s="713" t="s">
        <v>48</v>
      </c>
      <c r="U60" s="601" t="s">
        <v>45</v>
      </c>
      <c r="V60" s="605" t="s">
        <v>29</v>
      </c>
      <c r="W60" s="601" t="s">
        <v>3140</v>
      </c>
    </row>
    <row r="61" spans="1:23">
      <c r="A61" s="90" t="s">
        <v>4</v>
      </c>
      <c r="B61" s="90" t="s">
        <v>409</v>
      </c>
      <c r="C61" s="607" t="s">
        <v>1024</v>
      </c>
      <c r="D61" s="115" t="s">
        <v>1025</v>
      </c>
      <c r="E61" s="607" t="s">
        <v>1107</v>
      </c>
      <c r="F61" s="608" t="s">
        <v>1119</v>
      </c>
      <c r="G61" s="115" t="s">
        <v>1140</v>
      </c>
      <c r="H61" s="115" t="s">
        <v>1123</v>
      </c>
      <c r="I61" s="90" t="s">
        <v>1</v>
      </c>
      <c r="J61" s="115"/>
      <c r="K61" s="660">
        <v>18427</v>
      </c>
      <c r="L61" s="601">
        <v>37</v>
      </c>
      <c r="M61" s="601">
        <v>37</v>
      </c>
      <c r="N61" s="601" t="s">
        <v>45</v>
      </c>
      <c r="O61" s="601" t="s">
        <v>29</v>
      </c>
      <c r="P61" s="713" t="s">
        <v>48</v>
      </c>
      <c r="Q61" s="713" t="s">
        <v>48</v>
      </c>
      <c r="R61" s="713" t="s">
        <v>48</v>
      </c>
      <c r="S61" s="601" t="s">
        <v>45</v>
      </c>
      <c r="T61" s="713" t="s">
        <v>48</v>
      </c>
      <c r="U61" s="601" t="s">
        <v>45</v>
      </c>
      <c r="V61" s="605" t="s">
        <v>29</v>
      </c>
      <c r="W61" s="601" t="s">
        <v>3140</v>
      </c>
    </row>
    <row r="62" spans="1:23">
      <c r="A62" s="90" t="s">
        <v>4</v>
      </c>
      <c r="B62" s="90" t="s">
        <v>409</v>
      </c>
      <c r="C62" s="607" t="s">
        <v>1024</v>
      </c>
      <c r="D62" s="115" t="s">
        <v>1025</v>
      </c>
      <c r="E62" s="607" t="s">
        <v>1107</v>
      </c>
      <c r="F62" s="608" t="s">
        <v>1119</v>
      </c>
      <c r="G62" s="115" t="s">
        <v>1140</v>
      </c>
      <c r="H62" s="115" t="s">
        <v>1124</v>
      </c>
      <c r="I62" s="90" t="s">
        <v>1</v>
      </c>
      <c r="J62" s="115"/>
      <c r="K62" s="660">
        <v>18427</v>
      </c>
      <c r="L62" s="601">
        <v>37</v>
      </c>
      <c r="M62" s="601">
        <v>37</v>
      </c>
      <c r="N62" s="601" t="s">
        <v>45</v>
      </c>
      <c r="O62" s="601" t="s">
        <v>29</v>
      </c>
      <c r="P62" s="601" t="s">
        <v>45</v>
      </c>
      <c r="Q62" s="713" t="s">
        <v>48</v>
      </c>
      <c r="R62" s="713" t="s">
        <v>48</v>
      </c>
      <c r="S62" s="713" t="s">
        <v>48</v>
      </c>
      <c r="T62" s="713" t="s">
        <v>48</v>
      </c>
      <c r="U62" s="601" t="s">
        <v>45</v>
      </c>
      <c r="V62" s="605" t="s">
        <v>29</v>
      </c>
      <c r="W62" s="601" t="s">
        <v>3140</v>
      </c>
    </row>
    <row r="63" spans="1:23">
      <c r="A63" s="90" t="s">
        <v>4</v>
      </c>
      <c r="B63" s="90" t="s">
        <v>409</v>
      </c>
      <c r="C63" s="607" t="s">
        <v>1024</v>
      </c>
      <c r="D63" s="115" t="s">
        <v>1025</v>
      </c>
      <c r="E63" s="607" t="s">
        <v>1107</v>
      </c>
      <c r="F63" s="608" t="s">
        <v>1119</v>
      </c>
      <c r="G63" s="115" t="s">
        <v>1140</v>
      </c>
      <c r="H63" s="115" t="s">
        <v>1125</v>
      </c>
      <c r="I63" s="90" t="s">
        <v>1</v>
      </c>
      <c r="J63" s="115"/>
      <c r="K63" s="660">
        <v>18427</v>
      </c>
      <c r="L63" s="601">
        <v>37</v>
      </c>
      <c r="M63" s="601">
        <v>37</v>
      </c>
      <c r="N63" s="601" t="s">
        <v>45</v>
      </c>
      <c r="O63" s="601" t="s">
        <v>29</v>
      </c>
      <c r="P63" s="601" t="s">
        <v>45</v>
      </c>
      <c r="Q63" s="713" t="s">
        <v>48</v>
      </c>
      <c r="R63" s="713" t="s">
        <v>48</v>
      </c>
      <c r="S63" s="713" t="s">
        <v>48</v>
      </c>
      <c r="T63" s="601" t="s">
        <v>45</v>
      </c>
      <c r="U63" s="601" t="s">
        <v>45</v>
      </c>
      <c r="V63" s="605" t="s">
        <v>29</v>
      </c>
      <c r="W63" s="601" t="s">
        <v>3145</v>
      </c>
    </row>
    <row r="64" spans="1:23">
      <c r="A64" s="90" t="s">
        <v>4</v>
      </c>
      <c r="B64" s="90" t="s">
        <v>409</v>
      </c>
      <c r="C64" s="607" t="s">
        <v>1024</v>
      </c>
      <c r="D64" s="115" t="s">
        <v>1025</v>
      </c>
      <c r="E64" s="607" t="s">
        <v>1107</v>
      </c>
      <c r="F64" s="608" t="s">
        <v>1119</v>
      </c>
      <c r="G64" s="115" t="s">
        <v>1141</v>
      </c>
      <c r="H64" s="115" t="s">
        <v>1121</v>
      </c>
      <c r="I64" s="90" t="s">
        <v>1</v>
      </c>
      <c r="J64" s="115"/>
      <c r="K64" s="660">
        <v>29321</v>
      </c>
      <c r="L64" s="601">
        <v>57</v>
      </c>
      <c r="M64" s="601">
        <v>57</v>
      </c>
      <c r="N64" s="601" t="s">
        <v>45</v>
      </c>
      <c r="O64" s="601" t="s">
        <v>29</v>
      </c>
      <c r="P64" s="713" t="s">
        <v>48</v>
      </c>
      <c r="Q64" s="713" t="s">
        <v>48</v>
      </c>
      <c r="R64" s="601" t="s">
        <v>45</v>
      </c>
      <c r="S64" s="713" t="s">
        <v>48</v>
      </c>
      <c r="T64" s="713" t="s">
        <v>48</v>
      </c>
      <c r="U64" s="601" t="s">
        <v>45</v>
      </c>
      <c r="V64" s="605" t="s">
        <v>29</v>
      </c>
      <c r="W64" s="601" t="s">
        <v>3140</v>
      </c>
    </row>
    <row r="65" spans="1:23">
      <c r="A65" s="90" t="s">
        <v>4</v>
      </c>
      <c r="B65" s="90" t="s">
        <v>409</v>
      </c>
      <c r="C65" s="607" t="s">
        <v>1024</v>
      </c>
      <c r="D65" s="115" t="s">
        <v>1025</v>
      </c>
      <c r="E65" s="607" t="s">
        <v>1107</v>
      </c>
      <c r="F65" s="608" t="s">
        <v>1119</v>
      </c>
      <c r="G65" s="115" t="s">
        <v>1141</v>
      </c>
      <c r="H65" s="115" t="s">
        <v>1122</v>
      </c>
      <c r="I65" s="90" t="s">
        <v>1</v>
      </c>
      <c r="J65" s="115"/>
      <c r="K65" s="660">
        <v>29321</v>
      </c>
      <c r="L65" s="601">
        <v>57</v>
      </c>
      <c r="M65" s="601">
        <v>57</v>
      </c>
      <c r="N65" s="601" t="s">
        <v>45</v>
      </c>
      <c r="O65" s="601" t="s">
        <v>29</v>
      </c>
      <c r="P65" s="713" t="s">
        <v>48</v>
      </c>
      <c r="Q65" s="601" t="s">
        <v>45</v>
      </c>
      <c r="R65" s="713" t="s">
        <v>48</v>
      </c>
      <c r="S65" s="713" t="s">
        <v>48</v>
      </c>
      <c r="T65" s="713" t="s">
        <v>48</v>
      </c>
      <c r="U65" s="601" t="s">
        <v>45</v>
      </c>
      <c r="V65" s="605" t="s">
        <v>29</v>
      </c>
      <c r="W65" s="601" t="s">
        <v>3140</v>
      </c>
    </row>
    <row r="66" spans="1:23">
      <c r="A66" s="90" t="s">
        <v>4</v>
      </c>
      <c r="B66" s="90" t="s">
        <v>409</v>
      </c>
      <c r="C66" s="607" t="s">
        <v>1024</v>
      </c>
      <c r="D66" s="115" t="s">
        <v>1025</v>
      </c>
      <c r="E66" s="607" t="s">
        <v>1107</v>
      </c>
      <c r="F66" s="608" t="s">
        <v>1119</v>
      </c>
      <c r="G66" s="115" t="s">
        <v>1141</v>
      </c>
      <c r="H66" s="115" t="s">
        <v>1123</v>
      </c>
      <c r="I66" s="90" t="s">
        <v>1</v>
      </c>
      <c r="J66" s="115"/>
      <c r="K66" s="660">
        <v>29321</v>
      </c>
      <c r="L66" s="601">
        <v>57</v>
      </c>
      <c r="M66" s="601">
        <v>57</v>
      </c>
      <c r="N66" s="601" t="s">
        <v>45</v>
      </c>
      <c r="O66" s="601" t="s">
        <v>29</v>
      </c>
      <c r="P66" s="713" t="s">
        <v>48</v>
      </c>
      <c r="Q66" s="713" t="s">
        <v>48</v>
      </c>
      <c r="R66" s="713" t="s">
        <v>48</v>
      </c>
      <c r="S66" s="601" t="s">
        <v>45</v>
      </c>
      <c r="T66" s="713" t="s">
        <v>48</v>
      </c>
      <c r="U66" s="601" t="s">
        <v>45</v>
      </c>
      <c r="V66" s="605" t="s">
        <v>29</v>
      </c>
      <c r="W66" s="601" t="s">
        <v>3140</v>
      </c>
    </row>
    <row r="67" spans="1:23">
      <c r="A67" s="90" t="s">
        <v>4</v>
      </c>
      <c r="B67" s="90" t="s">
        <v>409</v>
      </c>
      <c r="C67" s="607" t="s">
        <v>1024</v>
      </c>
      <c r="D67" s="115" t="s">
        <v>1025</v>
      </c>
      <c r="E67" s="607" t="s">
        <v>1107</v>
      </c>
      <c r="F67" s="608" t="s">
        <v>1119</v>
      </c>
      <c r="G67" s="115" t="s">
        <v>1141</v>
      </c>
      <c r="H67" s="115" t="s">
        <v>1124</v>
      </c>
      <c r="I67" s="90" t="s">
        <v>1</v>
      </c>
      <c r="J67" s="115"/>
      <c r="K67" s="660">
        <v>29321</v>
      </c>
      <c r="L67" s="601">
        <v>57</v>
      </c>
      <c r="M67" s="601">
        <v>57</v>
      </c>
      <c r="N67" s="601" t="s">
        <v>45</v>
      </c>
      <c r="O67" s="601" t="s">
        <v>29</v>
      </c>
      <c r="P67" s="601" t="s">
        <v>45</v>
      </c>
      <c r="Q67" s="713" t="s">
        <v>48</v>
      </c>
      <c r="R67" s="713" t="s">
        <v>48</v>
      </c>
      <c r="S67" s="713" t="s">
        <v>48</v>
      </c>
      <c r="T67" s="713" t="s">
        <v>48</v>
      </c>
      <c r="U67" s="601" t="s">
        <v>45</v>
      </c>
      <c r="V67" s="605" t="s">
        <v>29</v>
      </c>
      <c r="W67" s="601" t="s">
        <v>3140</v>
      </c>
    </row>
    <row r="68" spans="1:23">
      <c r="A68" s="90" t="s">
        <v>4</v>
      </c>
      <c r="B68" s="90" t="s">
        <v>409</v>
      </c>
      <c r="C68" s="607" t="s">
        <v>1024</v>
      </c>
      <c r="D68" s="115" t="s">
        <v>1025</v>
      </c>
      <c r="E68" s="607" t="s">
        <v>1107</v>
      </c>
      <c r="F68" s="608" t="s">
        <v>1119</v>
      </c>
      <c r="G68" s="115" t="s">
        <v>1141</v>
      </c>
      <c r="H68" s="115" t="s">
        <v>1125</v>
      </c>
      <c r="I68" s="90" t="s">
        <v>1</v>
      </c>
      <c r="J68" s="115"/>
      <c r="K68" s="660">
        <v>29321</v>
      </c>
      <c r="L68" s="601">
        <v>57</v>
      </c>
      <c r="M68" s="601">
        <v>57</v>
      </c>
      <c r="N68" s="601" t="s">
        <v>45</v>
      </c>
      <c r="O68" s="601" t="s">
        <v>29</v>
      </c>
      <c r="P68" s="601" t="s">
        <v>45</v>
      </c>
      <c r="Q68" s="713" t="s">
        <v>48</v>
      </c>
      <c r="R68" s="713" t="s">
        <v>48</v>
      </c>
      <c r="S68" s="713" t="s">
        <v>48</v>
      </c>
      <c r="T68" s="601" t="s">
        <v>45</v>
      </c>
      <c r="U68" s="601" t="s">
        <v>45</v>
      </c>
      <c r="V68" s="605" t="s">
        <v>29</v>
      </c>
      <c r="W68" s="601" t="s">
        <v>3146</v>
      </c>
    </row>
    <row r="69" spans="1:23">
      <c r="A69" s="90" t="s">
        <v>4</v>
      </c>
      <c r="B69" s="90" t="s">
        <v>409</v>
      </c>
      <c r="C69" s="607" t="s">
        <v>1024</v>
      </c>
      <c r="D69" s="115" t="s">
        <v>1025</v>
      </c>
      <c r="E69" s="607" t="s">
        <v>1107</v>
      </c>
      <c r="F69" s="608" t="s">
        <v>1119</v>
      </c>
      <c r="G69" s="115" t="s">
        <v>1142</v>
      </c>
      <c r="H69" s="115" t="s">
        <v>1121</v>
      </c>
      <c r="I69" s="90" t="s">
        <v>1</v>
      </c>
      <c r="J69" s="115"/>
      <c r="K69" s="660">
        <v>2093</v>
      </c>
      <c r="L69" s="601">
        <v>25</v>
      </c>
      <c r="M69" s="601">
        <v>25</v>
      </c>
      <c r="N69" s="601" t="s">
        <v>45</v>
      </c>
      <c r="O69" s="601" t="s">
        <v>29</v>
      </c>
      <c r="P69" s="713" t="s">
        <v>48</v>
      </c>
      <c r="Q69" s="713" t="s">
        <v>48</v>
      </c>
      <c r="R69" s="601" t="s">
        <v>45</v>
      </c>
      <c r="S69" s="713" t="s">
        <v>48</v>
      </c>
      <c r="T69" s="713" t="s">
        <v>48</v>
      </c>
      <c r="U69" s="601" t="s">
        <v>45</v>
      </c>
      <c r="V69" s="605" t="s">
        <v>29</v>
      </c>
      <c r="W69" s="601" t="s">
        <v>3140</v>
      </c>
    </row>
    <row r="70" spans="1:23">
      <c r="A70" s="90" t="s">
        <v>4</v>
      </c>
      <c r="B70" s="90" t="s">
        <v>409</v>
      </c>
      <c r="C70" s="607" t="s">
        <v>1024</v>
      </c>
      <c r="D70" s="115" t="s">
        <v>1025</v>
      </c>
      <c r="E70" s="607" t="s">
        <v>1107</v>
      </c>
      <c r="F70" s="608" t="s">
        <v>1119</v>
      </c>
      <c r="G70" s="115" t="s">
        <v>1142</v>
      </c>
      <c r="H70" s="115" t="s">
        <v>1122</v>
      </c>
      <c r="I70" s="90" t="s">
        <v>1</v>
      </c>
      <c r="J70" s="115"/>
      <c r="K70" s="660">
        <v>2093</v>
      </c>
      <c r="L70" s="601">
        <v>25</v>
      </c>
      <c r="M70" s="601">
        <v>25</v>
      </c>
      <c r="N70" s="601" t="s">
        <v>45</v>
      </c>
      <c r="O70" s="601" t="s">
        <v>29</v>
      </c>
      <c r="P70" s="713" t="s">
        <v>48</v>
      </c>
      <c r="Q70" s="601" t="s">
        <v>45</v>
      </c>
      <c r="R70" s="713" t="s">
        <v>48</v>
      </c>
      <c r="S70" s="713" t="s">
        <v>48</v>
      </c>
      <c r="T70" s="713" t="s">
        <v>48</v>
      </c>
      <c r="U70" s="601" t="s">
        <v>45</v>
      </c>
      <c r="V70" s="605" t="s">
        <v>29</v>
      </c>
      <c r="W70" s="601" t="s">
        <v>3140</v>
      </c>
    </row>
    <row r="71" spans="1:23">
      <c r="A71" s="90" t="s">
        <v>4</v>
      </c>
      <c r="B71" s="90" t="s">
        <v>409</v>
      </c>
      <c r="C71" s="607" t="s">
        <v>1024</v>
      </c>
      <c r="D71" s="115" t="s">
        <v>1025</v>
      </c>
      <c r="E71" s="607" t="s">
        <v>1107</v>
      </c>
      <c r="F71" s="608" t="s">
        <v>1119</v>
      </c>
      <c r="G71" s="115" t="s">
        <v>1142</v>
      </c>
      <c r="H71" s="115" t="s">
        <v>1123</v>
      </c>
      <c r="I71" s="90" t="s">
        <v>1</v>
      </c>
      <c r="J71" s="115"/>
      <c r="K71" s="660">
        <v>2093</v>
      </c>
      <c r="L71" s="601">
        <v>25</v>
      </c>
      <c r="M71" s="601">
        <v>25</v>
      </c>
      <c r="N71" s="601" t="s">
        <v>45</v>
      </c>
      <c r="O71" s="601" t="s">
        <v>29</v>
      </c>
      <c r="P71" s="713" t="s">
        <v>48</v>
      </c>
      <c r="Q71" s="713" t="s">
        <v>48</v>
      </c>
      <c r="R71" s="713" t="s">
        <v>48</v>
      </c>
      <c r="S71" s="601" t="s">
        <v>45</v>
      </c>
      <c r="T71" s="713" t="s">
        <v>48</v>
      </c>
      <c r="U71" s="601" t="s">
        <v>45</v>
      </c>
      <c r="V71" s="605" t="s">
        <v>29</v>
      </c>
      <c r="W71" s="601" t="s">
        <v>3140</v>
      </c>
    </row>
    <row r="72" spans="1:23">
      <c r="A72" s="90" t="s">
        <v>4</v>
      </c>
      <c r="B72" s="90" t="s">
        <v>409</v>
      </c>
      <c r="C72" s="607" t="s">
        <v>1024</v>
      </c>
      <c r="D72" s="115" t="s">
        <v>1025</v>
      </c>
      <c r="E72" s="607" t="s">
        <v>1107</v>
      </c>
      <c r="F72" s="608" t="s">
        <v>1119</v>
      </c>
      <c r="G72" s="115" t="s">
        <v>1142</v>
      </c>
      <c r="H72" s="115" t="s">
        <v>1124</v>
      </c>
      <c r="I72" s="90" t="s">
        <v>1</v>
      </c>
      <c r="J72" s="115"/>
      <c r="K72" s="660">
        <v>2093</v>
      </c>
      <c r="L72" s="601">
        <v>25</v>
      </c>
      <c r="M72" s="601">
        <v>25</v>
      </c>
      <c r="N72" s="601" t="s">
        <v>45</v>
      </c>
      <c r="O72" s="601" t="s">
        <v>29</v>
      </c>
      <c r="P72" s="601" t="s">
        <v>45</v>
      </c>
      <c r="Q72" s="713" t="s">
        <v>48</v>
      </c>
      <c r="R72" s="713" t="s">
        <v>48</v>
      </c>
      <c r="S72" s="713" t="s">
        <v>48</v>
      </c>
      <c r="T72" s="713" t="s">
        <v>48</v>
      </c>
      <c r="U72" s="601" t="s">
        <v>45</v>
      </c>
      <c r="V72" s="605" t="s">
        <v>29</v>
      </c>
      <c r="W72" s="601" t="s">
        <v>3140</v>
      </c>
    </row>
    <row r="73" spans="1:23">
      <c r="A73" s="90" t="s">
        <v>4</v>
      </c>
      <c r="B73" s="90" t="s">
        <v>409</v>
      </c>
      <c r="C73" s="607" t="s">
        <v>1024</v>
      </c>
      <c r="D73" s="115" t="s">
        <v>1025</v>
      </c>
      <c r="E73" s="607" t="s">
        <v>1107</v>
      </c>
      <c r="F73" s="608" t="s">
        <v>1119</v>
      </c>
      <c r="G73" s="115" t="s">
        <v>1142</v>
      </c>
      <c r="H73" s="115" t="s">
        <v>1125</v>
      </c>
      <c r="I73" s="90" t="s">
        <v>1</v>
      </c>
      <c r="J73" s="115"/>
      <c r="K73" s="660">
        <v>2093</v>
      </c>
      <c r="L73" s="601">
        <v>25</v>
      </c>
      <c r="M73" s="601">
        <v>25</v>
      </c>
      <c r="N73" s="601" t="s">
        <v>45</v>
      </c>
      <c r="O73" s="601" t="s">
        <v>29</v>
      </c>
      <c r="P73" s="601" t="s">
        <v>45</v>
      </c>
      <c r="Q73" s="713" t="s">
        <v>48</v>
      </c>
      <c r="R73" s="713" t="s">
        <v>48</v>
      </c>
      <c r="S73" s="713" t="s">
        <v>48</v>
      </c>
      <c r="T73" s="601" t="s">
        <v>45</v>
      </c>
      <c r="U73" s="601" t="s">
        <v>45</v>
      </c>
      <c r="V73" s="605" t="s">
        <v>29</v>
      </c>
      <c r="W73" s="601" t="s">
        <v>3140</v>
      </c>
    </row>
    <row r="74" spans="1:23">
      <c r="A74" s="90" t="s">
        <v>4</v>
      </c>
      <c r="B74" s="90" t="s">
        <v>409</v>
      </c>
      <c r="C74" s="607" t="s">
        <v>1024</v>
      </c>
      <c r="D74" s="115" t="s">
        <v>1025</v>
      </c>
      <c r="E74" s="607" t="s">
        <v>1107</v>
      </c>
      <c r="F74" s="608" t="s">
        <v>1119</v>
      </c>
      <c r="G74" s="115" t="s">
        <v>1143</v>
      </c>
      <c r="H74" s="115" t="s">
        <v>1121</v>
      </c>
      <c r="I74" s="90" t="s">
        <v>1</v>
      </c>
      <c r="J74" s="115"/>
      <c r="K74" s="660">
        <v>5901</v>
      </c>
      <c r="L74" s="601">
        <v>45</v>
      </c>
      <c r="M74" s="601">
        <v>45</v>
      </c>
      <c r="N74" s="601" t="s">
        <v>45</v>
      </c>
      <c r="O74" s="601" t="s">
        <v>29</v>
      </c>
      <c r="P74" s="713" t="s">
        <v>48</v>
      </c>
      <c r="Q74" s="713" t="s">
        <v>48</v>
      </c>
      <c r="R74" s="601" t="s">
        <v>45</v>
      </c>
      <c r="S74" s="713" t="s">
        <v>48</v>
      </c>
      <c r="T74" s="713" t="s">
        <v>48</v>
      </c>
      <c r="U74" s="601" t="s">
        <v>45</v>
      </c>
      <c r="V74" s="605" t="s">
        <v>29</v>
      </c>
      <c r="W74" s="601" t="s">
        <v>3140</v>
      </c>
    </row>
    <row r="75" spans="1:23">
      <c r="A75" s="90" t="s">
        <v>4</v>
      </c>
      <c r="B75" s="90" t="s">
        <v>409</v>
      </c>
      <c r="C75" s="607" t="s">
        <v>1024</v>
      </c>
      <c r="D75" s="115" t="s">
        <v>1025</v>
      </c>
      <c r="E75" s="607" t="s">
        <v>1107</v>
      </c>
      <c r="F75" s="608" t="s">
        <v>1119</v>
      </c>
      <c r="G75" s="115" t="s">
        <v>1143</v>
      </c>
      <c r="H75" s="115" t="s">
        <v>1122</v>
      </c>
      <c r="I75" s="90" t="s">
        <v>1</v>
      </c>
      <c r="J75" s="115"/>
      <c r="K75" s="660">
        <v>5901</v>
      </c>
      <c r="L75" s="601">
        <v>45</v>
      </c>
      <c r="M75" s="601">
        <v>45</v>
      </c>
      <c r="N75" s="601" t="s">
        <v>45</v>
      </c>
      <c r="O75" s="601" t="s">
        <v>29</v>
      </c>
      <c r="P75" s="713" t="s">
        <v>48</v>
      </c>
      <c r="Q75" s="601" t="s">
        <v>45</v>
      </c>
      <c r="R75" s="713" t="s">
        <v>48</v>
      </c>
      <c r="S75" s="713" t="s">
        <v>48</v>
      </c>
      <c r="T75" s="713" t="s">
        <v>48</v>
      </c>
      <c r="U75" s="601" t="s">
        <v>45</v>
      </c>
      <c r="V75" s="605" t="s">
        <v>29</v>
      </c>
      <c r="W75" s="601" t="s">
        <v>3140</v>
      </c>
    </row>
    <row r="76" spans="1:23">
      <c r="A76" s="90" t="s">
        <v>4</v>
      </c>
      <c r="B76" s="90" t="s">
        <v>409</v>
      </c>
      <c r="C76" s="607" t="s">
        <v>1024</v>
      </c>
      <c r="D76" s="115" t="s">
        <v>1025</v>
      </c>
      <c r="E76" s="607" t="s">
        <v>1107</v>
      </c>
      <c r="F76" s="608" t="s">
        <v>1119</v>
      </c>
      <c r="G76" s="115" t="s">
        <v>1143</v>
      </c>
      <c r="H76" s="115" t="s">
        <v>1123</v>
      </c>
      <c r="I76" s="90" t="s">
        <v>1</v>
      </c>
      <c r="J76" s="115"/>
      <c r="K76" s="660">
        <v>5901</v>
      </c>
      <c r="L76" s="601">
        <v>45</v>
      </c>
      <c r="M76" s="601">
        <v>45</v>
      </c>
      <c r="N76" s="601" t="s">
        <v>45</v>
      </c>
      <c r="O76" s="601" t="s">
        <v>29</v>
      </c>
      <c r="P76" s="713" t="s">
        <v>48</v>
      </c>
      <c r="Q76" s="713" t="s">
        <v>48</v>
      </c>
      <c r="R76" s="713" t="s">
        <v>48</v>
      </c>
      <c r="S76" s="601" t="s">
        <v>45</v>
      </c>
      <c r="T76" s="713" t="s">
        <v>48</v>
      </c>
      <c r="U76" s="601" t="s">
        <v>45</v>
      </c>
      <c r="V76" s="605" t="s">
        <v>29</v>
      </c>
      <c r="W76" s="601" t="s">
        <v>3140</v>
      </c>
    </row>
    <row r="77" spans="1:23">
      <c r="A77" s="90" t="s">
        <v>4</v>
      </c>
      <c r="B77" s="90" t="s">
        <v>409</v>
      </c>
      <c r="C77" s="607" t="s">
        <v>1024</v>
      </c>
      <c r="D77" s="115" t="s">
        <v>1025</v>
      </c>
      <c r="E77" s="607" t="s">
        <v>1107</v>
      </c>
      <c r="F77" s="608" t="s">
        <v>1119</v>
      </c>
      <c r="G77" s="115" t="s">
        <v>1143</v>
      </c>
      <c r="H77" s="115" t="s">
        <v>1124</v>
      </c>
      <c r="I77" s="90" t="s">
        <v>1</v>
      </c>
      <c r="J77" s="115"/>
      <c r="K77" s="660">
        <v>5901</v>
      </c>
      <c r="L77" s="601">
        <v>45</v>
      </c>
      <c r="M77" s="601">
        <v>45</v>
      </c>
      <c r="N77" s="601" t="s">
        <v>45</v>
      </c>
      <c r="O77" s="601" t="s">
        <v>29</v>
      </c>
      <c r="P77" s="601" t="s">
        <v>45</v>
      </c>
      <c r="Q77" s="713" t="s">
        <v>48</v>
      </c>
      <c r="R77" s="713" t="s">
        <v>48</v>
      </c>
      <c r="S77" s="713" t="s">
        <v>48</v>
      </c>
      <c r="T77" s="713" t="s">
        <v>48</v>
      </c>
      <c r="U77" s="601" t="s">
        <v>45</v>
      </c>
      <c r="V77" s="605" t="s">
        <v>29</v>
      </c>
      <c r="W77" s="601" t="s">
        <v>3140</v>
      </c>
    </row>
    <row r="78" spans="1:23">
      <c r="A78" s="90" t="s">
        <v>4</v>
      </c>
      <c r="B78" s="90" t="s">
        <v>409</v>
      </c>
      <c r="C78" s="607" t="s">
        <v>1024</v>
      </c>
      <c r="D78" s="115" t="s">
        <v>1025</v>
      </c>
      <c r="E78" s="607" t="s">
        <v>1107</v>
      </c>
      <c r="F78" s="608" t="s">
        <v>1119</v>
      </c>
      <c r="G78" s="115" t="s">
        <v>1143</v>
      </c>
      <c r="H78" s="115" t="s">
        <v>1125</v>
      </c>
      <c r="I78" s="90" t="s">
        <v>1</v>
      </c>
      <c r="J78" s="115"/>
      <c r="K78" s="660">
        <v>5901</v>
      </c>
      <c r="L78" s="601">
        <v>45</v>
      </c>
      <c r="M78" s="601">
        <v>45</v>
      </c>
      <c r="N78" s="601" t="s">
        <v>45</v>
      </c>
      <c r="O78" s="601" t="s">
        <v>29</v>
      </c>
      <c r="P78" s="601" t="s">
        <v>45</v>
      </c>
      <c r="Q78" s="713" t="s">
        <v>48</v>
      </c>
      <c r="R78" s="713" t="s">
        <v>48</v>
      </c>
      <c r="S78" s="713" t="s">
        <v>48</v>
      </c>
      <c r="T78" s="601" t="s">
        <v>45</v>
      </c>
      <c r="U78" s="601" t="s">
        <v>45</v>
      </c>
      <c r="V78" s="605" t="s">
        <v>29</v>
      </c>
      <c r="W78" s="601" t="s">
        <v>3140</v>
      </c>
    </row>
    <row r="79" spans="1:23">
      <c r="A79" s="90" t="s">
        <v>4</v>
      </c>
      <c r="B79" s="90" t="s">
        <v>409</v>
      </c>
      <c r="C79" s="607" t="s">
        <v>1024</v>
      </c>
      <c r="D79" s="115" t="s">
        <v>1025</v>
      </c>
      <c r="E79" s="607" t="s">
        <v>1107</v>
      </c>
      <c r="F79" s="608" t="s">
        <v>1128</v>
      </c>
      <c r="G79" s="115" t="s">
        <v>1144</v>
      </c>
      <c r="H79" s="115" t="s">
        <v>1125</v>
      </c>
      <c r="I79" s="90" t="s">
        <v>1</v>
      </c>
      <c r="J79" s="115" t="s">
        <v>1130</v>
      </c>
      <c r="K79" s="660">
        <v>960</v>
      </c>
      <c r="L79" s="601">
        <v>54</v>
      </c>
      <c r="M79" s="601">
        <v>54</v>
      </c>
      <c r="N79" s="601" t="s">
        <v>29</v>
      </c>
      <c r="O79" s="601" t="s">
        <v>29</v>
      </c>
      <c r="P79" s="601" t="s">
        <v>45</v>
      </c>
      <c r="Q79" s="713" t="s">
        <v>48</v>
      </c>
      <c r="R79" s="713" t="s">
        <v>48</v>
      </c>
      <c r="S79" s="713" t="s">
        <v>48</v>
      </c>
      <c r="T79" s="713" t="s">
        <v>48</v>
      </c>
      <c r="U79" s="601" t="s">
        <v>45</v>
      </c>
      <c r="V79" s="605" t="s">
        <v>29</v>
      </c>
      <c r="W79" s="601" t="s">
        <v>3140</v>
      </c>
    </row>
    <row r="80" spans="1:23">
      <c r="A80" s="90" t="s">
        <v>4</v>
      </c>
      <c r="B80" s="90" t="s">
        <v>409</v>
      </c>
      <c r="C80" s="607" t="s">
        <v>1024</v>
      </c>
      <c r="D80" s="115" t="s">
        <v>1025</v>
      </c>
      <c r="E80" s="607" t="s">
        <v>1107</v>
      </c>
      <c r="F80" s="608" t="s">
        <v>1128</v>
      </c>
      <c r="G80" s="115" t="s">
        <v>1145</v>
      </c>
      <c r="H80" s="115" t="s">
        <v>1125</v>
      </c>
      <c r="I80" s="90" t="s">
        <v>1</v>
      </c>
      <c r="J80" s="115" t="s">
        <v>1130</v>
      </c>
      <c r="K80" s="660">
        <v>960</v>
      </c>
      <c r="L80" s="601">
        <v>38</v>
      </c>
      <c r="M80" s="601">
        <v>38</v>
      </c>
      <c r="N80" s="601" t="s">
        <v>29</v>
      </c>
      <c r="O80" s="601" t="s">
        <v>29</v>
      </c>
      <c r="P80" s="601" t="s">
        <v>45</v>
      </c>
      <c r="Q80" s="713" t="s">
        <v>48</v>
      </c>
      <c r="R80" s="713" t="s">
        <v>48</v>
      </c>
      <c r="S80" s="713" t="s">
        <v>48</v>
      </c>
      <c r="T80" s="713" t="s">
        <v>48</v>
      </c>
      <c r="U80" s="601" t="s">
        <v>45</v>
      </c>
      <c r="V80" s="605" t="s">
        <v>29</v>
      </c>
      <c r="W80" s="601" t="s">
        <v>3140</v>
      </c>
    </row>
    <row r="81" spans="1:23">
      <c r="A81" s="90" t="s">
        <v>4</v>
      </c>
      <c r="B81" s="90" t="s">
        <v>409</v>
      </c>
      <c r="C81" s="607" t="s">
        <v>1024</v>
      </c>
      <c r="D81" s="115" t="s">
        <v>1025</v>
      </c>
      <c r="E81" s="607" t="s">
        <v>1107</v>
      </c>
      <c r="F81" s="608" t="s">
        <v>1128</v>
      </c>
      <c r="G81" s="115" t="s">
        <v>1146</v>
      </c>
      <c r="H81" s="115" t="s">
        <v>1125</v>
      </c>
      <c r="I81" s="90" t="s">
        <v>1</v>
      </c>
      <c r="J81" s="115" t="s">
        <v>1130</v>
      </c>
      <c r="K81" s="660">
        <v>2400</v>
      </c>
      <c r="L81" s="601">
        <v>46</v>
      </c>
      <c r="M81" s="601">
        <v>46</v>
      </c>
      <c r="N81" s="601" t="s">
        <v>29</v>
      </c>
      <c r="O81" s="601" t="s">
        <v>29</v>
      </c>
      <c r="P81" s="601" t="s">
        <v>45</v>
      </c>
      <c r="Q81" s="713" t="s">
        <v>48</v>
      </c>
      <c r="R81" s="713" t="s">
        <v>48</v>
      </c>
      <c r="S81" s="713" t="s">
        <v>48</v>
      </c>
      <c r="T81" s="713" t="s">
        <v>48</v>
      </c>
      <c r="U81" s="601" t="s">
        <v>45</v>
      </c>
      <c r="V81" s="605" t="s">
        <v>29</v>
      </c>
      <c r="W81" s="601" t="s">
        <v>3140</v>
      </c>
    </row>
    <row r="82" spans="1:23">
      <c r="A82" s="90" t="s">
        <v>4</v>
      </c>
      <c r="B82" s="90" t="s">
        <v>409</v>
      </c>
      <c r="C82" s="607" t="s">
        <v>1024</v>
      </c>
      <c r="D82" s="115" t="s">
        <v>1025</v>
      </c>
      <c r="E82" s="607" t="s">
        <v>1107</v>
      </c>
      <c r="F82" s="608" t="s">
        <v>1128</v>
      </c>
      <c r="G82" s="115" t="s">
        <v>1147</v>
      </c>
      <c r="H82" s="115" t="s">
        <v>1125</v>
      </c>
      <c r="I82" s="90" t="s">
        <v>1</v>
      </c>
      <c r="J82" s="115" t="s">
        <v>1130</v>
      </c>
      <c r="K82" s="660">
        <v>2400</v>
      </c>
      <c r="L82" s="601">
        <v>35</v>
      </c>
      <c r="M82" s="601">
        <v>35</v>
      </c>
      <c r="N82" s="601" t="s">
        <v>29</v>
      </c>
      <c r="O82" s="601" t="s">
        <v>29</v>
      </c>
      <c r="P82" s="601" t="s">
        <v>45</v>
      </c>
      <c r="Q82" s="713" t="s">
        <v>48</v>
      </c>
      <c r="R82" s="713" t="s">
        <v>48</v>
      </c>
      <c r="S82" s="713" t="s">
        <v>48</v>
      </c>
      <c r="T82" s="601" t="s">
        <v>45</v>
      </c>
      <c r="U82" s="601" t="s">
        <v>45</v>
      </c>
      <c r="V82" s="605" t="s">
        <v>29</v>
      </c>
      <c r="W82" s="601" t="s">
        <v>3147</v>
      </c>
    </row>
    <row r="83" spans="1:23">
      <c r="A83" s="90" t="s">
        <v>4</v>
      </c>
      <c r="B83" s="90" t="s">
        <v>409</v>
      </c>
      <c r="C83" s="607" t="s">
        <v>1024</v>
      </c>
      <c r="D83" s="115" t="s">
        <v>1025</v>
      </c>
      <c r="E83" s="607" t="s">
        <v>1107</v>
      </c>
      <c r="F83" s="608" t="s">
        <v>1128</v>
      </c>
      <c r="G83" s="115" t="s">
        <v>1148</v>
      </c>
      <c r="H83" s="115" t="s">
        <v>1125</v>
      </c>
      <c r="I83" s="90" t="s">
        <v>1</v>
      </c>
      <c r="J83" s="115" t="s">
        <v>1130</v>
      </c>
      <c r="K83" s="660">
        <v>1440</v>
      </c>
      <c r="L83" s="601">
        <v>23</v>
      </c>
      <c r="M83" s="601">
        <v>23</v>
      </c>
      <c r="N83" s="601" t="s">
        <v>29</v>
      </c>
      <c r="O83" s="601" t="s">
        <v>29</v>
      </c>
      <c r="P83" s="601" t="s">
        <v>45</v>
      </c>
      <c r="Q83" s="713" t="s">
        <v>48</v>
      </c>
      <c r="R83" s="713" t="s">
        <v>48</v>
      </c>
      <c r="S83" s="713" t="s">
        <v>48</v>
      </c>
      <c r="T83" s="713" t="s">
        <v>48</v>
      </c>
      <c r="U83" s="601" t="s">
        <v>45</v>
      </c>
      <c r="V83" s="605" t="s">
        <v>29</v>
      </c>
      <c r="W83" s="601" t="s">
        <v>3140</v>
      </c>
    </row>
    <row r="84" spans="1:23">
      <c r="A84" s="90" t="s">
        <v>4</v>
      </c>
      <c r="B84" s="90" t="s">
        <v>409</v>
      </c>
      <c r="C84" s="607" t="s">
        <v>1024</v>
      </c>
      <c r="D84" s="115" t="s">
        <v>1025</v>
      </c>
      <c r="E84" s="607" t="s">
        <v>1115</v>
      </c>
      <c r="F84" s="608" t="s">
        <v>1119</v>
      </c>
      <c r="G84" s="115" t="s">
        <v>1149</v>
      </c>
      <c r="H84" s="115" t="s">
        <v>1121</v>
      </c>
      <c r="I84" s="90" t="s">
        <v>1</v>
      </c>
      <c r="J84" s="115"/>
      <c r="K84" s="660">
        <v>1368</v>
      </c>
      <c r="L84" s="601">
        <v>17</v>
      </c>
      <c r="M84" s="601">
        <v>17</v>
      </c>
      <c r="N84" s="601" t="s">
        <v>45</v>
      </c>
      <c r="O84" s="601" t="s">
        <v>29</v>
      </c>
      <c r="P84" s="713" t="s">
        <v>48</v>
      </c>
      <c r="Q84" s="713" t="s">
        <v>48</v>
      </c>
      <c r="R84" s="601" t="s">
        <v>45</v>
      </c>
      <c r="S84" s="713" t="s">
        <v>48</v>
      </c>
      <c r="T84" s="713" t="s">
        <v>48</v>
      </c>
      <c r="U84" s="601" t="s">
        <v>45</v>
      </c>
      <c r="V84" s="605" t="s">
        <v>29</v>
      </c>
      <c r="W84" s="601" t="s">
        <v>3140</v>
      </c>
    </row>
    <row r="85" spans="1:23">
      <c r="A85" s="90" t="s">
        <v>4</v>
      </c>
      <c r="B85" s="90" t="s">
        <v>409</v>
      </c>
      <c r="C85" s="607" t="s">
        <v>1024</v>
      </c>
      <c r="D85" s="115" t="s">
        <v>1025</v>
      </c>
      <c r="E85" s="607" t="s">
        <v>1115</v>
      </c>
      <c r="F85" s="608" t="s">
        <v>1119</v>
      </c>
      <c r="G85" s="115" t="s">
        <v>1149</v>
      </c>
      <c r="H85" s="115" t="s">
        <v>1122</v>
      </c>
      <c r="I85" s="90" t="s">
        <v>1</v>
      </c>
      <c r="J85" s="115"/>
      <c r="K85" s="660">
        <v>1368</v>
      </c>
      <c r="L85" s="601">
        <v>17</v>
      </c>
      <c r="M85" s="601">
        <v>17</v>
      </c>
      <c r="N85" s="601" t="s">
        <v>45</v>
      </c>
      <c r="O85" s="601" t="s">
        <v>29</v>
      </c>
      <c r="P85" s="713" t="s">
        <v>48</v>
      </c>
      <c r="Q85" s="601" t="s">
        <v>45</v>
      </c>
      <c r="R85" s="713" t="s">
        <v>48</v>
      </c>
      <c r="S85" s="713" t="s">
        <v>48</v>
      </c>
      <c r="T85" s="713" t="s">
        <v>48</v>
      </c>
      <c r="U85" s="601" t="s">
        <v>45</v>
      </c>
      <c r="V85" s="605" t="s">
        <v>29</v>
      </c>
      <c r="W85" s="601" t="s">
        <v>3140</v>
      </c>
    </row>
    <row r="86" spans="1:23">
      <c r="A86" s="90" t="s">
        <v>4</v>
      </c>
      <c r="B86" s="90" t="s">
        <v>409</v>
      </c>
      <c r="C86" s="607" t="s">
        <v>1024</v>
      </c>
      <c r="D86" s="115" t="s">
        <v>1025</v>
      </c>
      <c r="E86" s="607" t="s">
        <v>1115</v>
      </c>
      <c r="F86" s="608" t="s">
        <v>1119</v>
      </c>
      <c r="G86" s="115" t="s">
        <v>1149</v>
      </c>
      <c r="H86" s="115" t="s">
        <v>1123</v>
      </c>
      <c r="I86" s="90" t="s">
        <v>1</v>
      </c>
      <c r="J86" s="115"/>
      <c r="K86" s="660">
        <v>1368</v>
      </c>
      <c r="L86" s="601">
        <v>17</v>
      </c>
      <c r="M86" s="601">
        <v>17</v>
      </c>
      <c r="N86" s="601" t="s">
        <v>45</v>
      </c>
      <c r="O86" s="601" t="s">
        <v>29</v>
      </c>
      <c r="P86" s="713" t="s">
        <v>48</v>
      </c>
      <c r="Q86" s="713" t="s">
        <v>48</v>
      </c>
      <c r="R86" s="713" t="s">
        <v>48</v>
      </c>
      <c r="S86" s="601" t="s">
        <v>45</v>
      </c>
      <c r="T86" s="713" t="s">
        <v>48</v>
      </c>
      <c r="U86" s="601" t="s">
        <v>45</v>
      </c>
      <c r="V86" s="605" t="s">
        <v>29</v>
      </c>
      <c r="W86" s="601" t="s">
        <v>3140</v>
      </c>
    </row>
    <row r="87" spans="1:23">
      <c r="A87" s="90" t="s">
        <v>4</v>
      </c>
      <c r="B87" s="90" t="s">
        <v>409</v>
      </c>
      <c r="C87" s="607" t="s">
        <v>1024</v>
      </c>
      <c r="D87" s="115" t="s">
        <v>1025</v>
      </c>
      <c r="E87" s="607" t="s">
        <v>1115</v>
      </c>
      <c r="F87" s="608" t="s">
        <v>1119</v>
      </c>
      <c r="G87" s="115" t="s">
        <v>1149</v>
      </c>
      <c r="H87" s="115" t="s">
        <v>1124</v>
      </c>
      <c r="I87" s="90" t="s">
        <v>1</v>
      </c>
      <c r="J87" s="115"/>
      <c r="K87" s="660">
        <v>1368</v>
      </c>
      <c r="L87" s="601">
        <v>17</v>
      </c>
      <c r="M87" s="601">
        <v>17</v>
      </c>
      <c r="N87" s="601" t="s">
        <v>45</v>
      </c>
      <c r="O87" s="601" t="s">
        <v>29</v>
      </c>
      <c r="P87" s="601" t="s">
        <v>45</v>
      </c>
      <c r="Q87" s="713" t="s">
        <v>48</v>
      </c>
      <c r="R87" s="713" t="s">
        <v>48</v>
      </c>
      <c r="S87" s="713" t="s">
        <v>48</v>
      </c>
      <c r="T87" s="713" t="s">
        <v>48</v>
      </c>
      <c r="U87" s="601" t="s">
        <v>45</v>
      </c>
      <c r="V87" s="605" t="s">
        <v>29</v>
      </c>
      <c r="W87" s="601" t="s">
        <v>3140</v>
      </c>
    </row>
    <row r="88" spans="1:23">
      <c r="A88" s="90" t="s">
        <v>4</v>
      </c>
      <c r="B88" s="90" t="s">
        <v>409</v>
      </c>
      <c r="C88" s="607" t="s">
        <v>1024</v>
      </c>
      <c r="D88" s="115" t="s">
        <v>1025</v>
      </c>
      <c r="E88" s="607" t="s">
        <v>1115</v>
      </c>
      <c r="F88" s="608" t="s">
        <v>1119</v>
      </c>
      <c r="G88" s="115" t="s">
        <v>1149</v>
      </c>
      <c r="H88" s="115" t="s">
        <v>1125</v>
      </c>
      <c r="I88" s="90" t="s">
        <v>1</v>
      </c>
      <c r="J88" s="115"/>
      <c r="K88" s="660">
        <v>1368</v>
      </c>
      <c r="L88" s="601">
        <v>17</v>
      </c>
      <c r="M88" s="601">
        <v>17</v>
      </c>
      <c r="N88" s="601" t="s">
        <v>45</v>
      </c>
      <c r="O88" s="601" t="s">
        <v>29</v>
      </c>
      <c r="P88" s="601" t="s">
        <v>45</v>
      </c>
      <c r="Q88" s="713" t="s">
        <v>48</v>
      </c>
      <c r="R88" s="713" t="s">
        <v>48</v>
      </c>
      <c r="S88" s="713" t="s">
        <v>48</v>
      </c>
      <c r="T88" s="601" t="s">
        <v>45</v>
      </c>
      <c r="U88" s="601" t="s">
        <v>45</v>
      </c>
      <c r="V88" s="605" t="s">
        <v>29</v>
      </c>
      <c r="W88" s="601" t="s">
        <v>3140</v>
      </c>
    </row>
    <row r="89" spans="1:23">
      <c r="A89" s="90" t="s">
        <v>4</v>
      </c>
      <c r="B89" s="90" t="s">
        <v>409</v>
      </c>
      <c r="C89" s="607" t="s">
        <v>1024</v>
      </c>
      <c r="D89" s="115" t="s">
        <v>1025</v>
      </c>
      <c r="E89" s="607" t="s">
        <v>1115</v>
      </c>
      <c r="F89" s="608" t="s">
        <v>1119</v>
      </c>
      <c r="G89" s="115" t="s">
        <v>1150</v>
      </c>
      <c r="H89" s="115" t="s">
        <v>1121</v>
      </c>
      <c r="I89" s="90" t="s">
        <v>1</v>
      </c>
      <c r="J89" s="115"/>
      <c r="K89" s="660">
        <v>611</v>
      </c>
      <c r="L89" s="601">
        <v>12</v>
      </c>
      <c r="M89" s="601">
        <v>12</v>
      </c>
      <c r="N89" s="601" t="s">
        <v>45</v>
      </c>
      <c r="O89" s="601" t="s">
        <v>29</v>
      </c>
      <c r="P89" s="713" t="s">
        <v>48</v>
      </c>
      <c r="Q89" s="713" t="s">
        <v>48</v>
      </c>
      <c r="R89" s="601" t="s">
        <v>45</v>
      </c>
      <c r="S89" s="713" t="s">
        <v>48</v>
      </c>
      <c r="T89" s="713" t="s">
        <v>48</v>
      </c>
      <c r="U89" s="601" t="s">
        <v>45</v>
      </c>
      <c r="V89" s="605" t="s">
        <v>29</v>
      </c>
      <c r="W89" s="601" t="s">
        <v>3140</v>
      </c>
    </row>
    <row r="90" spans="1:23">
      <c r="A90" s="90" t="s">
        <v>4</v>
      </c>
      <c r="B90" s="90" t="s">
        <v>409</v>
      </c>
      <c r="C90" s="607" t="s">
        <v>1024</v>
      </c>
      <c r="D90" s="115" t="s">
        <v>1025</v>
      </c>
      <c r="E90" s="607" t="s">
        <v>1115</v>
      </c>
      <c r="F90" s="608" t="s">
        <v>1119</v>
      </c>
      <c r="G90" s="115" t="s">
        <v>1150</v>
      </c>
      <c r="H90" s="115" t="s">
        <v>1122</v>
      </c>
      <c r="I90" s="90" t="s">
        <v>1</v>
      </c>
      <c r="J90" s="115"/>
      <c r="K90" s="660">
        <v>611</v>
      </c>
      <c r="L90" s="601">
        <v>12</v>
      </c>
      <c r="M90" s="601">
        <v>12</v>
      </c>
      <c r="N90" s="601" t="s">
        <v>45</v>
      </c>
      <c r="O90" s="601" t="s">
        <v>29</v>
      </c>
      <c r="P90" s="713" t="s">
        <v>48</v>
      </c>
      <c r="Q90" s="601" t="s">
        <v>45</v>
      </c>
      <c r="R90" s="713" t="s">
        <v>48</v>
      </c>
      <c r="S90" s="713" t="s">
        <v>48</v>
      </c>
      <c r="T90" s="713" t="s">
        <v>48</v>
      </c>
      <c r="U90" s="601" t="s">
        <v>45</v>
      </c>
      <c r="V90" s="605" t="s">
        <v>29</v>
      </c>
      <c r="W90" s="601" t="s">
        <v>3140</v>
      </c>
    </row>
    <row r="91" spans="1:23">
      <c r="A91" s="90" t="s">
        <v>4</v>
      </c>
      <c r="B91" s="90" t="s">
        <v>409</v>
      </c>
      <c r="C91" s="607" t="s">
        <v>1024</v>
      </c>
      <c r="D91" s="115" t="s">
        <v>1025</v>
      </c>
      <c r="E91" s="607" t="s">
        <v>1115</v>
      </c>
      <c r="F91" s="608" t="s">
        <v>1119</v>
      </c>
      <c r="G91" s="115" t="s">
        <v>1150</v>
      </c>
      <c r="H91" s="115" t="s">
        <v>1123</v>
      </c>
      <c r="I91" s="90" t="s">
        <v>1</v>
      </c>
      <c r="J91" s="115"/>
      <c r="K91" s="660">
        <v>611</v>
      </c>
      <c r="L91" s="601">
        <v>12</v>
      </c>
      <c r="M91" s="601">
        <v>12</v>
      </c>
      <c r="N91" s="601" t="s">
        <v>45</v>
      </c>
      <c r="O91" s="601" t="s">
        <v>29</v>
      </c>
      <c r="P91" s="713" t="s">
        <v>48</v>
      </c>
      <c r="Q91" s="713" t="s">
        <v>48</v>
      </c>
      <c r="R91" s="713" t="s">
        <v>48</v>
      </c>
      <c r="S91" s="601" t="s">
        <v>45</v>
      </c>
      <c r="T91" s="713" t="s">
        <v>48</v>
      </c>
      <c r="U91" s="601" t="s">
        <v>45</v>
      </c>
      <c r="V91" s="605" t="s">
        <v>29</v>
      </c>
      <c r="W91" s="601" t="s">
        <v>3140</v>
      </c>
    </row>
    <row r="92" spans="1:23">
      <c r="A92" s="90" t="s">
        <v>4</v>
      </c>
      <c r="B92" s="90" t="s">
        <v>409</v>
      </c>
      <c r="C92" s="607" t="s">
        <v>1024</v>
      </c>
      <c r="D92" s="115" t="s">
        <v>1025</v>
      </c>
      <c r="E92" s="607" t="s">
        <v>1115</v>
      </c>
      <c r="F92" s="608" t="s">
        <v>1119</v>
      </c>
      <c r="G92" s="115" t="s">
        <v>1150</v>
      </c>
      <c r="H92" s="115" t="s">
        <v>1124</v>
      </c>
      <c r="I92" s="90" t="s">
        <v>1</v>
      </c>
      <c r="J92" s="115"/>
      <c r="K92" s="660">
        <v>611</v>
      </c>
      <c r="L92" s="601">
        <v>12</v>
      </c>
      <c r="M92" s="601">
        <v>12</v>
      </c>
      <c r="N92" s="601" t="s">
        <v>45</v>
      </c>
      <c r="O92" s="601" t="s">
        <v>29</v>
      </c>
      <c r="P92" s="601" t="s">
        <v>45</v>
      </c>
      <c r="Q92" s="713" t="s">
        <v>48</v>
      </c>
      <c r="R92" s="713" t="s">
        <v>48</v>
      </c>
      <c r="S92" s="713" t="s">
        <v>48</v>
      </c>
      <c r="T92" s="713" t="s">
        <v>48</v>
      </c>
      <c r="U92" s="601" t="s">
        <v>45</v>
      </c>
      <c r="V92" s="605" t="s">
        <v>29</v>
      </c>
      <c r="W92" s="601" t="s">
        <v>3140</v>
      </c>
    </row>
    <row r="93" spans="1:23">
      <c r="A93" s="90" t="s">
        <v>4</v>
      </c>
      <c r="B93" s="90" t="s">
        <v>409</v>
      </c>
      <c r="C93" s="607" t="s">
        <v>1024</v>
      </c>
      <c r="D93" s="115" t="s">
        <v>1025</v>
      </c>
      <c r="E93" s="607" t="s">
        <v>1115</v>
      </c>
      <c r="F93" s="608" t="s">
        <v>1119</v>
      </c>
      <c r="G93" s="115" t="s">
        <v>1150</v>
      </c>
      <c r="H93" s="115" t="s">
        <v>1125</v>
      </c>
      <c r="I93" s="90" t="s">
        <v>1</v>
      </c>
      <c r="J93" s="115"/>
      <c r="K93" s="660">
        <v>611</v>
      </c>
      <c r="L93" s="601">
        <v>12</v>
      </c>
      <c r="M93" s="601">
        <v>12</v>
      </c>
      <c r="N93" s="601" t="s">
        <v>45</v>
      </c>
      <c r="O93" s="601" t="s">
        <v>29</v>
      </c>
      <c r="P93" s="601" t="s">
        <v>45</v>
      </c>
      <c r="Q93" s="713" t="s">
        <v>48</v>
      </c>
      <c r="R93" s="713" t="s">
        <v>48</v>
      </c>
      <c r="S93" s="713" t="s">
        <v>48</v>
      </c>
      <c r="T93" s="601" t="s">
        <v>45</v>
      </c>
      <c r="U93" s="601" t="s">
        <v>45</v>
      </c>
      <c r="V93" s="605" t="s">
        <v>29</v>
      </c>
      <c r="W93" s="601" t="s">
        <v>3140</v>
      </c>
    </row>
    <row r="94" spans="1:23">
      <c r="A94" s="90" t="s">
        <v>4</v>
      </c>
      <c r="B94" s="90" t="s">
        <v>409</v>
      </c>
      <c r="C94" s="607" t="s">
        <v>1024</v>
      </c>
      <c r="D94" s="115" t="s">
        <v>1025</v>
      </c>
      <c r="E94" s="607" t="s">
        <v>1115</v>
      </c>
      <c r="F94" s="608" t="s">
        <v>1128</v>
      </c>
      <c r="G94" s="115" t="s">
        <v>1151</v>
      </c>
      <c r="H94" s="115" t="s">
        <v>1125</v>
      </c>
      <c r="I94" s="90" t="s">
        <v>1</v>
      </c>
      <c r="J94" s="115" t="s">
        <v>1130</v>
      </c>
      <c r="K94" s="660">
        <v>480</v>
      </c>
      <c r="L94" s="601">
        <v>22</v>
      </c>
      <c r="M94" s="601">
        <v>22</v>
      </c>
      <c r="N94" s="601" t="s">
        <v>29</v>
      </c>
      <c r="O94" s="601" t="s">
        <v>29</v>
      </c>
      <c r="P94" s="601" t="s">
        <v>45</v>
      </c>
      <c r="Q94" s="713" t="s">
        <v>48</v>
      </c>
      <c r="R94" s="713" t="s">
        <v>48</v>
      </c>
      <c r="S94" s="713" t="s">
        <v>48</v>
      </c>
      <c r="T94" s="713" t="s">
        <v>48</v>
      </c>
      <c r="U94" s="601" t="s">
        <v>45</v>
      </c>
      <c r="V94" s="605" t="s">
        <v>29</v>
      </c>
      <c r="W94" s="601" t="s">
        <v>3140</v>
      </c>
    </row>
    <row r="95" spans="1:23">
      <c r="A95" s="90" t="s">
        <v>4</v>
      </c>
      <c r="B95" s="90" t="s">
        <v>409</v>
      </c>
      <c r="C95" s="611" t="s">
        <v>591</v>
      </c>
      <c r="D95" s="115" t="s">
        <v>343</v>
      </c>
      <c r="E95" s="611" t="s">
        <v>657</v>
      </c>
      <c r="F95" s="608" t="s">
        <v>1119</v>
      </c>
      <c r="G95" s="115" t="s">
        <v>658</v>
      </c>
      <c r="H95" s="90" t="s">
        <v>31</v>
      </c>
      <c r="I95" s="90" t="s">
        <v>1</v>
      </c>
      <c r="J95" s="115"/>
      <c r="K95" s="604">
        <v>100</v>
      </c>
      <c r="L95" s="601">
        <v>4</v>
      </c>
      <c r="M95" s="601">
        <v>4</v>
      </c>
      <c r="N95" s="601" t="s">
        <v>29</v>
      </c>
      <c r="O95" s="601" t="s">
        <v>29</v>
      </c>
      <c r="P95" s="601" t="s">
        <v>45</v>
      </c>
      <c r="Q95" s="601" t="s">
        <v>45</v>
      </c>
      <c r="R95" s="601" t="s">
        <v>45</v>
      </c>
      <c r="S95" s="601" t="s">
        <v>45</v>
      </c>
      <c r="T95" s="601" t="s">
        <v>45</v>
      </c>
      <c r="U95" s="601" t="s">
        <v>45</v>
      </c>
      <c r="V95" s="605" t="s">
        <v>29</v>
      </c>
      <c r="W95" s="601" t="s">
        <v>3141</v>
      </c>
    </row>
    <row r="96" spans="1:23">
      <c r="A96" s="90" t="s">
        <v>4</v>
      </c>
      <c r="B96" s="90" t="s">
        <v>409</v>
      </c>
      <c r="C96" s="611" t="s">
        <v>591</v>
      </c>
      <c r="D96" s="115" t="s">
        <v>343</v>
      </c>
      <c r="E96" s="611" t="s">
        <v>659</v>
      </c>
      <c r="F96" s="608" t="s">
        <v>1119</v>
      </c>
      <c r="G96" s="115" t="s">
        <v>660</v>
      </c>
      <c r="H96" s="90" t="s">
        <v>31</v>
      </c>
      <c r="I96" s="90" t="s">
        <v>1</v>
      </c>
      <c r="J96" s="115"/>
      <c r="K96" s="604">
        <v>238</v>
      </c>
      <c r="L96" s="601">
        <v>13</v>
      </c>
      <c r="M96" s="601">
        <v>13</v>
      </c>
      <c r="N96" s="601" t="s">
        <v>29</v>
      </c>
      <c r="O96" s="601" t="s">
        <v>29</v>
      </c>
      <c r="P96" s="601" t="s">
        <v>45</v>
      </c>
      <c r="Q96" s="601" t="s">
        <v>45</v>
      </c>
      <c r="R96" s="601" t="s">
        <v>45</v>
      </c>
      <c r="S96" s="601" t="s">
        <v>45</v>
      </c>
      <c r="T96" s="601" t="s">
        <v>45</v>
      </c>
      <c r="U96" s="601" t="s">
        <v>45</v>
      </c>
      <c r="V96" s="605" t="s">
        <v>29</v>
      </c>
      <c r="W96" s="601" t="s">
        <v>3141</v>
      </c>
    </row>
    <row r="97" spans="1:23">
      <c r="A97" s="90" t="s">
        <v>4</v>
      </c>
      <c r="B97" s="90" t="s">
        <v>409</v>
      </c>
      <c r="C97" s="611" t="s">
        <v>591</v>
      </c>
      <c r="D97" s="115" t="s">
        <v>343</v>
      </c>
      <c r="E97" s="611" t="s">
        <v>659</v>
      </c>
      <c r="F97" s="608" t="s">
        <v>1119</v>
      </c>
      <c r="G97" s="115" t="s">
        <v>661</v>
      </c>
      <c r="H97" s="90" t="s">
        <v>31</v>
      </c>
      <c r="I97" s="90" t="s">
        <v>1</v>
      </c>
      <c r="J97" s="115"/>
      <c r="K97" s="604" t="s">
        <v>652</v>
      </c>
      <c r="L97" s="601" t="s">
        <v>652</v>
      </c>
      <c r="M97" s="601" t="s">
        <v>652</v>
      </c>
      <c r="N97" s="601" t="s">
        <v>652</v>
      </c>
      <c r="O97" s="601" t="s">
        <v>652</v>
      </c>
      <c r="P97" s="601" t="s">
        <v>652</v>
      </c>
      <c r="Q97" s="601" t="s">
        <v>652</v>
      </c>
      <c r="R97" s="601" t="s">
        <v>652</v>
      </c>
      <c r="S97" s="601" t="s">
        <v>652</v>
      </c>
      <c r="T97" s="601" t="s">
        <v>652</v>
      </c>
      <c r="U97" s="601" t="s">
        <v>652</v>
      </c>
      <c r="V97" s="605" t="s">
        <v>652</v>
      </c>
      <c r="W97" s="612" t="s">
        <v>2976</v>
      </c>
    </row>
    <row r="98" spans="1:23">
      <c r="A98" s="90" t="s">
        <v>4</v>
      </c>
      <c r="B98" s="90" t="s">
        <v>409</v>
      </c>
      <c r="C98" s="607" t="s">
        <v>644</v>
      </c>
      <c r="D98" s="115" t="s">
        <v>343</v>
      </c>
      <c r="E98" s="607" t="s">
        <v>662</v>
      </c>
      <c r="F98" s="608" t="s">
        <v>1119</v>
      </c>
      <c r="G98" s="115" t="s">
        <v>663</v>
      </c>
      <c r="H98" s="90" t="s">
        <v>31</v>
      </c>
      <c r="I98" s="90" t="s">
        <v>1</v>
      </c>
      <c r="J98" s="115"/>
      <c r="K98" s="604">
        <v>29966</v>
      </c>
      <c r="L98" s="601">
        <v>22</v>
      </c>
      <c r="M98" s="601">
        <v>22</v>
      </c>
      <c r="N98" s="601" t="s">
        <v>45</v>
      </c>
      <c r="O98" s="601" t="s">
        <v>29</v>
      </c>
      <c r="P98" s="601" t="s">
        <v>45</v>
      </c>
      <c r="Q98" s="601" t="s">
        <v>45</v>
      </c>
      <c r="R98" s="601" t="s">
        <v>45</v>
      </c>
      <c r="S98" s="601" t="s">
        <v>45</v>
      </c>
      <c r="T98" s="601" t="s">
        <v>45</v>
      </c>
      <c r="U98" s="601" t="s">
        <v>45</v>
      </c>
      <c r="V98" s="605" t="s">
        <v>29</v>
      </c>
      <c r="W98" s="601" t="s">
        <v>3141</v>
      </c>
    </row>
    <row r="99" spans="1:23">
      <c r="A99" s="90" t="s">
        <v>4</v>
      </c>
      <c r="B99" s="90" t="s">
        <v>409</v>
      </c>
      <c r="C99" s="607" t="s">
        <v>591</v>
      </c>
      <c r="D99" s="115" t="s">
        <v>317</v>
      </c>
      <c r="E99" s="607" t="s">
        <v>1234</v>
      </c>
      <c r="F99" s="608" t="s">
        <v>1287</v>
      </c>
      <c r="G99" s="115" t="s">
        <v>1288</v>
      </c>
      <c r="H99" s="90" t="s">
        <v>31</v>
      </c>
      <c r="I99" s="90" t="s">
        <v>1</v>
      </c>
      <c r="J99" s="115"/>
      <c r="K99" s="604">
        <v>2038</v>
      </c>
      <c r="L99" s="414">
        <v>527</v>
      </c>
      <c r="M99" s="414">
        <v>101</v>
      </c>
      <c r="N99" s="414" t="s">
        <v>45</v>
      </c>
      <c r="O99" s="414" t="s">
        <v>45</v>
      </c>
      <c r="P99" s="414" t="s">
        <v>45</v>
      </c>
      <c r="Q99" s="414" t="s">
        <v>45</v>
      </c>
      <c r="R99" s="414" t="s">
        <v>45</v>
      </c>
      <c r="S99" s="414" t="s">
        <v>45</v>
      </c>
      <c r="T99" s="414" t="s">
        <v>29</v>
      </c>
      <c r="U99" s="414" t="s">
        <v>45</v>
      </c>
      <c r="V99" s="605" t="s">
        <v>45</v>
      </c>
      <c r="W99" s="414" t="s">
        <v>3142</v>
      </c>
    </row>
    <row r="100" spans="1:23">
      <c r="A100" s="90" t="s">
        <v>4</v>
      </c>
      <c r="B100" s="90" t="s">
        <v>409</v>
      </c>
      <c r="C100" s="607" t="s">
        <v>591</v>
      </c>
      <c r="D100" s="115" t="s">
        <v>1289</v>
      </c>
      <c r="E100" s="607" t="s">
        <v>1290</v>
      </c>
      <c r="F100" s="608" t="s">
        <v>1287</v>
      </c>
      <c r="G100" s="115" t="s">
        <v>1291</v>
      </c>
      <c r="H100" s="90" t="s">
        <v>31</v>
      </c>
      <c r="I100" s="90" t="s">
        <v>1</v>
      </c>
      <c r="J100" s="115"/>
      <c r="K100" s="604" t="s">
        <v>48</v>
      </c>
      <c r="L100" s="414">
        <v>4</v>
      </c>
      <c r="M100" s="414">
        <v>4</v>
      </c>
      <c r="N100" s="414" t="s">
        <v>29</v>
      </c>
      <c r="O100" s="414" t="s">
        <v>45</v>
      </c>
      <c r="P100" s="414" t="s">
        <v>45</v>
      </c>
      <c r="Q100" s="414" t="s">
        <v>45</v>
      </c>
      <c r="R100" s="414" t="s">
        <v>45</v>
      </c>
      <c r="S100" s="414" t="s">
        <v>45</v>
      </c>
      <c r="T100" s="414" t="s">
        <v>29</v>
      </c>
      <c r="U100" s="414" t="s">
        <v>45</v>
      </c>
      <c r="V100" s="605" t="s">
        <v>29</v>
      </c>
      <c r="W100" s="414" t="s">
        <v>3143</v>
      </c>
    </row>
    <row r="101" spans="1:23">
      <c r="A101" s="90" t="s">
        <v>4</v>
      </c>
      <c r="B101" s="90" t="s">
        <v>409</v>
      </c>
      <c r="C101" s="607" t="s">
        <v>591</v>
      </c>
      <c r="D101" s="115" t="s">
        <v>1292</v>
      </c>
      <c r="E101" s="607" t="s">
        <v>1293</v>
      </c>
      <c r="F101" s="608" t="s">
        <v>1287</v>
      </c>
      <c r="G101" s="115" t="s">
        <v>1294</v>
      </c>
      <c r="H101" s="90" t="s">
        <v>31</v>
      </c>
      <c r="I101" s="90" t="s">
        <v>1</v>
      </c>
      <c r="J101" s="115"/>
      <c r="K101" s="604">
        <v>275</v>
      </c>
      <c r="L101" s="414">
        <v>15</v>
      </c>
      <c r="M101" s="414">
        <v>15</v>
      </c>
      <c r="N101" s="414" t="s">
        <v>45</v>
      </c>
      <c r="O101" s="414" t="s">
        <v>45</v>
      </c>
      <c r="P101" s="414" t="s">
        <v>45</v>
      </c>
      <c r="Q101" s="414" t="s">
        <v>45</v>
      </c>
      <c r="R101" s="414" t="s">
        <v>29</v>
      </c>
      <c r="S101" s="414" t="s">
        <v>45</v>
      </c>
      <c r="T101" s="414" t="s">
        <v>45</v>
      </c>
      <c r="U101" s="414" t="s">
        <v>45</v>
      </c>
      <c r="V101" s="605" t="s">
        <v>29</v>
      </c>
      <c r="W101" s="414" t="s">
        <v>3143</v>
      </c>
    </row>
    <row r="102" spans="1:23">
      <c r="A102" s="90" t="s">
        <v>4</v>
      </c>
      <c r="B102" s="90" t="s">
        <v>409</v>
      </c>
      <c r="C102" s="607" t="s">
        <v>591</v>
      </c>
      <c r="D102" s="115" t="s">
        <v>1289</v>
      </c>
      <c r="E102" s="607" t="s">
        <v>1290</v>
      </c>
      <c r="F102" s="608" t="s">
        <v>1287</v>
      </c>
      <c r="G102" s="115" t="s">
        <v>1295</v>
      </c>
      <c r="H102" s="90" t="s">
        <v>31</v>
      </c>
      <c r="I102" s="90" t="s">
        <v>1</v>
      </c>
      <c r="J102" s="115"/>
      <c r="K102" s="604">
        <v>13</v>
      </c>
      <c r="L102" s="414">
        <v>6</v>
      </c>
      <c r="M102" s="414">
        <v>6</v>
      </c>
      <c r="N102" s="414" t="s">
        <v>45</v>
      </c>
      <c r="O102" s="414" t="s">
        <v>45</v>
      </c>
      <c r="P102" s="414" t="s">
        <v>45</v>
      </c>
      <c r="Q102" s="414" t="s">
        <v>45</v>
      </c>
      <c r="R102" s="414" t="s">
        <v>45</v>
      </c>
      <c r="S102" s="414" t="s">
        <v>45</v>
      </c>
      <c r="T102" s="414" t="s">
        <v>45</v>
      </c>
      <c r="U102" s="414" t="s">
        <v>45</v>
      </c>
      <c r="V102" s="605" t="s">
        <v>45</v>
      </c>
      <c r="W102" s="414" t="s">
        <v>3143</v>
      </c>
    </row>
    <row r="103" spans="1:23">
      <c r="A103" s="613" t="s">
        <v>4</v>
      </c>
      <c r="B103" s="613" t="s">
        <v>409</v>
      </c>
      <c r="C103" s="614" t="s">
        <v>591</v>
      </c>
      <c r="D103" s="455" t="s">
        <v>317</v>
      </c>
      <c r="E103" s="614" t="s">
        <v>1248</v>
      </c>
      <c r="F103" s="615" t="s">
        <v>1287</v>
      </c>
      <c r="G103" s="455" t="s">
        <v>1323</v>
      </c>
      <c r="H103" s="613" t="s">
        <v>31</v>
      </c>
      <c r="I103" s="613" t="s">
        <v>1</v>
      </c>
      <c r="J103" s="455"/>
      <c r="K103" s="604">
        <v>168</v>
      </c>
      <c r="L103" s="414">
        <v>83</v>
      </c>
      <c r="M103" s="414">
        <v>26</v>
      </c>
      <c r="N103" s="414" t="s">
        <v>45</v>
      </c>
      <c r="O103" s="414" t="s">
        <v>45</v>
      </c>
      <c r="P103" s="414" t="s">
        <v>45</v>
      </c>
      <c r="Q103" s="414" t="s">
        <v>29</v>
      </c>
      <c r="R103" s="414" t="s">
        <v>29</v>
      </c>
      <c r="S103" s="414" t="s">
        <v>45</v>
      </c>
      <c r="T103" s="414" t="s">
        <v>29</v>
      </c>
      <c r="U103" s="414" t="s">
        <v>45</v>
      </c>
      <c r="V103" s="605" t="s">
        <v>29</v>
      </c>
      <c r="W103" s="414" t="s">
        <v>3143</v>
      </c>
    </row>
    <row r="104" spans="1:23" s="623" customFormat="1" ht="15">
      <c r="A104" s="616" t="s">
        <v>4</v>
      </c>
      <c r="B104" s="617" t="s">
        <v>409</v>
      </c>
      <c r="C104" s="614" t="s">
        <v>644</v>
      </c>
      <c r="D104" s="618" t="s">
        <v>343</v>
      </c>
      <c r="E104" s="619" t="s">
        <v>662</v>
      </c>
      <c r="F104" s="618" t="s">
        <v>1153</v>
      </c>
      <c r="G104" s="618" t="s">
        <v>2281</v>
      </c>
      <c r="H104" s="616" t="s">
        <v>31</v>
      </c>
      <c r="I104" s="616" t="s">
        <v>1</v>
      </c>
      <c r="J104" s="620"/>
      <c r="K104" s="604">
        <v>2717</v>
      </c>
      <c r="L104" s="604">
        <v>12</v>
      </c>
      <c r="M104" s="604">
        <v>12</v>
      </c>
      <c r="N104" s="604" t="s">
        <v>45</v>
      </c>
      <c r="O104" s="604" t="s">
        <v>29</v>
      </c>
      <c r="P104" s="601" t="s">
        <v>45</v>
      </c>
      <c r="Q104" s="601" t="s">
        <v>45</v>
      </c>
      <c r="R104" s="601" t="s">
        <v>45</v>
      </c>
      <c r="S104" s="601" t="s">
        <v>45</v>
      </c>
      <c r="T104" s="601" t="s">
        <v>45</v>
      </c>
      <c r="U104" s="604" t="s">
        <v>45</v>
      </c>
      <c r="V104" s="621" t="s">
        <v>29</v>
      </c>
      <c r="W104" s="622" t="s">
        <v>3141</v>
      </c>
    </row>
  </sheetData>
  <mergeCells count="1">
    <mergeCell ref="P3:T3"/>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dimension ref="A1:AG57"/>
  <sheetViews>
    <sheetView workbookViewId="0"/>
  </sheetViews>
  <sheetFormatPr baseColWidth="10" defaultColWidth="11.42578125" defaultRowHeight="12.75"/>
  <cols>
    <col min="1" max="1" width="11.42578125" style="528"/>
    <col min="2" max="2" width="30.140625" style="528" customWidth="1"/>
    <col min="3" max="3" width="11.42578125" style="528"/>
    <col min="4" max="13" width="11.42578125" style="528" customWidth="1"/>
    <col min="14" max="14" width="17.7109375" style="528" customWidth="1"/>
    <col min="15" max="15" width="11.42578125" style="528" customWidth="1"/>
    <col min="16" max="16" width="11.42578125" style="528"/>
    <col min="17" max="17" width="12.85546875" style="528" customWidth="1"/>
    <col min="18" max="26" width="11.42578125" style="528"/>
    <col min="27" max="27" width="12.42578125" style="528" customWidth="1"/>
    <col min="28" max="16384" width="11.42578125" style="528"/>
  </cols>
  <sheetData>
    <row r="1" spans="1:33">
      <c r="A1" s="538" t="s">
        <v>258</v>
      </c>
      <c r="W1" s="529"/>
      <c r="X1" s="539"/>
      <c r="Y1" s="539"/>
      <c r="Z1" s="540"/>
      <c r="AA1" s="539"/>
      <c r="AB1" s="539"/>
      <c r="AC1" s="539"/>
      <c r="AD1" s="529"/>
      <c r="AE1" s="529"/>
      <c r="AF1" s="551"/>
      <c r="AG1" s="551"/>
    </row>
    <row r="2" spans="1:33">
      <c r="A2" s="211"/>
      <c r="W2" s="529"/>
      <c r="X2" s="539"/>
      <c r="Y2" s="539"/>
      <c r="Z2" s="341" t="s">
        <v>2168</v>
      </c>
      <c r="AA2" s="568" t="s">
        <v>3245</v>
      </c>
      <c r="AB2" s="539"/>
      <c r="AC2" s="539"/>
      <c r="AD2" s="530"/>
      <c r="AE2" s="529"/>
      <c r="AF2" s="551"/>
      <c r="AG2" s="538"/>
    </row>
    <row r="3" spans="1:33">
      <c r="A3" s="570"/>
      <c r="W3" s="529"/>
      <c r="X3" s="539"/>
      <c r="Y3" s="539"/>
      <c r="Z3" s="332" t="s">
        <v>2167</v>
      </c>
      <c r="AA3" s="343">
        <v>2018</v>
      </c>
      <c r="AB3" s="571"/>
      <c r="AC3" s="571"/>
      <c r="AD3" s="571"/>
      <c r="AE3" s="571"/>
      <c r="AF3" s="571"/>
      <c r="AG3" s="571"/>
    </row>
    <row r="4" spans="1:33" ht="114.75">
      <c r="A4" s="572" t="s">
        <v>0</v>
      </c>
      <c r="B4" s="32" t="s">
        <v>57</v>
      </c>
      <c r="C4" s="573" t="s">
        <v>146</v>
      </c>
      <c r="D4" s="573" t="s">
        <v>147</v>
      </c>
      <c r="E4" s="573" t="s">
        <v>125</v>
      </c>
      <c r="F4" s="573" t="s">
        <v>58</v>
      </c>
      <c r="G4" s="573" t="s">
        <v>148</v>
      </c>
      <c r="H4" s="573" t="s">
        <v>59</v>
      </c>
      <c r="I4" s="573" t="s">
        <v>60</v>
      </c>
      <c r="J4" s="33" t="s">
        <v>61</v>
      </c>
      <c r="K4" s="573" t="s">
        <v>62</v>
      </c>
      <c r="L4" s="573" t="s">
        <v>246</v>
      </c>
      <c r="M4" s="573" t="s">
        <v>63</v>
      </c>
      <c r="N4" s="573" t="s">
        <v>64</v>
      </c>
      <c r="O4" s="573" t="s">
        <v>65</v>
      </c>
      <c r="P4" s="573" t="s">
        <v>149</v>
      </c>
      <c r="Q4" s="80" t="s">
        <v>13</v>
      </c>
      <c r="R4" s="188" t="s">
        <v>2199</v>
      </c>
      <c r="S4" s="188" t="s">
        <v>2258</v>
      </c>
      <c r="T4" s="188" t="s">
        <v>2200</v>
      </c>
      <c r="U4" s="189" t="s">
        <v>2201</v>
      </c>
      <c r="V4" s="188" t="s">
        <v>2259</v>
      </c>
      <c r="W4" s="188" t="s">
        <v>2260</v>
      </c>
      <c r="X4" s="190" t="s">
        <v>2261</v>
      </c>
      <c r="Y4" s="188" t="s">
        <v>2202</v>
      </c>
      <c r="Z4" s="188" t="s">
        <v>2203</v>
      </c>
      <c r="AA4" s="188" t="s">
        <v>2188</v>
      </c>
      <c r="AB4" s="541"/>
      <c r="AC4" s="541"/>
      <c r="AD4" s="541"/>
      <c r="AE4" s="541"/>
      <c r="AF4" s="541"/>
      <c r="AG4" s="541"/>
    </row>
    <row r="5" spans="1:33">
      <c r="A5" s="471" t="s">
        <v>4</v>
      </c>
      <c r="B5" s="407" t="s">
        <v>270</v>
      </c>
      <c r="C5" s="516" t="s">
        <v>277</v>
      </c>
      <c r="D5" s="516" t="s">
        <v>45</v>
      </c>
      <c r="E5" s="516" t="s">
        <v>29</v>
      </c>
      <c r="F5" s="516" t="s">
        <v>48</v>
      </c>
      <c r="G5" s="516" t="s">
        <v>916</v>
      </c>
      <c r="H5" s="407" t="s">
        <v>418</v>
      </c>
      <c r="I5" s="472" t="s">
        <v>424</v>
      </c>
      <c r="J5" s="473" t="s">
        <v>66</v>
      </c>
      <c r="K5" s="474">
        <v>35</v>
      </c>
      <c r="L5" s="474" t="s">
        <v>432</v>
      </c>
      <c r="M5" s="474">
        <v>181</v>
      </c>
      <c r="N5" s="515" t="s">
        <v>1000</v>
      </c>
      <c r="O5" s="404" t="s">
        <v>445</v>
      </c>
      <c r="P5" s="404" t="s">
        <v>1804</v>
      </c>
      <c r="Q5" s="404" t="s">
        <v>431</v>
      </c>
      <c r="R5" s="191" t="s">
        <v>2401</v>
      </c>
      <c r="S5" s="475" t="s">
        <v>286</v>
      </c>
      <c r="T5" s="475">
        <v>31</v>
      </c>
      <c r="U5" s="475">
        <v>184</v>
      </c>
      <c r="V5" s="476" t="s">
        <v>29</v>
      </c>
      <c r="W5" s="475" t="s">
        <v>45</v>
      </c>
      <c r="X5" s="475" t="s">
        <v>45</v>
      </c>
      <c r="Y5" s="477" t="str">
        <f>IF((T5*100/K5)&gt;90,(IF((T5*100/K5)&lt;150,(IF((U5*100/M5)&gt;90,(IF((U5*100/M5)&lt;150,"","X")),"X")),"X")),"X")</f>
        <v>X</v>
      </c>
      <c r="Z5" s="478" t="str">
        <f>IF(W5="N","X",(IF(X5="N","X","")))</f>
        <v/>
      </c>
      <c r="AA5" s="196" t="s">
        <v>2608</v>
      </c>
    </row>
    <row r="6" spans="1:33">
      <c r="A6" s="471" t="s">
        <v>4</v>
      </c>
      <c r="B6" s="407" t="s">
        <v>271</v>
      </c>
      <c r="C6" s="516" t="s">
        <v>278</v>
      </c>
      <c r="D6" s="516" t="s">
        <v>45</v>
      </c>
      <c r="E6" s="516" t="s">
        <v>29</v>
      </c>
      <c r="F6" s="516" t="s">
        <v>48</v>
      </c>
      <c r="G6" s="516" t="s">
        <v>48</v>
      </c>
      <c r="H6" s="407" t="s">
        <v>419</v>
      </c>
      <c r="I6" s="472" t="s">
        <v>915</v>
      </c>
      <c r="J6" s="473" t="s">
        <v>66</v>
      </c>
      <c r="K6" s="474">
        <v>58</v>
      </c>
      <c r="L6" s="474" t="s">
        <v>432</v>
      </c>
      <c r="M6" s="479">
        <v>220</v>
      </c>
      <c r="N6" s="515" t="s">
        <v>1001</v>
      </c>
      <c r="O6" s="404" t="s">
        <v>445</v>
      </c>
      <c r="P6" s="404" t="s">
        <v>1804</v>
      </c>
      <c r="Q6" s="404" t="s">
        <v>454</v>
      </c>
      <c r="R6" s="191" t="s">
        <v>2401</v>
      </c>
      <c r="S6" s="475" t="s">
        <v>286</v>
      </c>
      <c r="T6" s="475">
        <v>58</v>
      </c>
      <c r="U6" s="475">
        <v>219</v>
      </c>
      <c r="V6" s="191" t="s">
        <v>29</v>
      </c>
      <c r="W6" s="475" t="s">
        <v>45</v>
      </c>
      <c r="X6" s="475" t="s">
        <v>45</v>
      </c>
      <c r="Y6" s="477" t="str">
        <f>IF((T6*100/K6)&gt;90,(IF((T6*100/K6)&lt;150,(IF((U6*100/M6)&gt;90,(IF((U6*100/M6)&lt;150,"","X")),"X")),"X")),"X")</f>
        <v/>
      </c>
      <c r="Z6" s="478" t="str">
        <f t="shared" ref="Z6:Z57" si="0">IF(W6="N","X",(IF(X6="N","X","")))</f>
        <v/>
      </c>
      <c r="AA6" s="196" t="s">
        <v>2607</v>
      </c>
    </row>
    <row r="7" spans="1:33">
      <c r="A7" s="471" t="s">
        <v>4</v>
      </c>
      <c r="B7" s="407" t="s">
        <v>556</v>
      </c>
      <c r="C7" s="516" t="s">
        <v>279</v>
      </c>
      <c r="D7" s="516" t="s">
        <v>45</v>
      </c>
      <c r="E7" s="516" t="s">
        <v>29</v>
      </c>
      <c r="F7" s="516" t="s">
        <v>48</v>
      </c>
      <c r="G7" s="516" t="s">
        <v>1803</v>
      </c>
      <c r="H7" s="407" t="s">
        <v>1808</v>
      </c>
      <c r="I7" s="472" t="s">
        <v>1814</v>
      </c>
      <c r="J7" s="473" t="s">
        <v>66</v>
      </c>
      <c r="K7" s="474">
        <v>35</v>
      </c>
      <c r="L7" s="474" t="s">
        <v>432</v>
      </c>
      <c r="M7" s="474">
        <v>133</v>
      </c>
      <c r="N7" s="515" t="s">
        <v>1002</v>
      </c>
      <c r="O7" s="407" t="s">
        <v>440</v>
      </c>
      <c r="P7" s="407" t="s">
        <v>447</v>
      </c>
      <c r="Q7" s="407" t="s">
        <v>857</v>
      </c>
      <c r="R7" s="191" t="s">
        <v>2401</v>
      </c>
      <c r="S7" s="475" t="s">
        <v>286</v>
      </c>
      <c r="T7" s="475">
        <v>38</v>
      </c>
      <c r="U7" s="475">
        <v>132</v>
      </c>
      <c r="V7" s="191" t="s">
        <v>29</v>
      </c>
      <c r="W7" s="475" t="s">
        <v>45</v>
      </c>
      <c r="X7" s="475" t="s">
        <v>45</v>
      </c>
      <c r="Y7" s="477" t="str">
        <f>IF((T7*100/K7)&gt;90,(IF((T7*100/K7)&lt;150,(IF((U7*100/M7)&gt;90,(IF((U7*100/M7)&lt;150,"","X")),"X")),"X")),"X")</f>
        <v/>
      </c>
      <c r="Z7" s="478" t="str">
        <f t="shared" si="0"/>
        <v/>
      </c>
      <c r="AA7" s="196" t="s">
        <v>2402</v>
      </c>
      <c r="AB7" s="541"/>
      <c r="AC7" s="541"/>
      <c r="AD7" s="541"/>
      <c r="AE7" s="541"/>
      <c r="AF7" s="541"/>
      <c r="AG7" s="541"/>
    </row>
    <row r="8" spans="1:33">
      <c r="A8" s="471" t="s">
        <v>4</v>
      </c>
      <c r="B8" s="404" t="s">
        <v>556</v>
      </c>
      <c r="C8" s="516" t="s">
        <v>279</v>
      </c>
      <c r="D8" s="516" t="s">
        <v>45</v>
      </c>
      <c r="E8" s="516" t="s">
        <v>29</v>
      </c>
      <c r="F8" s="516" t="s">
        <v>48</v>
      </c>
      <c r="G8" s="516" t="s">
        <v>1803</v>
      </c>
      <c r="H8" s="407" t="s">
        <v>1809</v>
      </c>
      <c r="I8" s="472" t="s">
        <v>1817</v>
      </c>
      <c r="J8" s="473" t="s">
        <v>66</v>
      </c>
      <c r="K8" s="474">
        <v>14</v>
      </c>
      <c r="L8" s="474" t="s">
        <v>432</v>
      </c>
      <c r="M8" s="479">
        <v>45</v>
      </c>
      <c r="N8" s="515" t="s">
        <v>1003</v>
      </c>
      <c r="O8" s="404" t="s">
        <v>440</v>
      </c>
      <c r="P8" s="404" t="s">
        <v>447</v>
      </c>
      <c r="Q8" s="407" t="s">
        <v>858</v>
      </c>
      <c r="R8" s="191" t="s">
        <v>2401</v>
      </c>
      <c r="S8" s="475" t="s">
        <v>286</v>
      </c>
      <c r="T8" s="475">
        <v>14</v>
      </c>
      <c r="U8" s="475">
        <v>45</v>
      </c>
      <c r="V8" s="191" t="s">
        <v>45</v>
      </c>
      <c r="W8" s="475" t="s">
        <v>45</v>
      </c>
      <c r="X8" s="475" t="s">
        <v>45</v>
      </c>
      <c r="Y8" s="477" t="str">
        <f>IF((T8*100/K8)&gt;90,(IF((T8*100/K8)&lt;150,(IF((U8*100/M8)&gt;90,(IF((U8*100/M8)&lt;150,"","X")),"X")),"X")),"X")</f>
        <v/>
      </c>
      <c r="Z8" s="478" t="str">
        <f t="shared" si="0"/>
        <v/>
      </c>
      <c r="AA8" s="196"/>
      <c r="AB8" s="541"/>
      <c r="AC8" s="541"/>
      <c r="AD8" s="541"/>
      <c r="AE8" s="541"/>
      <c r="AF8" s="541"/>
      <c r="AG8" s="541"/>
    </row>
    <row r="9" spans="1:33">
      <c r="A9" s="471" t="s">
        <v>4</v>
      </c>
      <c r="B9" s="404" t="s">
        <v>556</v>
      </c>
      <c r="C9" s="516" t="s">
        <v>279</v>
      </c>
      <c r="D9" s="516" t="s">
        <v>45</v>
      </c>
      <c r="E9" s="516" t="s">
        <v>29</v>
      </c>
      <c r="F9" s="516" t="s">
        <v>48</v>
      </c>
      <c r="G9" s="516" t="s">
        <v>1803</v>
      </c>
      <c r="H9" s="407" t="s">
        <v>2378</v>
      </c>
      <c r="I9" s="472" t="s">
        <v>1814</v>
      </c>
      <c r="J9" s="473" t="s">
        <v>66</v>
      </c>
      <c r="K9" s="474">
        <v>31</v>
      </c>
      <c r="L9" s="474" t="s">
        <v>432</v>
      </c>
      <c r="M9" s="474">
        <v>80</v>
      </c>
      <c r="N9" s="515" t="s">
        <v>1004</v>
      </c>
      <c r="O9" s="404" t="s">
        <v>440</v>
      </c>
      <c r="P9" s="404" t="s">
        <v>447</v>
      </c>
      <c r="Q9" s="407" t="s">
        <v>859</v>
      </c>
      <c r="R9" s="191" t="s">
        <v>2401</v>
      </c>
      <c r="S9" s="475" t="s">
        <v>286</v>
      </c>
      <c r="T9" s="475">
        <v>30</v>
      </c>
      <c r="U9" s="475">
        <v>88</v>
      </c>
      <c r="V9" s="191" t="s">
        <v>29</v>
      </c>
      <c r="W9" s="475" t="s">
        <v>45</v>
      </c>
      <c r="X9" s="475" t="s">
        <v>45</v>
      </c>
      <c r="Y9" s="477" t="str">
        <f t="shared" ref="Y9:Y52" si="1">IF((T9*100/K9)&gt;90,(IF((T9*100/K9)&lt;150,(IF((U9*100/M9)&gt;90,(IF((U9*100/M9)&lt;150,"","X")),"X")),"X")),"X")</f>
        <v/>
      </c>
      <c r="Z9" s="478" t="str">
        <f t="shared" si="0"/>
        <v/>
      </c>
      <c r="AA9" s="196" t="s">
        <v>2403</v>
      </c>
      <c r="AB9" s="541"/>
      <c r="AC9" s="541"/>
      <c r="AD9" s="541"/>
      <c r="AE9" s="541"/>
      <c r="AF9" s="541"/>
      <c r="AG9" s="541"/>
    </row>
    <row r="10" spans="1:33">
      <c r="A10" s="471" t="s">
        <v>4</v>
      </c>
      <c r="B10" s="407" t="s">
        <v>272</v>
      </c>
      <c r="C10" s="516" t="s">
        <v>286</v>
      </c>
      <c r="D10" s="516" t="s">
        <v>45</v>
      </c>
      <c r="E10" s="516" t="s">
        <v>29</v>
      </c>
      <c r="F10" s="516" t="s">
        <v>48</v>
      </c>
      <c r="G10" s="516" t="s">
        <v>286</v>
      </c>
      <c r="H10" s="407" t="s">
        <v>417</v>
      </c>
      <c r="I10" s="472" t="s">
        <v>286</v>
      </c>
      <c r="J10" s="473" t="s">
        <v>66</v>
      </c>
      <c r="K10" s="480" t="s">
        <v>286</v>
      </c>
      <c r="L10" s="472" t="s">
        <v>557</v>
      </c>
      <c r="M10" s="474"/>
      <c r="N10" s="515" t="s">
        <v>286</v>
      </c>
      <c r="O10" s="404" t="s">
        <v>444</v>
      </c>
      <c r="P10" s="404" t="s">
        <v>286</v>
      </c>
      <c r="Q10" s="404"/>
      <c r="R10" s="191" t="s">
        <v>2401</v>
      </c>
      <c r="S10" s="191" t="s">
        <v>286</v>
      </c>
      <c r="T10" s="191">
        <v>7</v>
      </c>
      <c r="U10" s="191">
        <v>7</v>
      </c>
      <c r="V10" s="191" t="s">
        <v>45</v>
      </c>
      <c r="W10" s="191" t="s">
        <v>45</v>
      </c>
      <c r="X10" s="191" t="s">
        <v>45</v>
      </c>
      <c r="Y10" s="477"/>
      <c r="Z10" s="478" t="s">
        <v>2404</v>
      </c>
      <c r="AA10" s="175" t="s">
        <v>2405</v>
      </c>
    </row>
    <row r="11" spans="1:33">
      <c r="A11" s="471" t="s">
        <v>4</v>
      </c>
      <c r="B11" s="407" t="s">
        <v>273</v>
      </c>
      <c r="C11" s="516" t="s">
        <v>77</v>
      </c>
      <c r="D11" s="516" t="s">
        <v>45</v>
      </c>
      <c r="E11" s="516" t="s">
        <v>29</v>
      </c>
      <c r="F11" s="516" t="s">
        <v>48</v>
      </c>
      <c r="G11" s="516" t="s">
        <v>1802</v>
      </c>
      <c r="H11" s="407" t="s">
        <v>1810</v>
      </c>
      <c r="I11" s="472" t="s">
        <v>422</v>
      </c>
      <c r="J11" s="473" t="s">
        <v>282</v>
      </c>
      <c r="K11" s="474">
        <v>24</v>
      </c>
      <c r="L11" s="474" t="s">
        <v>433</v>
      </c>
      <c r="M11" s="474">
        <v>140</v>
      </c>
      <c r="N11" s="515" t="s">
        <v>1005</v>
      </c>
      <c r="O11" s="404" t="s">
        <v>442</v>
      </c>
      <c r="P11" s="404" t="s">
        <v>449</v>
      </c>
      <c r="Q11" s="404" t="s">
        <v>860</v>
      </c>
      <c r="R11" s="191" t="s">
        <v>286</v>
      </c>
      <c r="S11" s="191" t="s">
        <v>286</v>
      </c>
      <c r="T11" s="191" t="s">
        <v>286</v>
      </c>
      <c r="U11" s="191" t="s">
        <v>286</v>
      </c>
      <c r="V11" s="191" t="s">
        <v>286</v>
      </c>
      <c r="W11" s="191" t="s">
        <v>286</v>
      </c>
      <c r="X11" s="191" t="s">
        <v>286</v>
      </c>
      <c r="Y11" s="477"/>
      <c r="Z11" s="478" t="str">
        <f t="shared" si="0"/>
        <v/>
      </c>
      <c r="AA11" s="175" t="s">
        <v>2407</v>
      </c>
      <c r="AB11" s="541"/>
      <c r="AC11" s="541"/>
      <c r="AD11" s="541"/>
      <c r="AE11" s="541"/>
      <c r="AF11" s="541"/>
      <c r="AG11" s="541"/>
    </row>
    <row r="12" spans="1:33">
      <c r="A12" s="471" t="s">
        <v>4</v>
      </c>
      <c r="B12" s="407" t="s">
        <v>273</v>
      </c>
      <c r="C12" s="516" t="s">
        <v>77</v>
      </c>
      <c r="D12" s="516" t="s">
        <v>45</v>
      </c>
      <c r="E12" s="516" t="s">
        <v>29</v>
      </c>
      <c r="F12" s="516" t="s">
        <v>48</v>
      </c>
      <c r="G12" s="516" t="s">
        <v>1802</v>
      </c>
      <c r="H12" s="407" t="s">
        <v>1810</v>
      </c>
      <c r="I12" s="472" t="s">
        <v>422</v>
      </c>
      <c r="J12" s="473" t="s">
        <v>282</v>
      </c>
      <c r="K12" s="474">
        <v>24</v>
      </c>
      <c r="L12" s="474" t="s">
        <v>434</v>
      </c>
      <c r="M12" s="474">
        <v>140</v>
      </c>
      <c r="N12" s="515" t="s">
        <v>1005</v>
      </c>
      <c r="O12" s="404" t="s">
        <v>442</v>
      </c>
      <c r="P12" s="404" t="s">
        <v>449</v>
      </c>
      <c r="Q12" s="404" t="s">
        <v>860</v>
      </c>
      <c r="R12" s="191" t="s">
        <v>286</v>
      </c>
      <c r="S12" s="191" t="s">
        <v>286</v>
      </c>
      <c r="T12" s="191" t="s">
        <v>286</v>
      </c>
      <c r="U12" s="191" t="s">
        <v>286</v>
      </c>
      <c r="V12" s="191" t="s">
        <v>286</v>
      </c>
      <c r="W12" s="191" t="s">
        <v>286</v>
      </c>
      <c r="X12" s="191" t="s">
        <v>286</v>
      </c>
      <c r="Y12" s="477"/>
      <c r="Z12" s="478" t="str">
        <f t="shared" si="0"/>
        <v/>
      </c>
      <c r="AA12" s="175" t="s">
        <v>2407</v>
      </c>
    </row>
    <row r="13" spans="1:33">
      <c r="A13" s="471" t="s">
        <v>4</v>
      </c>
      <c r="B13" s="407" t="s">
        <v>273</v>
      </c>
      <c r="C13" s="516" t="s">
        <v>77</v>
      </c>
      <c r="D13" s="516" t="s">
        <v>45</v>
      </c>
      <c r="E13" s="516" t="s">
        <v>29</v>
      </c>
      <c r="F13" s="516" t="s">
        <v>48</v>
      </c>
      <c r="G13" s="516" t="s">
        <v>1802</v>
      </c>
      <c r="H13" s="407" t="s">
        <v>1810</v>
      </c>
      <c r="I13" s="472" t="s">
        <v>422</v>
      </c>
      <c r="J13" s="473" t="s">
        <v>282</v>
      </c>
      <c r="K13" s="474">
        <v>24</v>
      </c>
      <c r="L13" s="474" t="s">
        <v>435</v>
      </c>
      <c r="M13" s="474">
        <v>10</v>
      </c>
      <c r="N13" s="515" t="s">
        <v>1005</v>
      </c>
      <c r="O13" s="404" t="s">
        <v>442</v>
      </c>
      <c r="P13" s="404" t="s">
        <v>449</v>
      </c>
      <c r="Q13" s="404" t="s">
        <v>860</v>
      </c>
      <c r="R13" s="191" t="s">
        <v>286</v>
      </c>
      <c r="S13" s="191" t="s">
        <v>286</v>
      </c>
      <c r="T13" s="191" t="s">
        <v>286</v>
      </c>
      <c r="U13" s="191" t="s">
        <v>286</v>
      </c>
      <c r="V13" s="191" t="s">
        <v>286</v>
      </c>
      <c r="W13" s="191" t="s">
        <v>286</v>
      </c>
      <c r="X13" s="191" t="s">
        <v>286</v>
      </c>
      <c r="Y13" s="477"/>
      <c r="Z13" s="478" t="str">
        <f t="shared" si="0"/>
        <v/>
      </c>
      <c r="AA13" s="481" t="s">
        <v>2407</v>
      </c>
    </row>
    <row r="14" spans="1:33">
      <c r="A14" s="471" t="s">
        <v>4</v>
      </c>
      <c r="B14" s="407" t="s">
        <v>273</v>
      </c>
      <c r="C14" s="516" t="s">
        <v>77</v>
      </c>
      <c r="D14" s="516" t="s">
        <v>45</v>
      </c>
      <c r="E14" s="516" t="s">
        <v>29</v>
      </c>
      <c r="F14" s="516" t="s">
        <v>48</v>
      </c>
      <c r="G14" s="516" t="s">
        <v>1802</v>
      </c>
      <c r="H14" s="407" t="s">
        <v>1810</v>
      </c>
      <c r="I14" s="472" t="s">
        <v>1815</v>
      </c>
      <c r="J14" s="473" t="s">
        <v>282</v>
      </c>
      <c r="K14" s="474">
        <v>24</v>
      </c>
      <c r="L14" s="474" t="s">
        <v>433</v>
      </c>
      <c r="M14" s="474">
        <v>170</v>
      </c>
      <c r="N14" s="515" t="s">
        <v>1006</v>
      </c>
      <c r="O14" s="404" t="s">
        <v>442</v>
      </c>
      <c r="P14" s="404" t="s">
        <v>449</v>
      </c>
      <c r="Q14" s="404" t="s">
        <v>861</v>
      </c>
      <c r="R14" s="191" t="s">
        <v>286</v>
      </c>
      <c r="S14" s="191" t="s">
        <v>286</v>
      </c>
      <c r="T14" s="191" t="s">
        <v>286</v>
      </c>
      <c r="U14" s="191" t="s">
        <v>286</v>
      </c>
      <c r="V14" s="191" t="s">
        <v>286</v>
      </c>
      <c r="W14" s="191" t="s">
        <v>286</v>
      </c>
      <c r="X14" s="191" t="s">
        <v>286</v>
      </c>
      <c r="Y14" s="477"/>
      <c r="Z14" s="478" t="str">
        <f t="shared" si="0"/>
        <v/>
      </c>
      <c r="AA14" s="481" t="s">
        <v>2407</v>
      </c>
    </row>
    <row r="15" spans="1:33">
      <c r="A15" s="471" t="s">
        <v>4</v>
      </c>
      <c r="B15" s="407" t="s">
        <v>273</v>
      </c>
      <c r="C15" s="516" t="s">
        <v>77</v>
      </c>
      <c r="D15" s="516" t="s">
        <v>45</v>
      </c>
      <c r="E15" s="516" t="s">
        <v>29</v>
      </c>
      <c r="F15" s="516" t="s">
        <v>48</v>
      </c>
      <c r="G15" s="516" t="s">
        <v>1802</v>
      </c>
      <c r="H15" s="407" t="s">
        <v>1810</v>
      </c>
      <c r="I15" s="472" t="s">
        <v>1815</v>
      </c>
      <c r="J15" s="473" t="s">
        <v>282</v>
      </c>
      <c r="K15" s="474">
        <v>24</v>
      </c>
      <c r="L15" s="474" t="s">
        <v>434</v>
      </c>
      <c r="M15" s="474">
        <v>170</v>
      </c>
      <c r="N15" s="515" t="s">
        <v>1006</v>
      </c>
      <c r="O15" s="404" t="s">
        <v>442</v>
      </c>
      <c r="P15" s="404" t="s">
        <v>449</v>
      </c>
      <c r="Q15" s="404" t="s">
        <v>861</v>
      </c>
      <c r="R15" s="191" t="s">
        <v>286</v>
      </c>
      <c r="S15" s="191" t="s">
        <v>286</v>
      </c>
      <c r="T15" s="191" t="s">
        <v>286</v>
      </c>
      <c r="U15" s="191" t="s">
        <v>286</v>
      </c>
      <c r="V15" s="191" t="s">
        <v>286</v>
      </c>
      <c r="W15" s="191" t="s">
        <v>286</v>
      </c>
      <c r="X15" s="191" t="s">
        <v>286</v>
      </c>
      <c r="Y15" s="477"/>
      <c r="Z15" s="478" t="str">
        <f t="shared" si="0"/>
        <v/>
      </c>
      <c r="AA15" s="481" t="s">
        <v>2407</v>
      </c>
    </row>
    <row r="16" spans="1:33">
      <c r="A16" s="471" t="s">
        <v>4</v>
      </c>
      <c r="B16" s="407" t="s">
        <v>273</v>
      </c>
      <c r="C16" s="516" t="s">
        <v>77</v>
      </c>
      <c r="D16" s="516" t="s">
        <v>45</v>
      </c>
      <c r="E16" s="516" t="s">
        <v>29</v>
      </c>
      <c r="F16" s="516" t="s">
        <v>48</v>
      </c>
      <c r="G16" s="516" t="s">
        <v>1802</v>
      </c>
      <c r="H16" s="407" t="s">
        <v>1810</v>
      </c>
      <c r="I16" s="472" t="s">
        <v>1815</v>
      </c>
      <c r="J16" s="473" t="s">
        <v>282</v>
      </c>
      <c r="K16" s="474">
        <v>24</v>
      </c>
      <c r="L16" s="474" t="s">
        <v>435</v>
      </c>
      <c r="M16" s="474">
        <v>15</v>
      </c>
      <c r="N16" s="515" t="s">
        <v>1006</v>
      </c>
      <c r="O16" s="404" t="s">
        <v>442</v>
      </c>
      <c r="P16" s="404" t="s">
        <v>449</v>
      </c>
      <c r="Q16" s="404" t="s">
        <v>861</v>
      </c>
      <c r="R16" s="191" t="s">
        <v>286</v>
      </c>
      <c r="S16" s="191" t="s">
        <v>286</v>
      </c>
      <c r="T16" s="191" t="s">
        <v>286</v>
      </c>
      <c r="U16" s="191" t="s">
        <v>286</v>
      </c>
      <c r="V16" s="191" t="s">
        <v>286</v>
      </c>
      <c r="W16" s="191" t="s">
        <v>286</v>
      </c>
      <c r="X16" s="191" t="s">
        <v>286</v>
      </c>
      <c r="Y16" s="477"/>
      <c r="Z16" s="478" t="str">
        <f t="shared" si="0"/>
        <v/>
      </c>
      <c r="AA16" s="481" t="s">
        <v>2407</v>
      </c>
    </row>
    <row r="17" spans="1:33">
      <c r="A17" s="482" t="s">
        <v>4</v>
      </c>
      <c r="B17" s="407" t="s">
        <v>273</v>
      </c>
      <c r="C17" s="516" t="s">
        <v>77</v>
      </c>
      <c r="D17" s="516" t="s">
        <v>45</v>
      </c>
      <c r="E17" s="516" t="s">
        <v>29</v>
      </c>
      <c r="F17" s="516" t="s">
        <v>48</v>
      </c>
      <c r="G17" s="516" t="s">
        <v>1802</v>
      </c>
      <c r="H17" s="407" t="s">
        <v>816</v>
      </c>
      <c r="I17" s="472" t="s">
        <v>422</v>
      </c>
      <c r="J17" s="473" t="s">
        <v>282</v>
      </c>
      <c r="K17" s="474">
        <v>22</v>
      </c>
      <c r="L17" s="474" t="s">
        <v>911</v>
      </c>
      <c r="M17" s="474">
        <v>100</v>
      </c>
      <c r="N17" s="515" t="s">
        <v>1007</v>
      </c>
      <c r="O17" s="404" t="s">
        <v>912</v>
      </c>
      <c r="P17" s="404" t="s">
        <v>449</v>
      </c>
      <c r="Q17" s="404" t="s">
        <v>913</v>
      </c>
      <c r="R17" s="191" t="s">
        <v>286</v>
      </c>
      <c r="S17" s="191" t="s">
        <v>286</v>
      </c>
      <c r="T17" s="191" t="s">
        <v>286</v>
      </c>
      <c r="U17" s="191" t="s">
        <v>286</v>
      </c>
      <c r="V17" s="191" t="s">
        <v>286</v>
      </c>
      <c r="W17" s="191" t="s">
        <v>286</v>
      </c>
      <c r="X17" s="191" t="s">
        <v>286</v>
      </c>
      <c r="Y17" s="477"/>
      <c r="Z17" s="478" t="str">
        <f t="shared" si="0"/>
        <v/>
      </c>
      <c r="AA17" s="481" t="s">
        <v>2407</v>
      </c>
    </row>
    <row r="18" spans="1:33">
      <c r="A18" s="482" t="s">
        <v>4</v>
      </c>
      <c r="B18" s="407" t="s">
        <v>273</v>
      </c>
      <c r="C18" s="516" t="s">
        <v>77</v>
      </c>
      <c r="D18" s="516" t="s">
        <v>45</v>
      </c>
      <c r="E18" s="516" t="s">
        <v>29</v>
      </c>
      <c r="F18" s="516" t="s">
        <v>48</v>
      </c>
      <c r="G18" s="516" t="s">
        <v>1802</v>
      </c>
      <c r="H18" s="407" t="s">
        <v>816</v>
      </c>
      <c r="I18" s="472" t="s">
        <v>422</v>
      </c>
      <c r="J18" s="473" t="s">
        <v>282</v>
      </c>
      <c r="K18" s="474">
        <v>22</v>
      </c>
      <c r="L18" s="474" t="s">
        <v>434</v>
      </c>
      <c r="M18" s="474">
        <v>100</v>
      </c>
      <c r="N18" s="515" t="s">
        <v>1007</v>
      </c>
      <c r="O18" s="404" t="s">
        <v>912</v>
      </c>
      <c r="P18" s="404" t="s">
        <v>449</v>
      </c>
      <c r="Q18" s="404" t="s">
        <v>913</v>
      </c>
      <c r="R18" s="191" t="s">
        <v>286</v>
      </c>
      <c r="S18" s="191" t="s">
        <v>286</v>
      </c>
      <c r="T18" s="191" t="s">
        <v>286</v>
      </c>
      <c r="U18" s="191" t="s">
        <v>286</v>
      </c>
      <c r="V18" s="191" t="s">
        <v>286</v>
      </c>
      <c r="W18" s="191" t="s">
        <v>286</v>
      </c>
      <c r="X18" s="191" t="s">
        <v>286</v>
      </c>
      <c r="Y18" s="477"/>
      <c r="Z18" s="478" t="str">
        <f t="shared" si="0"/>
        <v/>
      </c>
      <c r="AA18" s="481" t="s">
        <v>2407</v>
      </c>
    </row>
    <row r="19" spans="1:33">
      <c r="A19" s="482" t="s">
        <v>4</v>
      </c>
      <c r="B19" s="407" t="s">
        <v>273</v>
      </c>
      <c r="C19" s="516" t="s">
        <v>77</v>
      </c>
      <c r="D19" s="516" t="s">
        <v>45</v>
      </c>
      <c r="E19" s="516" t="s">
        <v>29</v>
      </c>
      <c r="F19" s="516" t="s">
        <v>48</v>
      </c>
      <c r="G19" s="516" t="s">
        <v>1802</v>
      </c>
      <c r="H19" s="407" t="s">
        <v>816</v>
      </c>
      <c r="I19" s="472" t="s">
        <v>422</v>
      </c>
      <c r="J19" s="473" t="s">
        <v>282</v>
      </c>
      <c r="K19" s="474">
        <v>6</v>
      </c>
      <c r="L19" s="474" t="s">
        <v>911</v>
      </c>
      <c r="M19" s="474">
        <v>50</v>
      </c>
      <c r="N19" s="515" t="s">
        <v>1007</v>
      </c>
      <c r="O19" s="404" t="s">
        <v>912</v>
      </c>
      <c r="P19" s="404" t="s">
        <v>449</v>
      </c>
      <c r="Q19" s="404" t="s">
        <v>914</v>
      </c>
      <c r="R19" s="191" t="s">
        <v>286</v>
      </c>
      <c r="S19" s="191" t="s">
        <v>286</v>
      </c>
      <c r="T19" s="191" t="s">
        <v>286</v>
      </c>
      <c r="U19" s="191" t="s">
        <v>286</v>
      </c>
      <c r="V19" s="191" t="s">
        <v>286</v>
      </c>
      <c r="W19" s="191" t="s">
        <v>286</v>
      </c>
      <c r="X19" s="191" t="s">
        <v>286</v>
      </c>
      <c r="Y19" s="477"/>
      <c r="Z19" s="478" t="str">
        <f t="shared" si="0"/>
        <v/>
      </c>
      <c r="AA19" s="481" t="s">
        <v>2407</v>
      </c>
    </row>
    <row r="20" spans="1:33">
      <c r="A20" s="482" t="s">
        <v>4</v>
      </c>
      <c r="B20" s="407" t="s">
        <v>273</v>
      </c>
      <c r="C20" s="516" t="s">
        <v>77</v>
      </c>
      <c r="D20" s="516" t="s">
        <v>45</v>
      </c>
      <c r="E20" s="516" t="s">
        <v>29</v>
      </c>
      <c r="F20" s="516" t="s">
        <v>48</v>
      </c>
      <c r="G20" s="516" t="s">
        <v>1802</v>
      </c>
      <c r="H20" s="407" t="s">
        <v>816</v>
      </c>
      <c r="I20" s="472" t="s">
        <v>422</v>
      </c>
      <c r="J20" s="473" t="s">
        <v>282</v>
      </c>
      <c r="K20" s="474">
        <v>6</v>
      </c>
      <c r="L20" s="474" t="s">
        <v>434</v>
      </c>
      <c r="M20" s="474">
        <v>50</v>
      </c>
      <c r="N20" s="515" t="s">
        <v>1007</v>
      </c>
      <c r="O20" s="404" t="s">
        <v>912</v>
      </c>
      <c r="P20" s="404" t="s">
        <v>449</v>
      </c>
      <c r="Q20" s="404" t="s">
        <v>914</v>
      </c>
      <c r="R20" s="191" t="s">
        <v>286</v>
      </c>
      <c r="S20" s="191" t="s">
        <v>286</v>
      </c>
      <c r="T20" s="191" t="s">
        <v>286</v>
      </c>
      <c r="U20" s="191" t="s">
        <v>286</v>
      </c>
      <c r="V20" s="191" t="s">
        <v>286</v>
      </c>
      <c r="W20" s="191" t="s">
        <v>286</v>
      </c>
      <c r="X20" s="191" t="s">
        <v>286</v>
      </c>
      <c r="Y20" s="477"/>
      <c r="Z20" s="478" t="str">
        <f t="shared" si="0"/>
        <v/>
      </c>
      <c r="AA20" s="481" t="s">
        <v>2407</v>
      </c>
    </row>
    <row r="21" spans="1:33">
      <c r="A21" s="482" t="s">
        <v>4</v>
      </c>
      <c r="B21" s="407" t="s">
        <v>862</v>
      </c>
      <c r="C21" s="516" t="s">
        <v>286</v>
      </c>
      <c r="D21" s="516" t="s">
        <v>45</v>
      </c>
      <c r="E21" s="516" t="s">
        <v>29</v>
      </c>
      <c r="F21" s="516" t="s">
        <v>48</v>
      </c>
      <c r="G21" s="516" t="s">
        <v>917</v>
      </c>
      <c r="H21" s="407" t="s">
        <v>1811</v>
      </c>
      <c r="I21" s="472" t="s">
        <v>422</v>
      </c>
      <c r="J21" s="473" t="s">
        <v>66</v>
      </c>
      <c r="K21" s="474">
        <v>31</v>
      </c>
      <c r="L21" s="474" t="s">
        <v>436</v>
      </c>
      <c r="M21" s="479">
        <v>53</v>
      </c>
      <c r="N21" s="515" t="s">
        <v>1008</v>
      </c>
      <c r="O21" s="404" t="s">
        <v>443</v>
      </c>
      <c r="P21" s="404" t="s">
        <v>448</v>
      </c>
      <c r="Q21" s="404" t="s">
        <v>453</v>
      </c>
      <c r="R21" s="191" t="s">
        <v>2401</v>
      </c>
      <c r="S21" s="191" t="s">
        <v>286</v>
      </c>
      <c r="T21" s="191">
        <v>31</v>
      </c>
      <c r="U21" s="191">
        <v>52</v>
      </c>
      <c r="V21" s="191" t="s">
        <v>45</v>
      </c>
      <c r="W21" s="191" t="s">
        <v>45</v>
      </c>
      <c r="X21" s="191" t="s">
        <v>45</v>
      </c>
      <c r="Y21" s="477" t="str">
        <f t="shared" si="1"/>
        <v/>
      </c>
      <c r="Z21" s="478" t="str">
        <f t="shared" si="0"/>
        <v/>
      </c>
      <c r="AA21" s="481"/>
    </row>
    <row r="22" spans="1:33">
      <c r="A22" s="482" t="s">
        <v>4</v>
      </c>
      <c r="B22" s="407" t="s">
        <v>862</v>
      </c>
      <c r="C22" s="516" t="s">
        <v>286</v>
      </c>
      <c r="D22" s="516" t="s">
        <v>45</v>
      </c>
      <c r="E22" s="516" t="s">
        <v>29</v>
      </c>
      <c r="F22" s="516" t="s">
        <v>48</v>
      </c>
      <c r="G22" s="516" t="s">
        <v>917</v>
      </c>
      <c r="H22" s="407" t="s">
        <v>1811</v>
      </c>
      <c r="I22" s="472" t="s">
        <v>422</v>
      </c>
      <c r="J22" s="473" t="s">
        <v>66</v>
      </c>
      <c r="K22" s="474">
        <v>31</v>
      </c>
      <c r="L22" s="474" t="s">
        <v>435</v>
      </c>
      <c r="M22" s="479">
        <v>50</v>
      </c>
      <c r="N22" s="515" t="s">
        <v>1008</v>
      </c>
      <c r="O22" s="404" t="s">
        <v>443</v>
      </c>
      <c r="P22" s="404" t="s">
        <v>448</v>
      </c>
      <c r="Q22" s="404" t="s">
        <v>453</v>
      </c>
      <c r="R22" s="191" t="s">
        <v>2401</v>
      </c>
      <c r="S22" s="191" t="s">
        <v>286</v>
      </c>
      <c r="T22" s="191">
        <v>31</v>
      </c>
      <c r="U22" s="191">
        <v>41</v>
      </c>
      <c r="V22" s="191" t="s">
        <v>45</v>
      </c>
      <c r="W22" s="191" t="s">
        <v>45</v>
      </c>
      <c r="X22" s="191" t="s">
        <v>45</v>
      </c>
      <c r="Y22" s="477" t="str">
        <f t="shared" si="1"/>
        <v>X</v>
      </c>
      <c r="Z22" s="478" t="str">
        <f t="shared" si="0"/>
        <v/>
      </c>
      <c r="AA22" s="481" t="s">
        <v>2406</v>
      </c>
    </row>
    <row r="23" spans="1:33">
      <c r="A23" s="482" t="s">
        <v>4</v>
      </c>
      <c r="B23" s="407" t="s">
        <v>274</v>
      </c>
      <c r="C23" s="516" t="s">
        <v>286</v>
      </c>
      <c r="D23" s="516" t="s">
        <v>45</v>
      </c>
      <c r="E23" s="516" t="s">
        <v>29</v>
      </c>
      <c r="F23" s="516" t="s">
        <v>48</v>
      </c>
      <c r="G23" s="516" t="s">
        <v>916</v>
      </c>
      <c r="H23" s="407" t="s">
        <v>1812</v>
      </c>
      <c r="I23" s="472" t="s">
        <v>1816</v>
      </c>
      <c r="J23" s="473" t="s">
        <v>282</v>
      </c>
      <c r="K23" s="474">
        <v>27</v>
      </c>
      <c r="L23" s="474" t="s">
        <v>433</v>
      </c>
      <c r="M23" s="474">
        <v>400</v>
      </c>
      <c r="N23" s="515" t="s">
        <v>1009</v>
      </c>
      <c r="O23" s="404" t="s">
        <v>441</v>
      </c>
      <c r="P23" s="404" t="s">
        <v>448</v>
      </c>
      <c r="Q23" s="404" t="s">
        <v>450</v>
      </c>
      <c r="R23" s="191" t="s">
        <v>286</v>
      </c>
      <c r="S23" s="191" t="s">
        <v>286</v>
      </c>
      <c r="T23" s="191" t="s">
        <v>286</v>
      </c>
      <c r="U23" s="191" t="s">
        <v>286</v>
      </c>
      <c r="V23" s="191" t="s">
        <v>286</v>
      </c>
      <c r="W23" s="191" t="s">
        <v>286</v>
      </c>
      <c r="X23" s="191" t="s">
        <v>286</v>
      </c>
      <c r="Y23" s="477"/>
      <c r="Z23" s="478" t="str">
        <f t="shared" si="0"/>
        <v/>
      </c>
      <c r="AA23" s="481" t="s">
        <v>2407</v>
      </c>
      <c r="AB23" s="541"/>
      <c r="AC23" s="541"/>
      <c r="AD23" s="541"/>
      <c r="AE23" s="541"/>
      <c r="AF23" s="541"/>
      <c r="AG23" s="541"/>
    </row>
    <row r="24" spans="1:33">
      <c r="A24" s="482" t="s">
        <v>4</v>
      </c>
      <c r="B24" s="407" t="s">
        <v>274</v>
      </c>
      <c r="C24" s="516" t="s">
        <v>286</v>
      </c>
      <c r="D24" s="516" t="s">
        <v>45</v>
      </c>
      <c r="E24" s="516" t="s">
        <v>29</v>
      </c>
      <c r="F24" s="516" t="s">
        <v>48</v>
      </c>
      <c r="G24" s="516" t="s">
        <v>916</v>
      </c>
      <c r="H24" s="407" t="s">
        <v>1812</v>
      </c>
      <c r="I24" s="472" t="s">
        <v>1816</v>
      </c>
      <c r="J24" s="473" t="s">
        <v>282</v>
      </c>
      <c r="K24" s="474">
        <v>27</v>
      </c>
      <c r="L24" s="474" t="s">
        <v>434</v>
      </c>
      <c r="M24" s="474">
        <v>400</v>
      </c>
      <c r="N24" s="515" t="s">
        <v>1009</v>
      </c>
      <c r="O24" s="404" t="s">
        <v>441</v>
      </c>
      <c r="P24" s="404" t="s">
        <v>448</v>
      </c>
      <c r="Q24" s="404" t="s">
        <v>450</v>
      </c>
      <c r="R24" s="191" t="s">
        <v>286</v>
      </c>
      <c r="S24" s="191" t="s">
        <v>286</v>
      </c>
      <c r="T24" s="191" t="s">
        <v>286</v>
      </c>
      <c r="U24" s="191" t="s">
        <v>286</v>
      </c>
      <c r="V24" s="191" t="s">
        <v>286</v>
      </c>
      <c r="W24" s="191" t="s">
        <v>286</v>
      </c>
      <c r="X24" s="191" t="s">
        <v>286</v>
      </c>
      <c r="Y24" s="477"/>
      <c r="Z24" s="478" t="str">
        <f t="shared" si="0"/>
        <v/>
      </c>
      <c r="AA24" s="481" t="s">
        <v>2407</v>
      </c>
      <c r="AB24" s="541"/>
      <c r="AC24" s="541"/>
      <c r="AD24" s="541"/>
      <c r="AE24" s="541"/>
      <c r="AF24" s="541"/>
      <c r="AG24" s="541"/>
    </row>
    <row r="25" spans="1:33">
      <c r="A25" s="482" t="s">
        <v>4</v>
      </c>
      <c r="B25" s="407" t="s">
        <v>274</v>
      </c>
      <c r="C25" s="516" t="s">
        <v>286</v>
      </c>
      <c r="D25" s="516" t="s">
        <v>45</v>
      </c>
      <c r="E25" s="516" t="s">
        <v>29</v>
      </c>
      <c r="F25" s="516" t="s">
        <v>48</v>
      </c>
      <c r="G25" s="516" t="s">
        <v>916</v>
      </c>
      <c r="H25" s="407" t="s">
        <v>1812</v>
      </c>
      <c r="I25" s="472" t="s">
        <v>1816</v>
      </c>
      <c r="J25" s="473" t="s">
        <v>282</v>
      </c>
      <c r="K25" s="474">
        <v>27</v>
      </c>
      <c r="L25" s="474" t="s">
        <v>435</v>
      </c>
      <c r="M25" s="474">
        <v>10</v>
      </c>
      <c r="N25" s="515" t="s">
        <v>1009</v>
      </c>
      <c r="O25" s="404" t="s">
        <v>441</v>
      </c>
      <c r="P25" s="404" t="s">
        <v>448</v>
      </c>
      <c r="Q25" s="404" t="s">
        <v>450</v>
      </c>
      <c r="R25" s="191" t="s">
        <v>286</v>
      </c>
      <c r="S25" s="191" t="s">
        <v>286</v>
      </c>
      <c r="T25" s="191" t="s">
        <v>286</v>
      </c>
      <c r="U25" s="191" t="s">
        <v>286</v>
      </c>
      <c r="V25" s="191" t="s">
        <v>286</v>
      </c>
      <c r="W25" s="191" t="s">
        <v>286</v>
      </c>
      <c r="X25" s="191" t="s">
        <v>286</v>
      </c>
      <c r="Y25" s="477"/>
      <c r="Z25" s="478" t="str">
        <f t="shared" si="0"/>
        <v/>
      </c>
      <c r="AA25" s="481" t="s">
        <v>2407</v>
      </c>
      <c r="AB25" s="541"/>
      <c r="AC25" s="541"/>
      <c r="AD25" s="541"/>
      <c r="AE25" s="541"/>
      <c r="AF25" s="541"/>
      <c r="AG25" s="541"/>
    </row>
    <row r="26" spans="1:33">
      <c r="A26" s="482" t="s">
        <v>4</v>
      </c>
      <c r="B26" s="404" t="s">
        <v>275</v>
      </c>
      <c r="C26" s="516" t="s">
        <v>280</v>
      </c>
      <c r="D26" s="516" t="s">
        <v>45</v>
      </c>
      <c r="E26" s="516" t="s">
        <v>29</v>
      </c>
      <c r="F26" s="516" t="s">
        <v>48</v>
      </c>
      <c r="G26" s="516" t="s">
        <v>48</v>
      </c>
      <c r="H26" s="407" t="s">
        <v>743</v>
      </c>
      <c r="I26" s="472" t="s">
        <v>423</v>
      </c>
      <c r="J26" s="473" t="s">
        <v>66</v>
      </c>
      <c r="K26" s="474">
        <v>23</v>
      </c>
      <c r="L26" s="474" t="s">
        <v>70</v>
      </c>
      <c r="M26" s="474">
        <v>800</v>
      </c>
      <c r="N26" s="515" t="s">
        <v>1010</v>
      </c>
      <c r="O26" s="404" t="s">
        <v>910</v>
      </c>
      <c r="P26" s="404" t="s">
        <v>448</v>
      </c>
      <c r="Q26" s="404" t="s">
        <v>1833</v>
      </c>
      <c r="R26" s="191" t="s">
        <v>2401</v>
      </c>
      <c r="S26" s="191" t="s">
        <v>286</v>
      </c>
      <c r="T26" s="191">
        <v>22</v>
      </c>
      <c r="U26" s="191">
        <v>723</v>
      </c>
      <c r="V26" s="191" t="s">
        <v>45</v>
      </c>
      <c r="W26" s="191" t="s">
        <v>45</v>
      </c>
      <c r="X26" s="191" t="s">
        <v>45</v>
      </c>
      <c r="Y26" s="477" t="str">
        <f t="shared" si="1"/>
        <v/>
      </c>
      <c r="Z26" s="478" t="str">
        <f t="shared" si="0"/>
        <v/>
      </c>
      <c r="AA26" s="481"/>
    </row>
    <row r="27" spans="1:33">
      <c r="A27" s="482" t="s">
        <v>4</v>
      </c>
      <c r="B27" s="404" t="s">
        <v>275</v>
      </c>
      <c r="C27" s="516" t="s">
        <v>280</v>
      </c>
      <c r="D27" s="516" t="s">
        <v>45</v>
      </c>
      <c r="E27" s="516" t="s">
        <v>29</v>
      </c>
      <c r="F27" s="516" t="s">
        <v>48</v>
      </c>
      <c r="G27" s="516" t="s">
        <v>48</v>
      </c>
      <c r="H27" s="407" t="s">
        <v>743</v>
      </c>
      <c r="I27" s="472" t="s">
        <v>423</v>
      </c>
      <c r="J27" s="473" t="s">
        <v>66</v>
      </c>
      <c r="K27" s="474">
        <v>23</v>
      </c>
      <c r="L27" s="474" t="s">
        <v>67</v>
      </c>
      <c r="M27" s="474">
        <v>50</v>
      </c>
      <c r="N27" s="515" t="s">
        <v>1010</v>
      </c>
      <c r="O27" s="404" t="s">
        <v>910</v>
      </c>
      <c r="P27" s="404" t="s">
        <v>448</v>
      </c>
      <c r="Q27" s="404" t="s">
        <v>1833</v>
      </c>
      <c r="R27" s="191" t="s">
        <v>2401</v>
      </c>
      <c r="S27" s="191" t="s">
        <v>286</v>
      </c>
      <c r="T27" s="191">
        <v>22</v>
      </c>
      <c r="U27" s="191">
        <v>51</v>
      </c>
      <c r="V27" s="191" t="s">
        <v>45</v>
      </c>
      <c r="W27" s="191" t="s">
        <v>45</v>
      </c>
      <c r="X27" s="191" t="s">
        <v>45</v>
      </c>
      <c r="Y27" s="477" t="str">
        <f t="shared" si="1"/>
        <v/>
      </c>
      <c r="Z27" s="478" t="str">
        <f t="shared" si="0"/>
        <v/>
      </c>
      <c r="AA27" s="481"/>
    </row>
    <row r="28" spans="1:33">
      <c r="A28" s="482" t="s">
        <v>4</v>
      </c>
      <c r="B28" s="404" t="s">
        <v>275</v>
      </c>
      <c r="C28" s="516" t="s">
        <v>280</v>
      </c>
      <c r="D28" s="516" t="s">
        <v>45</v>
      </c>
      <c r="E28" s="516" t="s">
        <v>29</v>
      </c>
      <c r="F28" s="516" t="s">
        <v>48</v>
      </c>
      <c r="G28" s="516" t="s">
        <v>48</v>
      </c>
      <c r="H28" s="407" t="s">
        <v>743</v>
      </c>
      <c r="I28" s="472" t="s">
        <v>423</v>
      </c>
      <c r="J28" s="473" t="s">
        <v>66</v>
      </c>
      <c r="K28" s="474">
        <v>23</v>
      </c>
      <c r="L28" s="474" t="s">
        <v>434</v>
      </c>
      <c r="M28" s="474">
        <v>800</v>
      </c>
      <c r="N28" s="515" t="s">
        <v>1010</v>
      </c>
      <c r="O28" s="404" t="s">
        <v>910</v>
      </c>
      <c r="P28" s="404" t="s">
        <v>448</v>
      </c>
      <c r="Q28" s="404" t="s">
        <v>1833</v>
      </c>
      <c r="R28" s="191" t="s">
        <v>2401</v>
      </c>
      <c r="S28" s="191" t="s">
        <v>286</v>
      </c>
      <c r="T28" s="191">
        <v>22</v>
      </c>
      <c r="U28" s="191">
        <v>723</v>
      </c>
      <c r="V28" s="191" t="s">
        <v>45</v>
      </c>
      <c r="W28" s="191" t="s">
        <v>45</v>
      </c>
      <c r="X28" s="191" t="s">
        <v>45</v>
      </c>
      <c r="Y28" s="477" t="str">
        <f t="shared" si="1"/>
        <v/>
      </c>
      <c r="Z28" s="478" t="str">
        <f t="shared" si="0"/>
        <v/>
      </c>
      <c r="AA28" s="481"/>
    </row>
    <row r="29" spans="1:33">
      <c r="A29" s="482" t="s">
        <v>4</v>
      </c>
      <c r="B29" s="407" t="s">
        <v>275</v>
      </c>
      <c r="C29" s="516" t="s">
        <v>280</v>
      </c>
      <c r="D29" s="516" t="s">
        <v>45</v>
      </c>
      <c r="E29" s="516" t="s">
        <v>29</v>
      </c>
      <c r="F29" s="516" t="s">
        <v>48</v>
      </c>
      <c r="G29" s="516" t="s">
        <v>48</v>
      </c>
      <c r="H29" s="407" t="s">
        <v>743</v>
      </c>
      <c r="I29" s="472" t="s">
        <v>423</v>
      </c>
      <c r="J29" s="473" t="s">
        <v>66</v>
      </c>
      <c r="K29" s="474">
        <v>23</v>
      </c>
      <c r="L29" s="474" t="s">
        <v>438</v>
      </c>
      <c r="M29" s="474">
        <v>2000</v>
      </c>
      <c r="N29" s="515" t="s">
        <v>1010</v>
      </c>
      <c r="O29" s="404" t="s">
        <v>910</v>
      </c>
      <c r="P29" s="404" t="s">
        <v>448</v>
      </c>
      <c r="Q29" s="404" t="s">
        <v>1833</v>
      </c>
      <c r="R29" s="191" t="s">
        <v>2401</v>
      </c>
      <c r="S29" s="191" t="s">
        <v>286</v>
      </c>
      <c r="T29" s="191">
        <v>22</v>
      </c>
      <c r="U29" s="191">
        <v>1801</v>
      </c>
      <c r="V29" s="191" t="s">
        <v>45</v>
      </c>
      <c r="W29" s="191" t="s">
        <v>45</v>
      </c>
      <c r="X29" s="191" t="s">
        <v>45</v>
      </c>
      <c r="Y29" s="477" t="str">
        <f t="shared" si="1"/>
        <v/>
      </c>
      <c r="Z29" s="478" t="str">
        <f t="shared" si="0"/>
        <v/>
      </c>
      <c r="AA29" s="481"/>
    </row>
    <row r="30" spans="1:33">
      <c r="A30" s="471" t="s">
        <v>4</v>
      </c>
      <c r="B30" s="407" t="s">
        <v>276</v>
      </c>
      <c r="C30" s="516" t="s">
        <v>281</v>
      </c>
      <c r="D30" s="516" t="s">
        <v>45</v>
      </c>
      <c r="E30" s="516" t="s">
        <v>29</v>
      </c>
      <c r="F30" s="516" t="s">
        <v>45</v>
      </c>
      <c r="G30" s="385" t="s">
        <v>1813</v>
      </c>
      <c r="H30" s="407" t="s">
        <v>966</v>
      </c>
      <c r="I30" s="483" t="s">
        <v>424</v>
      </c>
      <c r="J30" s="473" t="s">
        <v>66</v>
      </c>
      <c r="K30" s="474">
        <v>33</v>
      </c>
      <c r="L30" s="474" t="s">
        <v>69</v>
      </c>
      <c r="M30" s="474">
        <v>1200</v>
      </c>
      <c r="N30" s="515" t="s">
        <v>1011</v>
      </c>
      <c r="O30" s="404" t="s">
        <v>967</v>
      </c>
      <c r="P30" s="404" t="s">
        <v>969</v>
      </c>
      <c r="Q30" s="404" t="s">
        <v>968</v>
      </c>
      <c r="R30" s="191" t="s">
        <v>2401</v>
      </c>
      <c r="S30" s="191" t="s">
        <v>286</v>
      </c>
      <c r="T30" s="191">
        <v>33</v>
      </c>
      <c r="U30" s="191">
        <v>1120</v>
      </c>
      <c r="V30" s="191" t="s">
        <v>29</v>
      </c>
      <c r="W30" s="191" t="s">
        <v>45</v>
      </c>
      <c r="X30" s="191" t="s">
        <v>45</v>
      </c>
      <c r="Y30" s="477" t="str">
        <f t="shared" si="1"/>
        <v/>
      </c>
      <c r="Z30" s="478" t="str">
        <f t="shared" si="0"/>
        <v/>
      </c>
      <c r="AA30" s="481"/>
    </row>
    <row r="31" spans="1:33">
      <c r="A31" s="471" t="s">
        <v>4</v>
      </c>
      <c r="B31" s="407" t="s">
        <v>276</v>
      </c>
      <c r="C31" s="516" t="s">
        <v>281</v>
      </c>
      <c r="D31" s="516" t="s">
        <v>45</v>
      </c>
      <c r="E31" s="516" t="s">
        <v>29</v>
      </c>
      <c r="F31" s="516" t="s">
        <v>45</v>
      </c>
      <c r="G31" s="385" t="s">
        <v>1813</v>
      </c>
      <c r="H31" s="407" t="s">
        <v>966</v>
      </c>
      <c r="I31" s="483" t="s">
        <v>424</v>
      </c>
      <c r="J31" s="473" t="s">
        <v>66</v>
      </c>
      <c r="K31" s="474">
        <v>33</v>
      </c>
      <c r="L31" s="474" t="s">
        <v>67</v>
      </c>
      <c r="M31" s="474">
        <v>60</v>
      </c>
      <c r="N31" s="515" t="s">
        <v>1011</v>
      </c>
      <c r="O31" s="404" t="s">
        <v>967</v>
      </c>
      <c r="P31" s="404" t="s">
        <v>969</v>
      </c>
      <c r="Q31" s="404" t="s">
        <v>968</v>
      </c>
      <c r="R31" s="191" t="s">
        <v>2401</v>
      </c>
      <c r="S31" s="191" t="s">
        <v>286</v>
      </c>
      <c r="T31" s="191">
        <v>33</v>
      </c>
      <c r="U31" s="191">
        <v>53</v>
      </c>
      <c r="V31" s="191" t="s">
        <v>29</v>
      </c>
      <c r="W31" s="191" t="s">
        <v>45</v>
      </c>
      <c r="X31" s="191" t="s">
        <v>45</v>
      </c>
      <c r="Y31" s="477" t="str">
        <f t="shared" si="1"/>
        <v>X</v>
      </c>
      <c r="Z31" s="478" t="str">
        <f t="shared" si="0"/>
        <v/>
      </c>
      <c r="AA31" s="481" t="s">
        <v>2420</v>
      </c>
    </row>
    <row r="32" spans="1:33">
      <c r="A32" s="471" t="s">
        <v>4</v>
      </c>
      <c r="B32" s="407" t="s">
        <v>276</v>
      </c>
      <c r="C32" s="516" t="s">
        <v>281</v>
      </c>
      <c r="D32" s="516" t="s">
        <v>45</v>
      </c>
      <c r="E32" s="516" t="s">
        <v>29</v>
      </c>
      <c r="F32" s="516" t="s">
        <v>45</v>
      </c>
      <c r="G32" s="385" t="s">
        <v>1813</v>
      </c>
      <c r="H32" s="407" t="s">
        <v>966</v>
      </c>
      <c r="I32" s="483" t="s">
        <v>424</v>
      </c>
      <c r="J32" s="473" t="s">
        <v>66</v>
      </c>
      <c r="K32" s="474">
        <v>33</v>
      </c>
      <c r="L32" s="474" t="s">
        <v>434</v>
      </c>
      <c r="M32" s="474">
        <v>130</v>
      </c>
      <c r="N32" s="515" t="s">
        <v>1011</v>
      </c>
      <c r="O32" s="404" t="s">
        <v>967</v>
      </c>
      <c r="P32" s="404" t="s">
        <v>969</v>
      </c>
      <c r="Q32" s="404" t="s">
        <v>968</v>
      </c>
      <c r="R32" s="191" t="s">
        <v>2401</v>
      </c>
      <c r="S32" s="191" t="s">
        <v>286</v>
      </c>
      <c r="T32" s="191">
        <v>33</v>
      </c>
      <c r="U32" s="191">
        <v>165</v>
      </c>
      <c r="V32" s="191" t="s">
        <v>29</v>
      </c>
      <c r="W32" s="191" t="s">
        <v>45</v>
      </c>
      <c r="X32" s="191" t="s">
        <v>45</v>
      </c>
      <c r="Y32" s="477" t="str">
        <f t="shared" si="1"/>
        <v/>
      </c>
      <c r="Z32" s="478" t="str">
        <f t="shared" si="0"/>
        <v/>
      </c>
      <c r="AA32" s="481"/>
    </row>
    <row r="33" spans="1:27">
      <c r="A33" s="471" t="s">
        <v>4</v>
      </c>
      <c r="B33" s="407" t="s">
        <v>961</v>
      </c>
      <c r="C33" s="516" t="s">
        <v>22</v>
      </c>
      <c r="D33" s="516" t="s">
        <v>45</v>
      </c>
      <c r="E33" s="516" t="s">
        <v>29</v>
      </c>
      <c r="F33" s="516" t="s">
        <v>45</v>
      </c>
      <c r="G33" s="385" t="s">
        <v>1283</v>
      </c>
      <c r="H33" s="407" t="s">
        <v>962</v>
      </c>
      <c r="I33" s="483" t="s">
        <v>425</v>
      </c>
      <c r="J33" s="473" t="s">
        <v>66</v>
      </c>
      <c r="K33" s="474">
        <v>55</v>
      </c>
      <c r="L33" s="474" t="s">
        <v>963</v>
      </c>
      <c r="M33" s="474">
        <v>180</v>
      </c>
      <c r="N33" s="515" t="s">
        <v>1012</v>
      </c>
      <c r="O33" s="404" t="s">
        <v>964</v>
      </c>
      <c r="P33" s="404" t="s">
        <v>965</v>
      </c>
      <c r="Q33" s="404"/>
      <c r="R33" s="191" t="s">
        <v>2401</v>
      </c>
      <c r="S33" s="191" t="s">
        <v>286</v>
      </c>
      <c r="T33" s="191">
        <v>55</v>
      </c>
      <c r="U33" s="191">
        <v>219</v>
      </c>
      <c r="V33" s="191" t="s">
        <v>29</v>
      </c>
      <c r="W33" s="191" t="s">
        <v>45</v>
      </c>
      <c r="X33" s="191" t="s">
        <v>45</v>
      </c>
      <c r="Y33" s="477" t="str">
        <f t="shared" si="1"/>
        <v/>
      </c>
      <c r="Z33" s="478" t="str">
        <f t="shared" si="0"/>
        <v/>
      </c>
      <c r="AA33" s="481" t="s">
        <v>2421</v>
      </c>
    </row>
    <row r="34" spans="1:27">
      <c r="A34" s="471" t="s">
        <v>4</v>
      </c>
      <c r="B34" s="407" t="s">
        <v>961</v>
      </c>
      <c r="C34" s="516" t="s">
        <v>22</v>
      </c>
      <c r="D34" s="516" t="s">
        <v>45</v>
      </c>
      <c r="E34" s="516" t="s">
        <v>29</v>
      </c>
      <c r="F34" s="516" t="s">
        <v>45</v>
      </c>
      <c r="G34" s="385" t="s">
        <v>1283</v>
      </c>
      <c r="H34" s="407" t="s">
        <v>962</v>
      </c>
      <c r="I34" s="483" t="s">
        <v>425</v>
      </c>
      <c r="J34" s="473" t="s">
        <v>66</v>
      </c>
      <c r="K34" s="474">
        <v>55</v>
      </c>
      <c r="L34" s="474" t="s">
        <v>434</v>
      </c>
      <c r="M34" s="474">
        <v>180</v>
      </c>
      <c r="N34" s="515" t="s">
        <v>1012</v>
      </c>
      <c r="O34" s="404" t="s">
        <v>964</v>
      </c>
      <c r="P34" s="404" t="s">
        <v>965</v>
      </c>
      <c r="Q34" s="404"/>
      <c r="R34" s="191" t="s">
        <v>2401</v>
      </c>
      <c r="S34" s="191" t="s">
        <v>286</v>
      </c>
      <c r="T34" s="191">
        <v>55</v>
      </c>
      <c r="U34" s="191">
        <v>204</v>
      </c>
      <c r="V34" s="191" t="s">
        <v>29</v>
      </c>
      <c r="W34" s="191" t="s">
        <v>45</v>
      </c>
      <c r="X34" s="191" t="s">
        <v>45</v>
      </c>
      <c r="Y34" s="477" t="str">
        <f t="shared" si="1"/>
        <v/>
      </c>
      <c r="Z34" s="478" t="str">
        <f t="shared" si="0"/>
        <v/>
      </c>
      <c r="AA34" s="481" t="s">
        <v>2422</v>
      </c>
    </row>
    <row r="35" spans="1:27">
      <c r="A35" s="471" t="s">
        <v>4</v>
      </c>
      <c r="B35" s="407" t="s">
        <v>2379</v>
      </c>
      <c r="C35" s="407" t="s">
        <v>413</v>
      </c>
      <c r="D35" s="516" t="s">
        <v>29</v>
      </c>
      <c r="E35" s="516" t="s">
        <v>29</v>
      </c>
      <c r="F35" s="516" t="s">
        <v>48</v>
      </c>
      <c r="G35" s="516" t="s">
        <v>48</v>
      </c>
      <c r="H35" s="407" t="s">
        <v>420</v>
      </c>
      <c r="I35" s="472" t="s">
        <v>426</v>
      </c>
      <c r="J35" s="473" t="s">
        <v>282</v>
      </c>
      <c r="K35" s="474">
        <v>9</v>
      </c>
      <c r="L35" s="474" t="s">
        <v>863</v>
      </c>
      <c r="M35" s="479">
        <v>150</v>
      </c>
      <c r="N35" s="515" t="s">
        <v>1013</v>
      </c>
      <c r="O35" s="404" t="s">
        <v>446</v>
      </c>
      <c r="P35" s="404" t="s">
        <v>448</v>
      </c>
      <c r="Q35" s="404" t="s">
        <v>864</v>
      </c>
      <c r="R35" s="191" t="s">
        <v>286</v>
      </c>
      <c r="S35" s="191" t="s">
        <v>286</v>
      </c>
      <c r="T35" s="191" t="s">
        <v>286</v>
      </c>
      <c r="U35" s="191" t="s">
        <v>286</v>
      </c>
      <c r="V35" s="191" t="s">
        <v>286</v>
      </c>
      <c r="W35" s="191" t="s">
        <v>286</v>
      </c>
      <c r="X35" s="191" t="s">
        <v>286</v>
      </c>
      <c r="Y35" s="477"/>
      <c r="Z35" s="478" t="str">
        <f t="shared" ref="Z35:Z38" si="2">IF(W35="N","X",(IF(X35="N","X","")))</f>
        <v/>
      </c>
      <c r="AA35" s="481" t="s">
        <v>2407</v>
      </c>
    </row>
    <row r="36" spans="1:27">
      <c r="A36" s="471" t="s">
        <v>4</v>
      </c>
      <c r="B36" s="407" t="s">
        <v>2379</v>
      </c>
      <c r="C36" s="407" t="s">
        <v>413</v>
      </c>
      <c r="D36" s="516" t="s">
        <v>29</v>
      </c>
      <c r="E36" s="516" t="s">
        <v>29</v>
      </c>
      <c r="F36" s="516" t="s">
        <v>48</v>
      </c>
      <c r="G36" s="516" t="s">
        <v>48</v>
      </c>
      <c r="H36" s="407" t="s">
        <v>420</v>
      </c>
      <c r="I36" s="472" t="s">
        <v>426</v>
      </c>
      <c r="J36" s="473" t="s">
        <v>282</v>
      </c>
      <c r="K36" s="474">
        <v>9</v>
      </c>
      <c r="L36" s="474" t="s">
        <v>865</v>
      </c>
      <c r="M36" s="479">
        <v>150</v>
      </c>
      <c r="N36" s="515" t="s">
        <v>1013</v>
      </c>
      <c r="O36" s="404" t="s">
        <v>446</v>
      </c>
      <c r="P36" s="404" t="s">
        <v>448</v>
      </c>
      <c r="Q36" s="404" t="s">
        <v>864</v>
      </c>
      <c r="R36" s="191" t="s">
        <v>286</v>
      </c>
      <c r="S36" s="191" t="s">
        <v>286</v>
      </c>
      <c r="T36" s="191" t="s">
        <v>286</v>
      </c>
      <c r="U36" s="191" t="s">
        <v>286</v>
      </c>
      <c r="V36" s="191" t="s">
        <v>286</v>
      </c>
      <c r="W36" s="191" t="s">
        <v>286</v>
      </c>
      <c r="X36" s="191" t="s">
        <v>286</v>
      </c>
      <c r="Y36" s="477"/>
      <c r="Z36" s="478" t="str">
        <f t="shared" si="2"/>
        <v/>
      </c>
      <c r="AA36" s="481" t="s">
        <v>2407</v>
      </c>
    </row>
    <row r="37" spans="1:27">
      <c r="A37" s="471" t="s">
        <v>4</v>
      </c>
      <c r="B37" s="407" t="s">
        <v>2379</v>
      </c>
      <c r="C37" s="407" t="s">
        <v>413</v>
      </c>
      <c r="D37" s="516" t="s">
        <v>29</v>
      </c>
      <c r="E37" s="516" t="s">
        <v>29</v>
      </c>
      <c r="F37" s="516" t="s">
        <v>48</v>
      </c>
      <c r="G37" s="516" t="s">
        <v>48</v>
      </c>
      <c r="H37" s="407" t="s">
        <v>420</v>
      </c>
      <c r="I37" s="472" t="s">
        <v>426</v>
      </c>
      <c r="J37" s="473" t="s">
        <v>282</v>
      </c>
      <c r="K37" s="474">
        <v>9</v>
      </c>
      <c r="L37" s="474" t="s">
        <v>866</v>
      </c>
      <c r="M37" s="479">
        <v>150</v>
      </c>
      <c r="N37" s="515" t="s">
        <v>1013</v>
      </c>
      <c r="O37" s="404" t="s">
        <v>446</v>
      </c>
      <c r="P37" s="404" t="s">
        <v>448</v>
      </c>
      <c r="Q37" s="404" t="s">
        <v>864</v>
      </c>
      <c r="R37" s="191" t="s">
        <v>286</v>
      </c>
      <c r="S37" s="191" t="s">
        <v>286</v>
      </c>
      <c r="T37" s="191" t="s">
        <v>286</v>
      </c>
      <c r="U37" s="191" t="s">
        <v>286</v>
      </c>
      <c r="V37" s="191" t="s">
        <v>286</v>
      </c>
      <c r="W37" s="191" t="s">
        <v>286</v>
      </c>
      <c r="X37" s="191" t="s">
        <v>286</v>
      </c>
      <c r="Y37" s="477"/>
      <c r="Z37" s="478" t="str">
        <f t="shared" si="2"/>
        <v/>
      </c>
      <c r="AA37" s="481" t="s">
        <v>2407</v>
      </c>
    </row>
    <row r="38" spans="1:27">
      <c r="A38" s="471" t="s">
        <v>4</v>
      </c>
      <c r="B38" s="407" t="s">
        <v>2379</v>
      </c>
      <c r="C38" s="407" t="s">
        <v>413</v>
      </c>
      <c r="D38" s="516" t="s">
        <v>29</v>
      </c>
      <c r="E38" s="516" t="s">
        <v>29</v>
      </c>
      <c r="F38" s="516" t="s">
        <v>48</v>
      </c>
      <c r="G38" s="516" t="s">
        <v>48</v>
      </c>
      <c r="H38" s="407" t="s">
        <v>420</v>
      </c>
      <c r="I38" s="472" t="s">
        <v>426</v>
      </c>
      <c r="J38" s="473" t="s">
        <v>282</v>
      </c>
      <c r="K38" s="474">
        <v>9</v>
      </c>
      <c r="L38" s="474" t="s">
        <v>867</v>
      </c>
      <c r="M38" s="479" t="s">
        <v>868</v>
      </c>
      <c r="N38" s="515" t="s">
        <v>1013</v>
      </c>
      <c r="O38" s="404" t="s">
        <v>446</v>
      </c>
      <c r="P38" s="404" t="s">
        <v>448</v>
      </c>
      <c r="Q38" s="404" t="s">
        <v>904</v>
      </c>
      <c r="R38" s="191" t="s">
        <v>286</v>
      </c>
      <c r="S38" s="191" t="s">
        <v>286</v>
      </c>
      <c r="T38" s="191" t="s">
        <v>286</v>
      </c>
      <c r="U38" s="191" t="s">
        <v>286</v>
      </c>
      <c r="V38" s="191" t="s">
        <v>286</v>
      </c>
      <c r="W38" s="191" t="s">
        <v>286</v>
      </c>
      <c r="X38" s="191" t="s">
        <v>286</v>
      </c>
      <c r="Y38" s="477"/>
      <c r="Z38" s="478" t="str">
        <f t="shared" si="2"/>
        <v/>
      </c>
      <c r="AA38" s="481" t="s">
        <v>2407</v>
      </c>
    </row>
    <row r="39" spans="1:27">
      <c r="A39" s="471" t="s">
        <v>4</v>
      </c>
      <c r="B39" s="407" t="s">
        <v>414</v>
      </c>
      <c r="C39" s="516" t="s">
        <v>286</v>
      </c>
      <c r="D39" s="515" t="s">
        <v>29</v>
      </c>
      <c r="E39" s="516" t="s">
        <v>29</v>
      </c>
      <c r="F39" s="516" t="s">
        <v>48</v>
      </c>
      <c r="G39" s="516" t="s">
        <v>48</v>
      </c>
      <c r="H39" s="483" t="s">
        <v>421</v>
      </c>
      <c r="I39" s="472" t="s">
        <v>426</v>
      </c>
      <c r="J39" s="473" t="s">
        <v>66</v>
      </c>
      <c r="K39" s="474">
        <v>12</v>
      </c>
      <c r="L39" s="484" t="s">
        <v>436</v>
      </c>
      <c r="M39" s="531">
        <v>21</v>
      </c>
      <c r="N39" s="532" t="s">
        <v>1014</v>
      </c>
      <c r="O39" s="485" t="s">
        <v>443</v>
      </c>
      <c r="P39" s="485" t="s">
        <v>448</v>
      </c>
      <c r="Q39" s="485" t="s">
        <v>869</v>
      </c>
      <c r="R39" s="191" t="s">
        <v>2401</v>
      </c>
      <c r="S39" s="191" t="s">
        <v>286</v>
      </c>
      <c r="T39" s="191">
        <v>14</v>
      </c>
      <c r="U39" s="191">
        <v>21</v>
      </c>
      <c r="V39" s="191" t="s">
        <v>29</v>
      </c>
      <c r="W39" s="191" t="s">
        <v>45</v>
      </c>
      <c r="X39" s="191" t="s">
        <v>45</v>
      </c>
      <c r="Y39" s="477" t="str">
        <f t="shared" si="1"/>
        <v/>
      </c>
      <c r="Z39" s="478" t="str">
        <f t="shared" si="0"/>
        <v/>
      </c>
      <c r="AA39" s="481"/>
    </row>
    <row r="40" spans="1:27">
      <c r="A40" s="471" t="s">
        <v>4</v>
      </c>
      <c r="B40" s="407" t="s">
        <v>414</v>
      </c>
      <c r="C40" s="516" t="s">
        <v>286</v>
      </c>
      <c r="D40" s="532" t="s">
        <v>29</v>
      </c>
      <c r="E40" s="516" t="s">
        <v>29</v>
      </c>
      <c r="F40" s="516" t="s">
        <v>48</v>
      </c>
      <c r="G40" s="516" t="s">
        <v>48</v>
      </c>
      <c r="H40" s="483" t="s">
        <v>421</v>
      </c>
      <c r="I40" s="472" t="s">
        <v>426</v>
      </c>
      <c r="J40" s="473" t="s">
        <v>66</v>
      </c>
      <c r="K40" s="474">
        <v>12</v>
      </c>
      <c r="L40" s="484" t="s">
        <v>437</v>
      </c>
      <c r="M40" s="533">
        <v>20</v>
      </c>
      <c r="N40" s="532" t="s">
        <v>1014</v>
      </c>
      <c r="O40" s="485" t="s">
        <v>443</v>
      </c>
      <c r="P40" s="485" t="s">
        <v>448</v>
      </c>
      <c r="Q40" s="485" t="s">
        <v>869</v>
      </c>
      <c r="R40" s="191" t="s">
        <v>2401</v>
      </c>
      <c r="S40" s="191" t="s">
        <v>286</v>
      </c>
      <c r="T40" s="191">
        <v>14</v>
      </c>
      <c r="U40" s="191">
        <v>25</v>
      </c>
      <c r="V40" s="191" t="s">
        <v>29</v>
      </c>
      <c r="W40" s="191" t="s">
        <v>45</v>
      </c>
      <c r="X40" s="191" t="s">
        <v>45</v>
      </c>
      <c r="Y40" s="477" t="str">
        <f t="shared" si="1"/>
        <v/>
      </c>
      <c r="Z40" s="478" t="str">
        <f t="shared" si="0"/>
        <v/>
      </c>
      <c r="AA40" s="481"/>
    </row>
    <row r="41" spans="1:27">
      <c r="A41" s="471" t="s">
        <v>4</v>
      </c>
      <c r="B41" s="407" t="s">
        <v>414</v>
      </c>
      <c r="C41" s="516" t="s">
        <v>286</v>
      </c>
      <c r="D41" s="532" t="s">
        <v>29</v>
      </c>
      <c r="E41" s="516" t="s">
        <v>29</v>
      </c>
      <c r="F41" s="516" t="s">
        <v>48</v>
      </c>
      <c r="G41" s="516" t="s">
        <v>48</v>
      </c>
      <c r="H41" s="483" t="s">
        <v>421</v>
      </c>
      <c r="I41" s="472" t="s">
        <v>426</v>
      </c>
      <c r="J41" s="473" t="s">
        <v>66</v>
      </c>
      <c r="K41" s="474">
        <v>12</v>
      </c>
      <c r="L41" s="474" t="s">
        <v>438</v>
      </c>
      <c r="M41" s="486">
        <v>120</v>
      </c>
      <c r="N41" s="515" t="s">
        <v>1014</v>
      </c>
      <c r="O41" s="404" t="s">
        <v>443</v>
      </c>
      <c r="P41" s="404" t="s">
        <v>448</v>
      </c>
      <c r="Q41" s="404" t="s">
        <v>869</v>
      </c>
      <c r="R41" s="191" t="s">
        <v>2401</v>
      </c>
      <c r="S41" s="191" t="s">
        <v>286</v>
      </c>
      <c r="T41" s="191">
        <v>14</v>
      </c>
      <c r="U41" s="191">
        <v>151</v>
      </c>
      <c r="V41" s="191" t="s">
        <v>29</v>
      </c>
      <c r="W41" s="191" t="s">
        <v>45</v>
      </c>
      <c r="X41" s="191" t="s">
        <v>45</v>
      </c>
      <c r="Y41" s="477" t="str">
        <f t="shared" si="1"/>
        <v/>
      </c>
      <c r="Z41" s="478" t="str">
        <f t="shared" si="0"/>
        <v/>
      </c>
      <c r="AA41" s="481"/>
    </row>
    <row r="42" spans="1:27">
      <c r="A42" s="487" t="s">
        <v>4</v>
      </c>
      <c r="B42" s="163" t="s">
        <v>414</v>
      </c>
      <c r="C42" s="537" t="s">
        <v>286</v>
      </c>
      <c r="D42" s="515" t="s">
        <v>29</v>
      </c>
      <c r="E42" s="537" t="s">
        <v>29</v>
      </c>
      <c r="F42" s="537" t="s">
        <v>48</v>
      </c>
      <c r="G42" s="537" t="s">
        <v>48</v>
      </c>
      <c r="H42" s="483" t="s">
        <v>421</v>
      </c>
      <c r="I42" s="472" t="s">
        <v>426</v>
      </c>
      <c r="J42" s="488" t="s">
        <v>66</v>
      </c>
      <c r="K42" s="474">
        <v>12</v>
      </c>
      <c r="L42" s="474" t="s">
        <v>439</v>
      </c>
      <c r="M42" s="479">
        <v>165</v>
      </c>
      <c r="N42" s="515" t="s">
        <v>1014</v>
      </c>
      <c r="O42" s="404" t="s">
        <v>443</v>
      </c>
      <c r="P42" s="404" t="s">
        <v>448</v>
      </c>
      <c r="Q42" s="404" t="s">
        <v>429</v>
      </c>
      <c r="R42" s="191" t="s">
        <v>2401</v>
      </c>
      <c r="S42" s="191" t="s">
        <v>286</v>
      </c>
      <c r="T42" s="191">
        <v>14</v>
      </c>
      <c r="U42" s="191">
        <v>161</v>
      </c>
      <c r="V42" s="191" t="s">
        <v>29</v>
      </c>
      <c r="W42" s="191" t="s">
        <v>45</v>
      </c>
      <c r="X42" s="191" t="s">
        <v>45</v>
      </c>
      <c r="Y42" s="477" t="str">
        <f t="shared" si="1"/>
        <v/>
      </c>
      <c r="Z42" s="478" t="str">
        <f t="shared" si="0"/>
        <v/>
      </c>
      <c r="AA42" s="481"/>
    </row>
    <row r="43" spans="1:27">
      <c r="A43" s="487" t="s">
        <v>4</v>
      </c>
      <c r="B43" s="163" t="s">
        <v>415</v>
      </c>
      <c r="C43" s="537" t="s">
        <v>286</v>
      </c>
      <c r="D43" s="515" t="s">
        <v>29</v>
      </c>
      <c r="E43" s="537" t="s">
        <v>29</v>
      </c>
      <c r="F43" s="537" t="s">
        <v>48</v>
      </c>
      <c r="G43" s="537" t="s">
        <v>48</v>
      </c>
      <c r="H43" s="483" t="s">
        <v>421</v>
      </c>
      <c r="I43" s="472" t="s">
        <v>427</v>
      </c>
      <c r="J43" s="488" t="s">
        <v>66</v>
      </c>
      <c r="K43" s="474">
        <v>17</v>
      </c>
      <c r="L43" s="474" t="s">
        <v>436</v>
      </c>
      <c r="M43" s="474">
        <v>21</v>
      </c>
      <c r="N43" s="515" t="s">
        <v>1015</v>
      </c>
      <c r="O43" s="404" t="s">
        <v>443</v>
      </c>
      <c r="P43" s="404" t="s">
        <v>448</v>
      </c>
      <c r="Q43" s="404" t="s">
        <v>430</v>
      </c>
      <c r="R43" s="191" t="s">
        <v>2401</v>
      </c>
      <c r="S43" s="191" t="s">
        <v>286</v>
      </c>
      <c r="T43" s="191">
        <v>20</v>
      </c>
      <c r="U43" s="191">
        <v>21</v>
      </c>
      <c r="V43" s="191" t="s">
        <v>29</v>
      </c>
      <c r="W43" s="191" t="s">
        <v>45</v>
      </c>
      <c r="X43" s="191" t="s">
        <v>45</v>
      </c>
      <c r="Y43" s="477" t="str">
        <f t="shared" si="1"/>
        <v/>
      </c>
      <c r="Z43" s="478" t="str">
        <f t="shared" si="0"/>
        <v/>
      </c>
      <c r="AA43" s="481"/>
    </row>
    <row r="44" spans="1:27">
      <c r="A44" s="487" t="s">
        <v>4</v>
      </c>
      <c r="B44" s="163" t="s">
        <v>415</v>
      </c>
      <c r="C44" s="537" t="s">
        <v>286</v>
      </c>
      <c r="D44" s="515" t="s">
        <v>29</v>
      </c>
      <c r="E44" s="537" t="s">
        <v>29</v>
      </c>
      <c r="F44" s="537" t="s">
        <v>48</v>
      </c>
      <c r="G44" s="537" t="s">
        <v>48</v>
      </c>
      <c r="H44" s="483" t="s">
        <v>421</v>
      </c>
      <c r="I44" s="472" t="s">
        <v>427</v>
      </c>
      <c r="J44" s="488" t="s">
        <v>66</v>
      </c>
      <c r="K44" s="474">
        <v>17</v>
      </c>
      <c r="L44" s="474" t="s">
        <v>437</v>
      </c>
      <c r="M44" s="479">
        <v>20</v>
      </c>
      <c r="N44" s="515" t="s">
        <v>1015</v>
      </c>
      <c r="O44" s="404" t="s">
        <v>443</v>
      </c>
      <c r="P44" s="404" t="s">
        <v>448</v>
      </c>
      <c r="Q44" s="404" t="s">
        <v>430</v>
      </c>
      <c r="R44" s="191" t="s">
        <v>2401</v>
      </c>
      <c r="S44" s="191" t="s">
        <v>286</v>
      </c>
      <c r="T44" s="191">
        <v>20</v>
      </c>
      <c r="U44" s="191">
        <v>25</v>
      </c>
      <c r="V44" s="191" t="s">
        <v>29</v>
      </c>
      <c r="W44" s="191" t="s">
        <v>45</v>
      </c>
      <c r="X44" s="191" t="s">
        <v>45</v>
      </c>
      <c r="Y44" s="477" t="str">
        <f t="shared" si="1"/>
        <v/>
      </c>
      <c r="Z44" s="478" t="str">
        <f t="shared" si="0"/>
        <v/>
      </c>
      <c r="AA44" s="481"/>
    </row>
    <row r="45" spans="1:27">
      <c r="A45" s="487" t="s">
        <v>4</v>
      </c>
      <c r="B45" s="163" t="s">
        <v>415</v>
      </c>
      <c r="C45" s="537" t="s">
        <v>286</v>
      </c>
      <c r="D45" s="515" t="s">
        <v>29</v>
      </c>
      <c r="E45" s="537" t="s">
        <v>29</v>
      </c>
      <c r="F45" s="537" t="s">
        <v>48</v>
      </c>
      <c r="G45" s="537" t="s">
        <v>48</v>
      </c>
      <c r="H45" s="483" t="s">
        <v>421</v>
      </c>
      <c r="I45" s="483" t="s">
        <v>427</v>
      </c>
      <c r="J45" s="488" t="s">
        <v>66</v>
      </c>
      <c r="K45" s="474">
        <v>17</v>
      </c>
      <c r="L45" s="518" t="s">
        <v>439</v>
      </c>
      <c r="M45" s="479">
        <v>170</v>
      </c>
      <c r="N45" s="515" t="s">
        <v>1015</v>
      </c>
      <c r="O45" s="404" t="s">
        <v>443</v>
      </c>
      <c r="P45" s="404" t="s">
        <v>448</v>
      </c>
      <c r="Q45" s="404" t="s">
        <v>430</v>
      </c>
      <c r="R45" s="191" t="s">
        <v>2401</v>
      </c>
      <c r="S45" s="191" t="s">
        <v>286</v>
      </c>
      <c r="T45" s="191">
        <v>20</v>
      </c>
      <c r="U45" s="191">
        <v>150</v>
      </c>
      <c r="V45" s="191" t="s">
        <v>29</v>
      </c>
      <c r="W45" s="191" t="s">
        <v>45</v>
      </c>
      <c r="X45" s="191" t="s">
        <v>45</v>
      </c>
      <c r="Y45" s="477" t="str">
        <f t="shared" si="1"/>
        <v>X</v>
      </c>
      <c r="Z45" s="478" t="str">
        <f t="shared" si="0"/>
        <v/>
      </c>
      <c r="AA45" s="481" t="s">
        <v>2408</v>
      </c>
    </row>
    <row r="46" spans="1:27">
      <c r="A46" s="487" t="s">
        <v>4</v>
      </c>
      <c r="B46" s="163" t="s">
        <v>456</v>
      </c>
      <c r="C46" s="537" t="s">
        <v>286</v>
      </c>
      <c r="D46" s="515" t="s">
        <v>29</v>
      </c>
      <c r="E46" s="537" t="s">
        <v>29</v>
      </c>
      <c r="F46" s="537" t="s">
        <v>48</v>
      </c>
      <c r="G46" s="537" t="s">
        <v>48</v>
      </c>
      <c r="H46" s="483" t="s">
        <v>416</v>
      </c>
      <c r="I46" s="483" t="s">
        <v>428</v>
      </c>
      <c r="J46" s="488" t="s">
        <v>66</v>
      </c>
      <c r="K46" s="474">
        <v>14</v>
      </c>
      <c r="L46" s="518" t="s">
        <v>435</v>
      </c>
      <c r="M46" s="479">
        <v>45</v>
      </c>
      <c r="N46" s="515" t="s">
        <v>1016</v>
      </c>
      <c r="O46" s="489" t="s">
        <v>440</v>
      </c>
      <c r="P46" s="483" t="s">
        <v>447</v>
      </c>
      <c r="Q46" s="404" t="s">
        <v>870</v>
      </c>
      <c r="R46" s="191" t="s">
        <v>2401</v>
      </c>
      <c r="S46" s="191" t="s">
        <v>286</v>
      </c>
      <c r="T46" s="191">
        <v>14</v>
      </c>
      <c r="U46" s="191">
        <v>45</v>
      </c>
      <c r="V46" s="191" t="s">
        <v>45</v>
      </c>
      <c r="W46" s="191" t="s">
        <v>45</v>
      </c>
      <c r="X46" s="191" t="s">
        <v>45</v>
      </c>
      <c r="Y46" s="477" t="str">
        <f t="shared" si="1"/>
        <v/>
      </c>
      <c r="Z46" s="478" t="str">
        <f t="shared" si="0"/>
        <v/>
      </c>
      <c r="AA46" s="481" t="s">
        <v>2409</v>
      </c>
    </row>
    <row r="47" spans="1:27">
      <c r="A47" s="490" t="s">
        <v>4</v>
      </c>
      <c r="B47" s="163" t="s">
        <v>918</v>
      </c>
      <c r="C47" s="537" t="s">
        <v>455</v>
      </c>
      <c r="D47" s="515" t="s">
        <v>29</v>
      </c>
      <c r="E47" s="537" t="s">
        <v>286</v>
      </c>
      <c r="F47" s="537" t="s">
        <v>286</v>
      </c>
      <c r="G47" s="537" t="s">
        <v>48</v>
      </c>
      <c r="H47" s="483" t="s">
        <v>743</v>
      </c>
      <c r="I47" s="483" t="s">
        <v>919</v>
      </c>
      <c r="J47" s="488" t="s">
        <v>66</v>
      </c>
      <c r="K47" s="474">
        <v>30</v>
      </c>
      <c r="L47" s="518" t="s">
        <v>67</v>
      </c>
      <c r="M47" s="518">
        <v>75</v>
      </c>
      <c r="N47" s="515" t="s">
        <v>1017</v>
      </c>
      <c r="O47" s="489" t="s">
        <v>920</v>
      </c>
      <c r="P47" s="404" t="s">
        <v>448</v>
      </c>
      <c r="Q47" s="404" t="s">
        <v>1834</v>
      </c>
      <c r="R47" s="191" t="s">
        <v>2401</v>
      </c>
      <c r="S47" s="191" t="s">
        <v>48</v>
      </c>
      <c r="T47" s="191">
        <v>41</v>
      </c>
      <c r="U47" s="191">
        <v>74</v>
      </c>
      <c r="V47" s="191" t="s">
        <v>29</v>
      </c>
      <c r="W47" s="191" t="s">
        <v>45</v>
      </c>
      <c r="X47" s="191" t="s">
        <v>29</v>
      </c>
      <c r="Y47" s="477" t="str">
        <f t="shared" si="1"/>
        <v/>
      </c>
      <c r="Z47" s="478" t="str">
        <f t="shared" si="0"/>
        <v>X</v>
      </c>
      <c r="AA47" s="481" t="s">
        <v>3128</v>
      </c>
    </row>
    <row r="48" spans="1:27">
      <c r="A48" s="490" t="s">
        <v>4</v>
      </c>
      <c r="B48" s="163" t="s">
        <v>918</v>
      </c>
      <c r="C48" s="537" t="s">
        <v>455</v>
      </c>
      <c r="D48" s="515" t="s">
        <v>29</v>
      </c>
      <c r="E48" s="537" t="s">
        <v>286</v>
      </c>
      <c r="F48" s="537" t="s">
        <v>286</v>
      </c>
      <c r="G48" s="537" t="s">
        <v>48</v>
      </c>
      <c r="H48" s="483" t="s">
        <v>743</v>
      </c>
      <c r="I48" s="483" t="s">
        <v>919</v>
      </c>
      <c r="J48" s="488" t="s">
        <v>66</v>
      </c>
      <c r="K48" s="474">
        <v>30</v>
      </c>
      <c r="L48" s="474" t="s">
        <v>921</v>
      </c>
      <c r="M48" s="474">
        <v>140</v>
      </c>
      <c r="N48" s="515" t="s">
        <v>1017</v>
      </c>
      <c r="O48" s="489" t="s">
        <v>920</v>
      </c>
      <c r="P48" s="404" t="s">
        <v>448</v>
      </c>
      <c r="Q48" s="404" t="s">
        <v>1834</v>
      </c>
      <c r="R48" s="191" t="s">
        <v>2401</v>
      </c>
      <c r="S48" s="191" t="s">
        <v>48</v>
      </c>
      <c r="T48" s="191">
        <v>41</v>
      </c>
      <c r="U48" s="191">
        <v>141</v>
      </c>
      <c r="V48" s="191" t="s">
        <v>29</v>
      </c>
      <c r="W48" s="191" t="s">
        <v>45</v>
      </c>
      <c r="X48" s="191" t="s">
        <v>29</v>
      </c>
      <c r="Y48" s="477" t="str">
        <f t="shared" si="1"/>
        <v/>
      </c>
      <c r="Z48" s="478" t="str">
        <f t="shared" si="0"/>
        <v>X</v>
      </c>
      <c r="AA48" s="481" t="s">
        <v>3128</v>
      </c>
    </row>
    <row r="49" spans="1:27">
      <c r="A49" s="490" t="s">
        <v>4</v>
      </c>
      <c r="B49" s="163" t="s">
        <v>918</v>
      </c>
      <c r="C49" s="537" t="s">
        <v>455</v>
      </c>
      <c r="D49" s="515" t="s">
        <v>29</v>
      </c>
      <c r="E49" s="537" t="s">
        <v>286</v>
      </c>
      <c r="F49" s="537" t="s">
        <v>286</v>
      </c>
      <c r="G49" s="537" t="s">
        <v>48</v>
      </c>
      <c r="H49" s="483" t="s">
        <v>743</v>
      </c>
      <c r="I49" s="483" t="s">
        <v>919</v>
      </c>
      <c r="J49" s="488" t="s">
        <v>66</v>
      </c>
      <c r="K49" s="474">
        <v>30</v>
      </c>
      <c r="L49" s="474" t="s">
        <v>70</v>
      </c>
      <c r="M49" s="474">
        <v>140</v>
      </c>
      <c r="N49" s="515" t="s">
        <v>1017</v>
      </c>
      <c r="O49" s="489" t="s">
        <v>920</v>
      </c>
      <c r="P49" s="404" t="s">
        <v>448</v>
      </c>
      <c r="Q49" s="404" t="s">
        <v>1834</v>
      </c>
      <c r="R49" s="191" t="s">
        <v>2401</v>
      </c>
      <c r="S49" s="191" t="s">
        <v>48</v>
      </c>
      <c r="T49" s="191">
        <v>41</v>
      </c>
      <c r="U49" s="191">
        <v>141</v>
      </c>
      <c r="V49" s="191" t="s">
        <v>29</v>
      </c>
      <c r="W49" s="191" t="s">
        <v>45</v>
      </c>
      <c r="X49" s="191" t="s">
        <v>29</v>
      </c>
      <c r="Y49" s="477" t="str">
        <f>IF((T49*100/K49)&gt;90,(IF((T49*100/K49)&lt;150,(IF((U49*100/M49)&gt;90,(IF((U49*100/M49)&lt;150,"","X")),"X")),"X")),"X")</f>
        <v/>
      </c>
      <c r="Z49" s="478" t="str">
        <f t="shared" si="0"/>
        <v>X</v>
      </c>
      <c r="AA49" s="481" t="s">
        <v>3128</v>
      </c>
    </row>
    <row r="50" spans="1:27">
      <c r="A50" s="490" t="s">
        <v>4</v>
      </c>
      <c r="B50" s="163" t="s">
        <v>918</v>
      </c>
      <c r="C50" s="537" t="s">
        <v>455</v>
      </c>
      <c r="D50" s="515" t="s">
        <v>29</v>
      </c>
      <c r="E50" s="537" t="s">
        <v>286</v>
      </c>
      <c r="F50" s="537" t="s">
        <v>286</v>
      </c>
      <c r="G50" s="537" t="s">
        <v>48</v>
      </c>
      <c r="H50" s="483" t="s">
        <v>743</v>
      </c>
      <c r="I50" s="483" t="s">
        <v>919</v>
      </c>
      <c r="J50" s="488" t="s">
        <v>66</v>
      </c>
      <c r="K50" s="474">
        <v>30</v>
      </c>
      <c r="L50" s="474" t="s">
        <v>922</v>
      </c>
      <c r="M50" s="474" t="s">
        <v>923</v>
      </c>
      <c r="N50" s="515" t="s">
        <v>1017</v>
      </c>
      <c r="O50" s="489" t="s">
        <v>920</v>
      </c>
      <c r="P50" s="404" t="s">
        <v>448</v>
      </c>
      <c r="Q50" s="404" t="s">
        <v>1834</v>
      </c>
      <c r="R50" s="191" t="s">
        <v>2401</v>
      </c>
      <c r="S50" s="191" t="s">
        <v>48</v>
      </c>
      <c r="T50" s="191">
        <v>41</v>
      </c>
      <c r="U50" s="191">
        <v>2300</v>
      </c>
      <c r="V50" s="191" t="s">
        <v>29</v>
      </c>
      <c r="W50" s="191" t="s">
        <v>45</v>
      </c>
      <c r="X50" s="191" t="s">
        <v>29</v>
      </c>
      <c r="Y50" s="477"/>
      <c r="Z50" s="478" t="str">
        <f t="shared" si="0"/>
        <v>X</v>
      </c>
      <c r="AA50" s="481" t="s">
        <v>3128</v>
      </c>
    </row>
    <row r="51" spans="1:27">
      <c r="A51" s="490" t="s">
        <v>4</v>
      </c>
      <c r="B51" s="163" t="s">
        <v>924</v>
      </c>
      <c r="C51" s="537" t="s">
        <v>1805</v>
      </c>
      <c r="D51" s="515" t="s">
        <v>29</v>
      </c>
      <c r="E51" s="537" t="s">
        <v>29</v>
      </c>
      <c r="F51" s="537" t="s">
        <v>29</v>
      </c>
      <c r="G51" s="537" t="s">
        <v>48</v>
      </c>
      <c r="H51" s="483" t="s">
        <v>925</v>
      </c>
      <c r="I51" s="483" t="s">
        <v>919</v>
      </c>
      <c r="J51" s="488" t="s">
        <v>66</v>
      </c>
      <c r="K51" s="474">
        <v>8</v>
      </c>
      <c r="L51" s="474" t="s">
        <v>67</v>
      </c>
      <c r="M51" s="474">
        <v>8</v>
      </c>
      <c r="N51" s="515" t="s">
        <v>1018</v>
      </c>
      <c r="O51" s="489" t="s">
        <v>48</v>
      </c>
      <c r="P51" s="404" t="s">
        <v>926</v>
      </c>
      <c r="Q51" s="404" t="s">
        <v>927</v>
      </c>
      <c r="R51" s="191" t="s">
        <v>2401</v>
      </c>
      <c r="S51" s="191" t="s">
        <v>48</v>
      </c>
      <c r="T51" s="191">
        <v>8</v>
      </c>
      <c r="U51" s="191">
        <v>8</v>
      </c>
      <c r="V51" s="191" t="s">
        <v>29</v>
      </c>
      <c r="W51" s="191" t="s">
        <v>45</v>
      </c>
      <c r="X51" s="191" t="s">
        <v>45</v>
      </c>
      <c r="Y51" s="477" t="str">
        <f t="shared" si="1"/>
        <v/>
      </c>
      <c r="Z51" s="478" t="str">
        <f t="shared" si="0"/>
        <v/>
      </c>
      <c r="AA51" s="481"/>
    </row>
    <row r="52" spans="1:27">
      <c r="A52" s="490" t="s">
        <v>4</v>
      </c>
      <c r="B52" s="163" t="s">
        <v>924</v>
      </c>
      <c r="C52" s="537" t="s">
        <v>1805</v>
      </c>
      <c r="D52" s="515" t="s">
        <v>29</v>
      </c>
      <c r="E52" s="537" t="s">
        <v>29</v>
      </c>
      <c r="F52" s="537" t="s">
        <v>29</v>
      </c>
      <c r="G52" s="537" t="s">
        <v>48</v>
      </c>
      <c r="H52" s="483" t="s">
        <v>925</v>
      </c>
      <c r="I52" s="483" t="s">
        <v>919</v>
      </c>
      <c r="J52" s="488" t="s">
        <v>66</v>
      </c>
      <c r="K52" s="474">
        <v>8</v>
      </c>
      <c r="L52" s="474" t="s">
        <v>434</v>
      </c>
      <c r="M52" s="474">
        <v>8</v>
      </c>
      <c r="N52" s="515" t="s">
        <v>1018</v>
      </c>
      <c r="O52" s="489" t="s">
        <v>48</v>
      </c>
      <c r="P52" s="404" t="s">
        <v>926</v>
      </c>
      <c r="Q52" s="404" t="s">
        <v>927</v>
      </c>
      <c r="R52" s="191" t="s">
        <v>2401</v>
      </c>
      <c r="S52" s="191" t="s">
        <v>48</v>
      </c>
      <c r="T52" s="191">
        <v>8</v>
      </c>
      <c r="U52" s="191">
        <v>8</v>
      </c>
      <c r="V52" s="191" t="s">
        <v>29</v>
      </c>
      <c r="W52" s="191" t="s">
        <v>45</v>
      </c>
      <c r="X52" s="191" t="s">
        <v>45</v>
      </c>
      <c r="Y52" s="477" t="str">
        <f t="shared" si="1"/>
        <v/>
      </c>
      <c r="Z52" s="478" t="str">
        <f t="shared" si="0"/>
        <v/>
      </c>
      <c r="AA52" s="481"/>
    </row>
    <row r="53" spans="1:27">
      <c r="A53" s="490" t="s">
        <v>4</v>
      </c>
      <c r="B53" s="163" t="s">
        <v>928</v>
      </c>
      <c r="C53" s="537" t="s">
        <v>929</v>
      </c>
      <c r="D53" s="515" t="s">
        <v>29</v>
      </c>
      <c r="E53" s="537" t="s">
        <v>286</v>
      </c>
      <c r="F53" s="537" t="s">
        <v>286</v>
      </c>
      <c r="G53" s="537" t="s">
        <v>930</v>
      </c>
      <c r="H53" s="483" t="s">
        <v>931</v>
      </c>
      <c r="I53" s="483" t="s">
        <v>68</v>
      </c>
      <c r="J53" s="488" t="s">
        <v>66</v>
      </c>
      <c r="K53" s="474">
        <v>11</v>
      </c>
      <c r="L53" s="474" t="s">
        <v>922</v>
      </c>
      <c r="M53" s="474" t="s">
        <v>932</v>
      </c>
      <c r="N53" s="515" t="s">
        <v>1019</v>
      </c>
      <c r="O53" s="489" t="s">
        <v>933</v>
      </c>
      <c r="P53" s="404" t="s">
        <v>926</v>
      </c>
      <c r="Q53" s="404" t="s">
        <v>934</v>
      </c>
      <c r="R53" s="191" t="s">
        <v>2401</v>
      </c>
      <c r="S53" s="191" t="s">
        <v>48</v>
      </c>
      <c r="T53" s="191">
        <v>11</v>
      </c>
      <c r="U53" s="191">
        <v>960</v>
      </c>
      <c r="V53" s="191" t="s">
        <v>29</v>
      </c>
      <c r="W53" s="191" t="s">
        <v>45</v>
      </c>
      <c r="X53" s="191" t="s">
        <v>45</v>
      </c>
      <c r="Y53" s="477"/>
      <c r="Z53" s="478" t="str">
        <f t="shared" si="0"/>
        <v/>
      </c>
      <c r="AA53" s="481" t="s">
        <v>2411</v>
      </c>
    </row>
    <row r="54" spans="1:27">
      <c r="A54" s="490" t="s">
        <v>4</v>
      </c>
      <c r="B54" s="163" t="s">
        <v>928</v>
      </c>
      <c r="C54" s="537" t="s">
        <v>929</v>
      </c>
      <c r="D54" s="515" t="s">
        <v>29</v>
      </c>
      <c r="E54" s="537" t="s">
        <v>286</v>
      </c>
      <c r="F54" s="537" t="s">
        <v>286</v>
      </c>
      <c r="G54" s="537" t="s">
        <v>930</v>
      </c>
      <c r="H54" s="483" t="s">
        <v>931</v>
      </c>
      <c r="I54" s="483" t="s">
        <v>68</v>
      </c>
      <c r="J54" s="488" t="s">
        <v>66</v>
      </c>
      <c r="K54" s="474">
        <v>11</v>
      </c>
      <c r="L54" s="474" t="s">
        <v>935</v>
      </c>
      <c r="M54" s="474">
        <v>200</v>
      </c>
      <c r="N54" s="515" t="s">
        <v>1019</v>
      </c>
      <c r="O54" s="489" t="s">
        <v>933</v>
      </c>
      <c r="P54" s="404" t="s">
        <v>926</v>
      </c>
      <c r="Q54" s="404" t="s">
        <v>934</v>
      </c>
      <c r="R54" s="191" t="s">
        <v>2401</v>
      </c>
      <c r="S54" s="191" t="s">
        <v>48</v>
      </c>
      <c r="T54" s="191">
        <v>11</v>
      </c>
      <c r="U54" s="191">
        <v>160</v>
      </c>
      <c r="V54" s="191" t="s">
        <v>29</v>
      </c>
      <c r="W54" s="191" t="s">
        <v>45</v>
      </c>
      <c r="X54" s="191" t="s">
        <v>45</v>
      </c>
      <c r="Y54" s="477" t="str">
        <f>IF((T54*100/K54)&gt;90,(IF((T54*100/K54)&lt;150,(IF((U54*100/M54)&gt;90,(IF((U54*100/M54)&lt;150,"","X")),"X")),"X")),"X")</f>
        <v>X</v>
      </c>
      <c r="Z54" s="478" t="str">
        <f t="shared" si="0"/>
        <v/>
      </c>
      <c r="AA54" s="481" t="s">
        <v>3127</v>
      </c>
    </row>
    <row r="55" spans="1:27">
      <c r="A55" s="487" t="s">
        <v>4</v>
      </c>
      <c r="B55" s="163" t="s">
        <v>2269</v>
      </c>
      <c r="C55" s="163" t="s">
        <v>286</v>
      </c>
      <c r="D55" s="537" t="s">
        <v>29</v>
      </c>
      <c r="E55" s="537" t="s">
        <v>29</v>
      </c>
      <c r="F55" s="537" t="s">
        <v>48</v>
      </c>
      <c r="G55" s="537" t="s">
        <v>48</v>
      </c>
      <c r="H55" s="163" t="s">
        <v>2380</v>
      </c>
      <c r="I55" s="472" t="s">
        <v>2270</v>
      </c>
      <c r="J55" s="488" t="s">
        <v>66</v>
      </c>
      <c r="K55" s="474">
        <v>13</v>
      </c>
      <c r="L55" s="474" t="s">
        <v>2381</v>
      </c>
      <c r="M55" s="479">
        <v>70</v>
      </c>
      <c r="N55" s="515" t="s">
        <v>2382</v>
      </c>
      <c r="O55" s="404" t="s">
        <v>2271</v>
      </c>
      <c r="P55" s="404" t="s">
        <v>448</v>
      </c>
      <c r="Q55" s="404" t="s">
        <v>2272</v>
      </c>
      <c r="R55" s="191" t="s">
        <v>2401</v>
      </c>
      <c r="S55" s="191" t="s">
        <v>286</v>
      </c>
      <c r="T55" s="191">
        <v>13</v>
      </c>
      <c r="U55" s="191">
        <v>70</v>
      </c>
      <c r="V55" s="191" t="s">
        <v>29</v>
      </c>
      <c r="W55" s="191" t="s">
        <v>45</v>
      </c>
      <c r="X55" s="191" t="s">
        <v>45</v>
      </c>
      <c r="Y55" s="477" t="str">
        <f t="shared" ref="Y55:Y56" si="3">IF((T55*100/K55)&gt;90,(IF((T55*100/K55)&lt;150,(IF((U55*100/M55)&gt;90,(IF((U55*100/M55)&lt;150,"","X")),"X")),"X")),"X")</f>
        <v/>
      </c>
      <c r="Z55" s="478" t="str">
        <f t="shared" si="0"/>
        <v/>
      </c>
      <c r="AA55" s="481"/>
    </row>
    <row r="56" spans="1:27">
      <c r="A56" s="487" t="s">
        <v>4</v>
      </c>
      <c r="B56" s="163" t="s">
        <v>2269</v>
      </c>
      <c r="C56" s="163" t="s">
        <v>286</v>
      </c>
      <c r="D56" s="537" t="s">
        <v>29</v>
      </c>
      <c r="E56" s="537" t="s">
        <v>29</v>
      </c>
      <c r="F56" s="537" t="s">
        <v>48</v>
      </c>
      <c r="G56" s="537" t="s">
        <v>48</v>
      </c>
      <c r="H56" s="163" t="s">
        <v>2380</v>
      </c>
      <c r="I56" s="472" t="s">
        <v>2270</v>
      </c>
      <c r="J56" s="488" t="s">
        <v>66</v>
      </c>
      <c r="K56" s="474">
        <v>13</v>
      </c>
      <c r="L56" s="474" t="s">
        <v>434</v>
      </c>
      <c r="M56" s="479">
        <v>70</v>
      </c>
      <c r="N56" s="515" t="s">
        <v>2382</v>
      </c>
      <c r="O56" s="404" t="s">
        <v>2271</v>
      </c>
      <c r="P56" s="404" t="s">
        <v>448</v>
      </c>
      <c r="Q56" s="404" t="s">
        <v>2272</v>
      </c>
      <c r="R56" s="191" t="s">
        <v>2401</v>
      </c>
      <c r="S56" s="191" t="s">
        <v>286</v>
      </c>
      <c r="T56" s="191">
        <v>13</v>
      </c>
      <c r="U56" s="191">
        <v>70</v>
      </c>
      <c r="V56" s="191" t="s">
        <v>29</v>
      </c>
      <c r="W56" s="191" t="s">
        <v>45</v>
      </c>
      <c r="X56" s="191" t="s">
        <v>45</v>
      </c>
      <c r="Y56" s="477" t="str">
        <f t="shared" si="3"/>
        <v/>
      </c>
      <c r="Z56" s="478" t="str">
        <f t="shared" si="0"/>
        <v/>
      </c>
      <c r="AA56" s="481"/>
    </row>
    <row r="57" spans="1:27">
      <c r="A57" s="487" t="s">
        <v>4</v>
      </c>
      <c r="B57" s="163" t="s">
        <v>2269</v>
      </c>
      <c r="C57" s="163" t="s">
        <v>286</v>
      </c>
      <c r="D57" s="537" t="s">
        <v>29</v>
      </c>
      <c r="E57" s="537" t="s">
        <v>29</v>
      </c>
      <c r="F57" s="537" t="s">
        <v>48</v>
      </c>
      <c r="G57" s="537" t="s">
        <v>48</v>
      </c>
      <c r="H57" s="163" t="s">
        <v>2380</v>
      </c>
      <c r="I57" s="472" t="s">
        <v>2270</v>
      </c>
      <c r="J57" s="488" t="s">
        <v>66</v>
      </c>
      <c r="K57" s="474">
        <v>13</v>
      </c>
      <c r="L57" s="474" t="s">
        <v>435</v>
      </c>
      <c r="M57" s="479">
        <v>20</v>
      </c>
      <c r="N57" s="515" t="s">
        <v>2382</v>
      </c>
      <c r="O57" s="404" t="s">
        <v>2271</v>
      </c>
      <c r="P57" s="404" t="s">
        <v>448</v>
      </c>
      <c r="Q57" s="404" t="s">
        <v>2272</v>
      </c>
      <c r="R57" s="191" t="s">
        <v>2401</v>
      </c>
      <c r="S57" s="191" t="s">
        <v>286</v>
      </c>
      <c r="T57" s="191">
        <v>13</v>
      </c>
      <c r="U57" s="191">
        <v>7</v>
      </c>
      <c r="V57" s="191" t="s">
        <v>29</v>
      </c>
      <c r="W57" s="191" t="s">
        <v>45</v>
      </c>
      <c r="X57" s="191" t="s">
        <v>45</v>
      </c>
      <c r="Y57" s="477" t="str">
        <f>IF((T57*100/K57)&gt;90,(IF((T57*100/K57)&lt;150,(IF((U57*100/M57)&gt;90,(IF((U57*100/M57)&lt;150,"","X")),"X")),"X")),"X")</f>
        <v>X</v>
      </c>
      <c r="Z57" s="478" t="str">
        <f t="shared" si="0"/>
        <v/>
      </c>
      <c r="AA57" s="481" t="s">
        <v>2410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Sheet22"/>
  <dimension ref="A1:Z145"/>
  <sheetViews>
    <sheetView workbookViewId="0"/>
  </sheetViews>
  <sheetFormatPr baseColWidth="10" defaultColWidth="8.85546875" defaultRowHeight="12.75"/>
  <cols>
    <col min="1" max="1" width="8.85546875" style="559"/>
    <col min="2" max="2" width="22" style="74" customWidth="1"/>
    <col min="3" max="3" width="20.42578125" style="557" customWidth="1"/>
    <col min="4" max="4" width="33.42578125" style="74" customWidth="1"/>
    <col min="5" max="5" width="11.85546875" style="559" customWidth="1"/>
    <col min="6" max="6" width="11" style="559" customWidth="1"/>
    <col min="7" max="7" width="20.5703125" style="74" customWidth="1"/>
    <col min="8" max="13" width="15.7109375" style="559" customWidth="1"/>
    <col min="14" max="16384" width="8.85546875" style="559"/>
  </cols>
  <sheetData>
    <row r="1" spans="1:13" ht="13.5" thickBot="1">
      <c r="A1" s="538" t="s">
        <v>259</v>
      </c>
      <c r="B1" s="221"/>
      <c r="C1" s="81"/>
      <c r="D1" s="82"/>
      <c r="E1" s="542"/>
      <c r="F1" s="542"/>
      <c r="G1" s="73"/>
      <c r="H1" s="542"/>
      <c r="I1" s="542"/>
      <c r="J1" s="542"/>
      <c r="K1" s="83"/>
      <c r="L1" s="83"/>
      <c r="M1" s="542"/>
    </row>
    <row r="2" spans="1:13">
      <c r="A2" s="528"/>
      <c r="B2" s="528"/>
      <c r="C2" s="528"/>
      <c r="D2" s="528"/>
      <c r="E2" s="528"/>
      <c r="F2" s="528"/>
      <c r="G2" s="528"/>
      <c r="H2" s="528"/>
      <c r="I2" s="528"/>
      <c r="J2" s="542"/>
      <c r="K2" s="83"/>
      <c r="L2" s="341" t="s">
        <v>2168</v>
      </c>
      <c r="M2" s="568" t="s">
        <v>3245</v>
      </c>
    </row>
    <row r="3" spans="1:13" ht="13.5" thickBot="1">
      <c r="A3" s="528"/>
      <c r="B3" s="528"/>
      <c r="C3" s="528"/>
      <c r="D3" s="528"/>
      <c r="E3" s="528"/>
      <c r="F3" s="528"/>
      <c r="G3" s="528"/>
      <c r="H3" s="528"/>
      <c r="I3" s="528"/>
      <c r="J3" s="542"/>
      <c r="K3" s="83"/>
      <c r="L3" s="332" t="s">
        <v>2167</v>
      </c>
      <c r="M3" s="343">
        <v>2018</v>
      </c>
    </row>
    <row r="4" spans="1:13" s="118" customFormat="1" ht="51.75" thickBot="1">
      <c r="A4" s="79" t="s">
        <v>0</v>
      </c>
      <c r="B4" s="573" t="s">
        <v>57</v>
      </c>
      <c r="C4" s="573" t="s">
        <v>146</v>
      </c>
      <c r="D4" s="573" t="s">
        <v>71</v>
      </c>
      <c r="E4" s="573" t="s">
        <v>150</v>
      </c>
      <c r="F4" s="573" t="s">
        <v>247</v>
      </c>
      <c r="G4" s="80" t="s">
        <v>13</v>
      </c>
      <c r="H4" s="192" t="s">
        <v>2262</v>
      </c>
      <c r="I4" s="193" t="s">
        <v>2204</v>
      </c>
      <c r="J4" s="193" t="s">
        <v>2263</v>
      </c>
      <c r="K4" s="193" t="s">
        <v>2264</v>
      </c>
      <c r="L4" s="193" t="s">
        <v>2205</v>
      </c>
      <c r="M4" s="176" t="s">
        <v>2206</v>
      </c>
    </row>
    <row r="5" spans="1:13">
      <c r="A5" s="488" t="s">
        <v>4</v>
      </c>
      <c r="B5" s="163" t="s">
        <v>270</v>
      </c>
      <c r="C5" s="537" t="s">
        <v>277</v>
      </c>
      <c r="D5" s="163" t="s">
        <v>527</v>
      </c>
      <c r="E5" s="537" t="s">
        <v>72</v>
      </c>
      <c r="F5" s="537" t="s">
        <v>45</v>
      </c>
      <c r="G5" s="163"/>
      <c r="H5" s="475" t="s">
        <v>45</v>
      </c>
      <c r="I5" s="624" t="s">
        <v>2609</v>
      </c>
      <c r="J5" s="625" t="s">
        <v>286</v>
      </c>
      <c r="K5" s="475" t="s">
        <v>45</v>
      </c>
      <c r="L5" s="478" t="s">
        <v>2404</v>
      </c>
      <c r="M5" s="196"/>
    </row>
    <row r="6" spans="1:13">
      <c r="A6" s="488" t="s">
        <v>4</v>
      </c>
      <c r="B6" s="163" t="s">
        <v>270</v>
      </c>
      <c r="C6" s="537" t="s">
        <v>277</v>
      </c>
      <c r="D6" s="163" t="s">
        <v>529</v>
      </c>
      <c r="E6" s="537" t="s">
        <v>72</v>
      </c>
      <c r="F6" s="537" t="s">
        <v>45</v>
      </c>
      <c r="G6" s="163"/>
      <c r="H6" s="191" t="s">
        <v>45</v>
      </c>
      <c r="I6" s="624" t="s">
        <v>2609</v>
      </c>
      <c r="J6" s="591" t="s">
        <v>286</v>
      </c>
      <c r="K6" s="191" t="s">
        <v>45</v>
      </c>
      <c r="L6" s="478" t="s">
        <v>2404</v>
      </c>
      <c r="M6" s="175"/>
    </row>
    <row r="7" spans="1:13">
      <c r="A7" s="488" t="s">
        <v>4</v>
      </c>
      <c r="B7" s="163" t="s">
        <v>270</v>
      </c>
      <c r="C7" s="537" t="s">
        <v>277</v>
      </c>
      <c r="D7" s="163" t="s">
        <v>530</v>
      </c>
      <c r="E7" s="537" t="s">
        <v>72</v>
      </c>
      <c r="F7" s="537" t="s">
        <v>45</v>
      </c>
      <c r="G7" s="163"/>
      <c r="H7" s="191" t="s">
        <v>45</v>
      </c>
      <c r="I7" s="624" t="s">
        <v>2609</v>
      </c>
      <c r="J7" s="591" t="s">
        <v>286</v>
      </c>
      <c r="K7" s="191" t="s">
        <v>45</v>
      </c>
      <c r="L7" s="478" t="s">
        <v>2404</v>
      </c>
      <c r="M7" s="175"/>
    </row>
    <row r="8" spans="1:13">
      <c r="A8" s="488" t="s">
        <v>4</v>
      </c>
      <c r="B8" s="163" t="s">
        <v>270</v>
      </c>
      <c r="C8" s="537" t="s">
        <v>277</v>
      </c>
      <c r="D8" s="163" t="s">
        <v>531</v>
      </c>
      <c r="E8" s="537" t="s">
        <v>72</v>
      </c>
      <c r="F8" s="537" t="s">
        <v>45</v>
      </c>
      <c r="G8" s="163"/>
      <c r="H8" s="191" t="s">
        <v>45</v>
      </c>
      <c r="I8" s="624" t="s">
        <v>2609</v>
      </c>
      <c r="J8" s="591" t="s">
        <v>286</v>
      </c>
      <c r="K8" s="191" t="s">
        <v>45</v>
      </c>
      <c r="L8" s="478" t="s">
        <v>2404</v>
      </c>
      <c r="M8" s="175"/>
    </row>
    <row r="9" spans="1:13">
      <c r="A9" s="488" t="s">
        <v>4</v>
      </c>
      <c r="B9" s="163" t="s">
        <v>270</v>
      </c>
      <c r="C9" s="537" t="s">
        <v>277</v>
      </c>
      <c r="D9" s="163" t="s">
        <v>547</v>
      </c>
      <c r="E9" s="537" t="s">
        <v>72</v>
      </c>
      <c r="F9" s="537" t="s">
        <v>45</v>
      </c>
      <c r="G9" s="163"/>
      <c r="H9" s="191" t="s">
        <v>45</v>
      </c>
      <c r="I9" s="624" t="s">
        <v>2609</v>
      </c>
      <c r="J9" s="591" t="s">
        <v>286</v>
      </c>
      <c r="K9" s="191" t="s">
        <v>45</v>
      </c>
      <c r="L9" s="478" t="s">
        <v>2404</v>
      </c>
      <c r="M9" s="175"/>
    </row>
    <row r="10" spans="1:13">
      <c r="A10" s="488" t="s">
        <v>4</v>
      </c>
      <c r="B10" s="163" t="s">
        <v>270</v>
      </c>
      <c r="C10" s="537" t="s">
        <v>277</v>
      </c>
      <c r="D10" s="163" t="s">
        <v>532</v>
      </c>
      <c r="E10" s="537" t="s">
        <v>72</v>
      </c>
      <c r="F10" s="537" t="s">
        <v>45</v>
      </c>
      <c r="G10" s="163"/>
      <c r="H10" s="191" t="s">
        <v>45</v>
      </c>
      <c r="I10" s="624" t="s">
        <v>2609</v>
      </c>
      <c r="J10" s="625" t="s">
        <v>286</v>
      </c>
      <c r="K10" s="191" t="s">
        <v>45</v>
      </c>
      <c r="L10" s="478" t="s">
        <v>2404</v>
      </c>
      <c r="M10" s="175"/>
    </row>
    <row r="11" spans="1:13">
      <c r="A11" s="488" t="s">
        <v>4</v>
      </c>
      <c r="B11" s="163" t="s">
        <v>270</v>
      </c>
      <c r="C11" s="537" t="s">
        <v>277</v>
      </c>
      <c r="D11" s="163" t="s">
        <v>533</v>
      </c>
      <c r="E11" s="537" t="s">
        <v>72</v>
      </c>
      <c r="F11" s="537" t="s">
        <v>45</v>
      </c>
      <c r="G11" s="163"/>
      <c r="H11" s="191" t="s">
        <v>45</v>
      </c>
      <c r="I11" s="624" t="s">
        <v>2609</v>
      </c>
      <c r="J11" s="591" t="s">
        <v>286</v>
      </c>
      <c r="K11" s="191" t="s">
        <v>45</v>
      </c>
      <c r="L11" s="478" t="s">
        <v>2404</v>
      </c>
      <c r="M11" s="175"/>
    </row>
    <row r="12" spans="1:13">
      <c r="A12" s="488" t="s">
        <v>4</v>
      </c>
      <c r="B12" s="163" t="s">
        <v>270</v>
      </c>
      <c r="C12" s="537" t="s">
        <v>277</v>
      </c>
      <c r="D12" s="163" t="s">
        <v>534</v>
      </c>
      <c r="E12" s="537" t="s">
        <v>72</v>
      </c>
      <c r="F12" s="537" t="s">
        <v>29</v>
      </c>
      <c r="G12" s="163" t="s">
        <v>1296</v>
      </c>
      <c r="H12" s="191" t="s">
        <v>45</v>
      </c>
      <c r="I12" s="624" t="s">
        <v>2610</v>
      </c>
      <c r="J12" s="625" t="s">
        <v>45</v>
      </c>
      <c r="K12" s="191" t="s">
        <v>29</v>
      </c>
      <c r="L12" s="478" t="s">
        <v>2404</v>
      </c>
      <c r="M12" s="175" t="s">
        <v>2611</v>
      </c>
    </row>
    <row r="13" spans="1:13">
      <c r="A13" s="488" t="s">
        <v>4</v>
      </c>
      <c r="B13" s="163" t="s">
        <v>270</v>
      </c>
      <c r="C13" s="537" t="s">
        <v>277</v>
      </c>
      <c r="D13" s="163" t="s">
        <v>535</v>
      </c>
      <c r="E13" s="537" t="s">
        <v>73</v>
      </c>
      <c r="F13" s="537" t="s">
        <v>29</v>
      </c>
      <c r="G13" s="163" t="s">
        <v>283</v>
      </c>
      <c r="H13" s="191" t="s">
        <v>45</v>
      </c>
      <c r="I13" s="624" t="s">
        <v>2609</v>
      </c>
      <c r="J13" s="591" t="s">
        <v>286</v>
      </c>
      <c r="K13" s="191" t="s">
        <v>29</v>
      </c>
      <c r="L13" s="478" t="s">
        <v>2404</v>
      </c>
      <c r="M13" s="175"/>
    </row>
    <row r="14" spans="1:13">
      <c r="A14" s="488" t="s">
        <v>4</v>
      </c>
      <c r="B14" s="163" t="s">
        <v>270</v>
      </c>
      <c r="C14" s="537" t="s">
        <v>277</v>
      </c>
      <c r="D14" s="163" t="s">
        <v>76</v>
      </c>
      <c r="E14" s="537" t="s">
        <v>73</v>
      </c>
      <c r="F14" s="537" t="s">
        <v>29</v>
      </c>
      <c r="G14" s="163"/>
      <c r="H14" s="191" t="s">
        <v>45</v>
      </c>
      <c r="I14" s="624" t="s">
        <v>2609</v>
      </c>
      <c r="J14" s="625" t="s">
        <v>286</v>
      </c>
      <c r="K14" s="191" t="s">
        <v>29</v>
      </c>
      <c r="L14" s="478" t="s">
        <v>2404</v>
      </c>
      <c r="M14" s="175"/>
    </row>
    <row r="15" spans="1:13">
      <c r="A15" s="488" t="s">
        <v>4</v>
      </c>
      <c r="B15" s="163" t="s">
        <v>270</v>
      </c>
      <c r="C15" s="537" t="s">
        <v>277</v>
      </c>
      <c r="D15" s="163" t="s">
        <v>74</v>
      </c>
      <c r="E15" s="537" t="s">
        <v>73</v>
      </c>
      <c r="F15" s="537" t="s">
        <v>29</v>
      </c>
      <c r="G15" s="163"/>
      <c r="H15" s="191" t="s">
        <v>45</v>
      </c>
      <c r="I15" s="624" t="s">
        <v>2609</v>
      </c>
      <c r="J15" s="591" t="s">
        <v>286</v>
      </c>
      <c r="K15" s="191" t="s">
        <v>29</v>
      </c>
      <c r="L15" s="478" t="s">
        <v>2404</v>
      </c>
      <c r="M15" s="175"/>
    </row>
    <row r="16" spans="1:13">
      <c r="A16" s="488" t="s">
        <v>4</v>
      </c>
      <c r="B16" s="163" t="s">
        <v>270</v>
      </c>
      <c r="C16" s="537" t="s">
        <v>277</v>
      </c>
      <c r="D16" s="163" t="s">
        <v>75</v>
      </c>
      <c r="E16" s="537" t="s">
        <v>73</v>
      </c>
      <c r="F16" s="537" t="s">
        <v>29</v>
      </c>
      <c r="G16" s="163" t="s">
        <v>528</v>
      </c>
      <c r="H16" s="191" t="s">
        <v>45</v>
      </c>
      <c r="I16" s="624" t="s">
        <v>2609</v>
      </c>
      <c r="J16" s="625" t="s">
        <v>286</v>
      </c>
      <c r="K16" s="191" t="s">
        <v>29</v>
      </c>
      <c r="L16" s="478" t="s">
        <v>2404</v>
      </c>
      <c r="M16" s="175"/>
    </row>
    <row r="17" spans="1:13">
      <c r="A17" s="514" t="s">
        <v>4</v>
      </c>
      <c r="B17" s="163" t="s">
        <v>271</v>
      </c>
      <c r="C17" s="537" t="s">
        <v>278</v>
      </c>
      <c r="D17" s="163" t="s">
        <v>536</v>
      </c>
      <c r="E17" s="537" t="s">
        <v>72</v>
      </c>
      <c r="F17" s="537" t="s">
        <v>45</v>
      </c>
      <c r="G17" s="163"/>
      <c r="H17" s="191" t="s">
        <v>45</v>
      </c>
      <c r="I17" s="624" t="s">
        <v>2609</v>
      </c>
      <c r="J17" s="591" t="s">
        <v>286</v>
      </c>
      <c r="K17" s="191" t="s">
        <v>45</v>
      </c>
      <c r="L17" s="478" t="s">
        <v>2404</v>
      </c>
      <c r="M17" s="175"/>
    </row>
    <row r="18" spans="1:13">
      <c r="A18" s="514" t="s">
        <v>4</v>
      </c>
      <c r="B18" s="163" t="s">
        <v>271</v>
      </c>
      <c r="C18" s="537" t="s">
        <v>278</v>
      </c>
      <c r="D18" s="163" t="s">
        <v>537</v>
      </c>
      <c r="E18" s="537" t="s">
        <v>72</v>
      </c>
      <c r="F18" s="537" t="s">
        <v>45</v>
      </c>
      <c r="G18" s="163"/>
      <c r="H18" s="191" t="s">
        <v>45</v>
      </c>
      <c r="I18" s="624" t="s">
        <v>2609</v>
      </c>
      <c r="J18" s="625" t="s">
        <v>286</v>
      </c>
      <c r="K18" s="191" t="s">
        <v>45</v>
      </c>
      <c r="L18" s="478" t="s">
        <v>2404</v>
      </c>
      <c r="M18" s="175"/>
    </row>
    <row r="19" spans="1:13">
      <c r="A19" s="514" t="s">
        <v>4</v>
      </c>
      <c r="B19" s="163" t="s">
        <v>271</v>
      </c>
      <c r="C19" s="537" t="s">
        <v>278</v>
      </c>
      <c r="D19" s="163" t="s">
        <v>538</v>
      </c>
      <c r="E19" s="537" t="s">
        <v>72</v>
      </c>
      <c r="F19" s="537" t="s">
        <v>45</v>
      </c>
      <c r="G19" s="163"/>
      <c r="H19" s="191" t="s">
        <v>45</v>
      </c>
      <c r="I19" s="624" t="s">
        <v>2609</v>
      </c>
      <c r="J19" s="591" t="s">
        <v>286</v>
      </c>
      <c r="K19" s="191" t="s">
        <v>45</v>
      </c>
      <c r="L19" s="478" t="s">
        <v>2404</v>
      </c>
      <c r="M19" s="175"/>
    </row>
    <row r="20" spans="1:13">
      <c r="A20" s="514" t="s">
        <v>4</v>
      </c>
      <c r="B20" s="163" t="s">
        <v>271</v>
      </c>
      <c r="C20" s="537" t="s">
        <v>278</v>
      </c>
      <c r="D20" s="163" t="s">
        <v>539</v>
      </c>
      <c r="E20" s="537" t="s">
        <v>72</v>
      </c>
      <c r="F20" s="537" t="s">
        <v>45</v>
      </c>
      <c r="G20" s="163"/>
      <c r="H20" s="191" t="s">
        <v>45</v>
      </c>
      <c r="I20" s="624" t="s">
        <v>2609</v>
      </c>
      <c r="J20" s="625" t="s">
        <v>286</v>
      </c>
      <c r="K20" s="191" t="s">
        <v>45</v>
      </c>
      <c r="L20" s="478" t="s">
        <v>2404</v>
      </c>
      <c r="M20" s="175"/>
    </row>
    <row r="21" spans="1:13">
      <c r="A21" s="514" t="s">
        <v>4</v>
      </c>
      <c r="B21" s="163" t="s">
        <v>271</v>
      </c>
      <c r="C21" s="537" t="s">
        <v>278</v>
      </c>
      <c r="D21" s="163" t="s">
        <v>540</v>
      </c>
      <c r="E21" s="537" t="s">
        <v>72</v>
      </c>
      <c r="F21" s="537" t="s">
        <v>45</v>
      </c>
      <c r="G21" s="163"/>
      <c r="H21" s="191" t="s">
        <v>45</v>
      </c>
      <c r="I21" s="624" t="s">
        <v>2609</v>
      </c>
      <c r="J21" s="591" t="s">
        <v>286</v>
      </c>
      <c r="K21" s="191" t="s">
        <v>45</v>
      </c>
      <c r="L21" s="478" t="s">
        <v>2404</v>
      </c>
      <c r="M21" s="175"/>
    </row>
    <row r="22" spans="1:13">
      <c r="A22" s="514" t="s">
        <v>4</v>
      </c>
      <c r="B22" s="163" t="s">
        <v>271</v>
      </c>
      <c r="C22" s="537" t="s">
        <v>278</v>
      </c>
      <c r="D22" s="163" t="s">
        <v>541</v>
      </c>
      <c r="E22" s="537" t="s">
        <v>72</v>
      </c>
      <c r="F22" s="537" t="s">
        <v>45</v>
      </c>
      <c r="G22" s="163"/>
      <c r="H22" s="191" t="s">
        <v>45</v>
      </c>
      <c r="I22" s="624" t="s">
        <v>2609</v>
      </c>
      <c r="J22" s="625" t="s">
        <v>286</v>
      </c>
      <c r="K22" s="191" t="s">
        <v>45</v>
      </c>
      <c r="L22" s="478" t="s">
        <v>2404</v>
      </c>
      <c r="M22" s="175"/>
    </row>
    <row r="23" spans="1:13">
      <c r="A23" s="514" t="s">
        <v>4</v>
      </c>
      <c r="B23" s="163" t="s">
        <v>271</v>
      </c>
      <c r="C23" s="537" t="s">
        <v>278</v>
      </c>
      <c r="D23" s="163" t="s">
        <v>542</v>
      </c>
      <c r="E23" s="537" t="s">
        <v>72</v>
      </c>
      <c r="F23" s="537" t="s">
        <v>45</v>
      </c>
      <c r="G23" s="163"/>
      <c r="H23" s="191" t="s">
        <v>45</v>
      </c>
      <c r="I23" s="624" t="s">
        <v>2609</v>
      </c>
      <c r="J23" s="591" t="s">
        <v>286</v>
      </c>
      <c r="K23" s="191" t="s">
        <v>45</v>
      </c>
      <c r="L23" s="478" t="s">
        <v>2404</v>
      </c>
      <c r="M23" s="175"/>
    </row>
    <row r="24" spans="1:13">
      <c r="A24" s="514" t="s">
        <v>4</v>
      </c>
      <c r="B24" s="163" t="s">
        <v>271</v>
      </c>
      <c r="C24" s="537" t="s">
        <v>278</v>
      </c>
      <c r="D24" s="163" t="s">
        <v>543</v>
      </c>
      <c r="E24" s="537" t="s">
        <v>72</v>
      </c>
      <c r="F24" s="537" t="s">
        <v>45</v>
      </c>
      <c r="G24" s="163"/>
      <c r="H24" s="191" t="s">
        <v>45</v>
      </c>
      <c r="I24" s="624" t="s">
        <v>2609</v>
      </c>
      <c r="J24" s="625" t="s">
        <v>286</v>
      </c>
      <c r="K24" s="191" t="s">
        <v>45</v>
      </c>
      <c r="L24" s="478" t="s">
        <v>2404</v>
      </c>
      <c r="M24" s="175"/>
    </row>
    <row r="25" spans="1:13">
      <c r="A25" s="514" t="s">
        <v>4</v>
      </c>
      <c r="B25" s="163" t="s">
        <v>271</v>
      </c>
      <c r="C25" s="537" t="s">
        <v>278</v>
      </c>
      <c r="D25" s="163" t="s">
        <v>544</v>
      </c>
      <c r="E25" s="537" t="s">
        <v>72</v>
      </c>
      <c r="F25" s="537" t="s">
        <v>45</v>
      </c>
      <c r="G25" s="163"/>
      <c r="H25" s="191" t="s">
        <v>45</v>
      </c>
      <c r="I25" s="624" t="s">
        <v>2609</v>
      </c>
      <c r="J25" s="591" t="s">
        <v>286</v>
      </c>
      <c r="K25" s="191" t="s">
        <v>45</v>
      </c>
      <c r="L25" s="478" t="s">
        <v>2404</v>
      </c>
      <c r="M25" s="175"/>
    </row>
    <row r="26" spans="1:13">
      <c r="A26" s="514" t="s">
        <v>4</v>
      </c>
      <c r="B26" s="163" t="s">
        <v>271</v>
      </c>
      <c r="C26" s="537" t="s">
        <v>278</v>
      </c>
      <c r="D26" s="163" t="s">
        <v>532</v>
      </c>
      <c r="E26" s="537" t="s">
        <v>72</v>
      </c>
      <c r="F26" s="537" t="s">
        <v>45</v>
      </c>
      <c r="G26" s="163"/>
      <c r="H26" s="191" t="s">
        <v>45</v>
      </c>
      <c r="I26" s="624" t="s">
        <v>2609</v>
      </c>
      <c r="J26" s="625" t="s">
        <v>286</v>
      </c>
      <c r="K26" s="191" t="s">
        <v>45</v>
      </c>
      <c r="L26" s="478" t="s">
        <v>2404</v>
      </c>
      <c r="M26" s="175"/>
    </row>
    <row r="27" spans="1:13">
      <c r="A27" s="514" t="s">
        <v>4</v>
      </c>
      <c r="B27" s="163" t="s">
        <v>271</v>
      </c>
      <c r="C27" s="537" t="s">
        <v>278</v>
      </c>
      <c r="D27" s="163" t="s">
        <v>546</v>
      </c>
      <c r="E27" s="537" t="s">
        <v>72</v>
      </c>
      <c r="F27" s="537" t="s">
        <v>45</v>
      </c>
      <c r="G27" s="163"/>
      <c r="H27" s="191" t="s">
        <v>45</v>
      </c>
      <c r="I27" s="624" t="s">
        <v>2609</v>
      </c>
      <c r="J27" s="591" t="s">
        <v>286</v>
      </c>
      <c r="K27" s="191" t="s">
        <v>45</v>
      </c>
      <c r="L27" s="478" t="s">
        <v>2404</v>
      </c>
      <c r="M27" s="175"/>
    </row>
    <row r="28" spans="1:13">
      <c r="A28" s="514" t="s">
        <v>4</v>
      </c>
      <c r="B28" s="163" t="s">
        <v>271</v>
      </c>
      <c r="C28" s="537" t="s">
        <v>278</v>
      </c>
      <c r="D28" s="163" t="s">
        <v>545</v>
      </c>
      <c r="E28" s="537" t="s">
        <v>72</v>
      </c>
      <c r="F28" s="537" t="s">
        <v>29</v>
      </c>
      <c r="G28" s="163" t="s">
        <v>1296</v>
      </c>
      <c r="H28" s="191" t="s">
        <v>45</v>
      </c>
      <c r="I28" s="624" t="s">
        <v>2610</v>
      </c>
      <c r="J28" s="625" t="s">
        <v>45</v>
      </c>
      <c r="K28" s="191" t="s">
        <v>29</v>
      </c>
      <c r="L28" s="478" t="s">
        <v>2404</v>
      </c>
      <c r="M28" s="175" t="s">
        <v>2612</v>
      </c>
    </row>
    <row r="29" spans="1:13">
      <c r="A29" s="514" t="s">
        <v>4</v>
      </c>
      <c r="B29" s="163" t="s">
        <v>271</v>
      </c>
      <c r="C29" s="537" t="s">
        <v>278</v>
      </c>
      <c r="D29" s="163" t="s">
        <v>535</v>
      </c>
      <c r="E29" s="537" t="s">
        <v>73</v>
      </c>
      <c r="F29" s="537" t="s">
        <v>29</v>
      </c>
      <c r="G29" s="163" t="s">
        <v>283</v>
      </c>
      <c r="H29" s="191" t="s">
        <v>45</v>
      </c>
      <c r="I29" s="624" t="s">
        <v>2609</v>
      </c>
      <c r="J29" s="591" t="s">
        <v>286</v>
      </c>
      <c r="K29" s="191" t="s">
        <v>29</v>
      </c>
      <c r="L29" s="478" t="s">
        <v>2404</v>
      </c>
      <c r="M29" s="175"/>
    </row>
    <row r="30" spans="1:13">
      <c r="A30" s="514" t="s">
        <v>4</v>
      </c>
      <c r="B30" s="163" t="s">
        <v>271</v>
      </c>
      <c r="C30" s="537" t="s">
        <v>278</v>
      </c>
      <c r="D30" s="163" t="s">
        <v>76</v>
      </c>
      <c r="E30" s="537" t="s">
        <v>73</v>
      </c>
      <c r="F30" s="537" t="s">
        <v>29</v>
      </c>
      <c r="G30" s="163"/>
      <c r="H30" s="191" t="s">
        <v>45</v>
      </c>
      <c r="I30" s="624" t="s">
        <v>2609</v>
      </c>
      <c r="J30" s="625" t="s">
        <v>286</v>
      </c>
      <c r="K30" s="191" t="s">
        <v>29</v>
      </c>
      <c r="L30" s="478" t="s">
        <v>2404</v>
      </c>
      <c r="M30" s="175"/>
    </row>
    <row r="31" spans="1:13">
      <c r="A31" s="514" t="s">
        <v>4</v>
      </c>
      <c r="B31" s="163" t="s">
        <v>271</v>
      </c>
      <c r="C31" s="537" t="s">
        <v>278</v>
      </c>
      <c r="D31" s="163" t="s">
        <v>74</v>
      </c>
      <c r="E31" s="537" t="s">
        <v>73</v>
      </c>
      <c r="F31" s="537" t="s">
        <v>29</v>
      </c>
      <c r="G31" s="163"/>
      <c r="H31" s="191" t="s">
        <v>45</v>
      </c>
      <c r="I31" s="624" t="s">
        <v>2609</v>
      </c>
      <c r="J31" s="591" t="s">
        <v>286</v>
      </c>
      <c r="K31" s="191" t="s">
        <v>29</v>
      </c>
      <c r="L31" s="478" t="s">
        <v>2404</v>
      </c>
      <c r="M31" s="175"/>
    </row>
    <row r="32" spans="1:13">
      <c r="A32" s="514" t="s">
        <v>4</v>
      </c>
      <c r="B32" s="163" t="s">
        <v>271</v>
      </c>
      <c r="C32" s="537" t="s">
        <v>278</v>
      </c>
      <c r="D32" s="163" t="s">
        <v>75</v>
      </c>
      <c r="E32" s="537" t="s">
        <v>73</v>
      </c>
      <c r="F32" s="537" t="s">
        <v>29</v>
      </c>
      <c r="G32" s="163" t="s">
        <v>528</v>
      </c>
      <c r="H32" s="191" t="s">
        <v>45</v>
      </c>
      <c r="I32" s="624" t="s">
        <v>2609</v>
      </c>
      <c r="J32" s="625" t="s">
        <v>286</v>
      </c>
      <c r="K32" s="191" t="s">
        <v>29</v>
      </c>
      <c r="L32" s="478" t="s">
        <v>2404</v>
      </c>
      <c r="M32" s="175"/>
    </row>
    <row r="33" spans="1:13">
      <c r="A33" s="514" t="s">
        <v>4</v>
      </c>
      <c r="B33" s="163" t="s">
        <v>871</v>
      </c>
      <c r="C33" s="537" t="s">
        <v>279</v>
      </c>
      <c r="D33" s="163" t="s">
        <v>872</v>
      </c>
      <c r="E33" s="537" t="s">
        <v>72</v>
      </c>
      <c r="F33" s="537" t="s">
        <v>45</v>
      </c>
      <c r="G33" s="163" t="s">
        <v>857</v>
      </c>
      <c r="H33" s="191" t="s">
        <v>45</v>
      </c>
      <c r="I33" s="626" t="s">
        <v>447</v>
      </c>
      <c r="J33" s="627" t="s">
        <v>45</v>
      </c>
      <c r="K33" s="191" t="s">
        <v>29</v>
      </c>
      <c r="L33" s="478" t="str">
        <f t="shared" ref="L33:L67" si="0">IF(OR(H33="Y",H33=""),"","x")</f>
        <v/>
      </c>
      <c r="M33" s="175"/>
    </row>
    <row r="34" spans="1:13">
      <c r="A34" s="514" t="s">
        <v>4</v>
      </c>
      <c r="B34" s="163" t="s">
        <v>871</v>
      </c>
      <c r="C34" s="537" t="s">
        <v>279</v>
      </c>
      <c r="D34" s="163" t="s">
        <v>873</v>
      </c>
      <c r="E34" s="537" t="s">
        <v>73</v>
      </c>
      <c r="F34" s="537" t="s">
        <v>29</v>
      </c>
      <c r="G34" s="163" t="s">
        <v>857</v>
      </c>
      <c r="H34" s="191" t="s">
        <v>45</v>
      </c>
      <c r="I34" s="626" t="s">
        <v>2414</v>
      </c>
      <c r="J34" s="628" t="s">
        <v>45</v>
      </c>
      <c r="K34" s="191" t="s">
        <v>29</v>
      </c>
      <c r="L34" s="478" t="str">
        <f t="shared" si="0"/>
        <v/>
      </c>
      <c r="M34" s="175" t="s">
        <v>2412</v>
      </c>
    </row>
    <row r="35" spans="1:13">
      <c r="A35" s="514" t="s">
        <v>4</v>
      </c>
      <c r="B35" s="163" t="s">
        <v>871</v>
      </c>
      <c r="C35" s="537" t="s">
        <v>279</v>
      </c>
      <c r="D35" s="163" t="s">
        <v>874</v>
      </c>
      <c r="E35" s="537" t="s">
        <v>73</v>
      </c>
      <c r="F35" s="537" t="s">
        <v>29</v>
      </c>
      <c r="G35" s="163" t="s">
        <v>857</v>
      </c>
      <c r="H35" s="191" t="s">
        <v>45</v>
      </c>
      <c r="I35" s="626" t="s">
        <v>447</v>
      </c>
      <c r="J35" s="627" t="s">
        <v>45</v>
      </c>
      <c r="K35" s="191" t="s">
        <v>29</v>
      </c>
      <c r="L35" s="478" t="str">
        <f t="shared" si="0"/>
        <v/>
      </c>
      <c r="M35" s="175"/>
    </row>
    <row r="36" spans="1:13">
      <c r="A36" s="514" t="s">
        <v>4</v>
      </c>
      <c r="B36" s="163" t="s">
        <v>871</v>
      </c>
      <c r="C36" s="537" t="s">
        <v>279</v>
      </c>
      <c r="D36" s="163" t="s">
        <v>875</v>
      </c>
      <c r="E36" s="537" t="s">
        <v>73</v>
      </c>
      <c r="F36" s="537" t="s">
        <v>29</v>
      </c>
      <c r="G36" s="163" t="s">
        <v>857</v>
      </c>
      <c r="H36" s="191" t="s">
        <v>45</v>
      </c>
      <c r="I36" s="626" t="s">
        <v>2414</v>
      </c>
      <c r="J36" s="628" t="s">
        <v>45</v>
      </c>
      <c r="K36" s="191" t="s">
        <v>29</v>
      </c>
      <c r="L36" s="478" t="str">
        <f t="shared" si="0"/>
        <v/>
      </c>
      <c r="M36" s="175" t="s">
        <v>2413</v>
      </c>
    </row>
    <row r="37" spans="1:13">
      <c r="A37" s="514" t="s">
        <v>4</v>
      </c>
      <c r="B37" s="163" t="s">
        <v>871</v>
      </c>
      <c r="C37" s="537" t="s">
        <v>279</v>
      </c>
      <c r="D37" s="163" t="s">
        <v>876</v>
      </c>
      <c r="E37" s="537" t="s">
        <v>73</v>
      </c>
      <c r="F37" s="537" t="s">
        <v>29</v>
      </c>
      <c r="G37" s="163" t="s">
        <v>857</v>
      </c>
      <c r="H37" s="191" t="s">
        <v>45</v>
      </c>
      <c r="I37" s="626" t="s">
        <v>2414</v>
      </c>
      <c r="J37" s="627" t="s">
        <v>45</v>
      </c>
      <c r="K37" s="191" t="s">
        <v>29</v>
      </c>
      <c r="L37" s="478" t="str">
        <f t="shared" si="0"/>
        <v/>
      </c>
      <c r="M37" s="175" t="s">
        <v>2413</v>
      </c>
    </row>
    <row r="38" spans="1:13">
      <c r="A38" s="514" t="s">
        <v>4</v>
      </c>
      <c r="B38" s="163" t="s">
        <v>871</v>
      </c>
      <c r="C38" s="537" t="s">
        <v>279</v>
      </c>
      <c r="D38" s="163" t="s">
        <v>877</v>
      </c>
      <c r="E38" s="537" t="s">
        <v>73</v>
      </c>
      <c r="F38" s="537" t="s">
        <v>29</v>
      </c>
      <c r="G38" s="163" t="s">
        <v>857</v>
      </c>
      <c r="H38" s="191" t="s">
        <v>45</v>
      </c>
      <c r="I38" s="626" t="s">
        <v>2414</v>
      </c>
      <c r="J38" s="628" t="s">
        <v>45</v>
      </c>
      <c r="K38" s="191" t="s">
        <v>29</v>
      </c>
      <c r="L38" s="478" t="str">
        <f t="shared" si="0"/>
        <v/>
      </c>
      <c r="M38" s="175" t="s">
        <v>2413</v>
      </c>
    </row>
    <row r="39" spans="1:13">
      <c r="A39" s="514" t="s">
        <v>4</v>
      </c>
      <c r="B39" s="163" t="s">
        <v>871</v>
      </c>
      <c r="C39" s="537" t="s">
        <v>279</v>
      </c>
      <c r="D39" s="163" t="s">
        <v>878</v>
      </c>
      <c r="E39" s="537" t="s">
        <v>72</v>
      </c>
      <c r="F39" s="537" t="s">
        <v>45</v>
      </c>
      <c r="G39" s="163" t="s">
        <v>858</v>
      </c>
      <c r="H39" s="191" t="s">
        <v>45</v>
      </c>
      <c r="I39" s="626" t="s">
        <v>447</v>
      </c>
      <c r="J39" s="627" t="s">
        <v>45</v>
      </c>
      <c r="K39" s="191" t="s">
        <v>45</v>
      </c>
      <c r="L39" s="478" t="str">
        <f t="shared" si="0"/>
        <v/>
      </c>
      <c r="M39" s="175"/>
    </row>
    <row r="40" spans="1:13">
      <c r="A40" s="514" t="s">
        <v>4</v>
      </c>
      <c r="B40" s="163" t="s">
        <v>871</v>
      </c>
      <c r="C40" s="537" t="s">
        <v>279</v>
      </c>
      <c r="D40" s="163" t="s">
        <v>873</v>
      </c>
      <c r="E40" s="537" t="s">
        <v>73</v>
      </c>
      <c r="F40" s="537" t="s">
        <v>29</v>
      </c>
      <c r="G40" s="163" t="s">
        <v>858</v>
      </c>
      <c r="H40" s="191" t="s">
        <v>45</v>
      </c>
      <c r="I40" s="626" t="s">
        <v>286</v>
      </c>
      <c r="J40" s="625" t="s">
        <v>286</v>
      </c>
      <c r="K40" s="191" t="s">
        <v>29</v>
      </c>
      <c r="L40" s="478" t="str">
        <f t="shared" si="0"/>
        <v/>
      </c>
      <c r="M40" s="175"/>
    </row>
    <row r="41" spans="1:13">
      <c r="A41" s="514" t="s">
        <v>4</v>
      </c>
      <c r="B41" s="163" t="s">
        <v>871</v>
      </c>
      <c r="C41" s="537" t="s">
        <v>279</v>
      </c>
      <c r="D41" s="163" t="s">
        <v>874</v>
      </c>
      <c r="E41" s="537" t="s">
        <v>73</v>
      </c>
      <c r="F41" s="537" t="s">
        <v>29</v>
      </c>
      <c r="G41" s="163" t="s">
        <v>858</v>
      </c>
      <c r="H41" s="191" t="s">
        <v>45</v>
      </c>
      <c r="I41" s="626" t="s">
        <v>286</v>
      </c>
      <c r="J41" s="625" t="s">
        <v>286</v>
      </c>
      <c r="K41" s="191" t="s">
        <v>29</v>
      </c>
      <c r="L41" s="478" t="str">
        <f t="shared" si="0"/>
        <v/>
      </c>
      <c r="M41" s="175"/>
    </row>
    <row r="42" spans="1:13">
      <c r="A42" s="514" t="s">
        <v>4</v>
      </c>
      <c r="B42" s="163" t="s">
        <v>871</v>
      </c>
      <c r="C42" s="537" t="s">
        <v>279</v>
      </c>
      <c r="D42" s="163" t="s">
        <v>879</v>
      </c>
      <c r="E42" s="537" t="s">
        <v>73</v>
      </c>
      <c r="F42" s="537" t="s">
        <v>29</v>
      </c>
      <c r="G42" s="163" t="s">
        <v>858</v>
      </c>
      <c r="H42" s="191" t="s">
        <v>45</v>
      </c>
      <c r="I42" s="626" t="s">
        <v>286</v>
      </c>
      <c r="J42" s="625" t="s">
        <v>286</v>
      </c>
      <c r="K42" s="191" t="s">
        <v>29</v>
      </c>
      <c r="L42" s="478" t="str">
        <f t="shared" si="0"/>
        <v/>
      </c>
      <c r="M42" s="175"/>
    </row>
    <row r="43" spans="1:13">
      <c r="A43" s="514" t="s">
        <v>4</v>
      </c>
      <c r="B43" s="163" t="s">
        <v>871</v>
      </c>
      <c r="C43" s="537" t="s">
        <v>279</v>
      </c>
      <c r="D43" s="163" t="s">
        <v>2383</v>
      </c>
      <c r="E43" s="537" t="s">
        <v>72</v>
      </c>
      <c r="F43" s="537" t="s">
        <v>45</v>
      </c>
      <c r="G43" s="163" t="s">
        <v>859</v>
      </c>
      <c r="H43" s="191" t="s">
        <v>45</v>
      </c>
      <c r="I43" s="624" t="s">
        <v>447</v>
      </c>
      <c r="J43" s="591" t="s">
        <v>45</v>
      </c>
      <c r="K43" s="191" t="s">
        <v>29</v>
      </c>
      <c r="L43" s="478" t="str">
        <f t="shared" si="0"/>
        <v/>
      </c>
      <c r="M43" s="481"/>
    </row>
    <row r="44" spans="1:13">
      <c r="A44" s="514" t="s">
        <v>4</v>
      </c>
      <c r="B44" s="163" t="s">
        <v>871</v>
      </c>
      <c r="C44" s="537" t="s">
        <v>279</v>
      </c>
      <c r="D44" s="163" t="s">
        <v>873</v>
      </c>
      <c r="E44" s="537" t="s">
        <v>73</v>
      </c>
      <c r="F44" s="537" t="s">
        <v>29</v>
      </c>
      <c r="G44" s="163" t="s">
        <v>859</v>
      </c>
      <c r="H44" s="191" t="s">
        <v>45</v>
      </c>
      <c r="I44" s="626" t="s">
        <v>2414</v>
      </c>
      <c r="J44" s="628" t="s">
        <v>45</v>
      </c>
      <c r="K44" s="191" t="s">
        <v>29</v>
      </c>
      <c r="L44" s="478" t="str">
        <f t="shared" si="0"/>
        <v/>
      </c>
      <c r="M44" s="175"/>
    </row>
    <row r="45" spans="1:13">
      <c r="A45" s="514" t="s">
        <v>4</v>
      </c>
      <c r="B45" s="163" t="s">
        <v>871</v>
      </c>
      <c r="C45" s="537" t="s">
        <v>279</v>
      </c>
      <c r="D45" s="163" t="s">
        <v>874</v>
      </c>
      <c r="E45" s="537" t="s">
        <v>73</v>
      </c>
      <c r="F45" s="537" t="s">
        <v>29</v>
      </c>
      <c r="G45" s="163" t="s">
        <v>859</v>
      </c>
      <c r="H45" s="191" t="s">
        <v>45</v>
      </c>
      <c r="I45" s="626" t="s">
        <v>447</v>
      </c>
      <c r="J45" s="627" t="s">
        <v>45</v>
      </c>
      <c r="K45" s="191" t="s">
        <v>29</v>
      </c>
      <c r="L45" s="478" t="str">
        <f t="shared" si="0"/>
        <v/>
      </c>
      <c r="M45" s="175"/>
    </row>
    <row r="46" spans="1:13">
      <c r="A46" s="514" t="s">
        <v>4</v>
      </c>
      <c r="B46" s="163" t="s">
        <v>880</v>
      </c>
      <c r="C46" s="537" t="s">
        <v>77</v>
      </c>
      <c r="D46" s="163" t="s">
        <v>881</v>
      </c>
      <c r="E46" s="537" t="s">
        <v>72</v>
      </c>
      <c r="F46" s="537" t="s">
        <v>45</v>
      </c>
      <c r="G46" s="163" t="s">
        <v>451</v>
      </c>
      <c r="H46" s="629" t="s">
        <v>286</v>
      </c>
      <c r="I46" s="629" t="s">
        <v>286</v>
      </c>
      <c r="J46" s="629" t="s">
        <v>286</v>
      </c>
      <c r="K46" s="629" t="s">
        <v>286</v>
      </c>
      <c r="L46" s="630" t="str">
        <f t="shared" ref="L46:L60" si="1">IF(OR(H46="Y",H46=""),"","X")</f>
        <v>X</v>
      </c>
      <c r="M46" s="631" t="s">
        <v>2407</v>
      </c>
    </row>
    <row r="47" spans="1:13">
      <c r="A47" s="514" t="s">
        <v>4</v>
      </c>
      <c r="B47" s="163" t="s">
        <v>880</v>
      </c>
      <c r="C47" s="537" t="s">
        <v>77</v>
      </c>
      <c r="D47" s="163" t="s">
        <v>882</v>
      </c>
      <c r="E47" s="537" t="s">
        <v>72</v>
      </c>
      <c r="F47" s="537" t="s">
        <v>45</v>
      </c>
      <c r="G47" s="163" t="s">
        <v>451</v>
      </c>
      <c r="H47" s="629" t="s">
        <v>286</v>
      </c>
      <c r="I47" s="629" t="s">
        <v>286</v>
      </c>
      <c r="J47" s="629" t="s">
        <v>286</v>
      </c>
      <c r="K47" s="629" t="s">
        <v>286</v>
      </c>
      <c r="L47" s="630" t="str">
        <f t="shared" si="1"/>
        <v>X</v>
      </c>
      <c r="M47" s="631" t="s">
        <v>2407</v>
      </c>
    </row>
    <row r="48" spans="1:13">
      <c r="A48" s="514" t="s">
        <v>4</v>
      </c>
      <c r="B48" s="163" t="s">
        <v>880</v>
      </c>
      <c r="C48" s="537" t="s">
        <v>77</v>
      </c>
      <c r="D48" s="163" t="s">
        <v>883</v>
      </c>
      <c r="E48" s="537" t="s">
        <v>72</v>
      </c>
      <c r="F48" s="537" t="s">
        <v>45</v>
      </c>
      <c r="G48" s="163" t="s">
        <v>451</v>
      </c>
      <c r="H48" s="629" t="s">
        <v>286</v>
      </c>
      <c r="I48" s="629" t="s">
        <v>286</v>
      </c>
      <c r="J48" s="629" t="s">
        <v>286</v>
      </c>
      <c r="K48" s="629" t="s">
        <v>286</v>
      </c>
      <c r="L48" s="630" t="str">
        <f t="shared" si="1"/>
        <v>X</v>
      </c>
      <c r="M48" s="631" t="s">
        <v>2407</v>
      </c>
    </row>
    <row r="49" spans="1:13">
      <c r="A49" s="514" t="s">
        <v>4</v>
      </c>
      <c r="B49" s="163" t="s">
        <v>880</v>
      </c>
      <c r="C49" s="537" t="s">
        <v>77</v>
      </c>
      <c r="D49" s="163" t="s">
        <v>884</v>
      </c>
      <c r="E49" s="537" t="s">
        <v>73</v>
      </c>
      <c r="F49" s="537" t="s">
        <v>45</v>
      </c>
      <c r="G49" s="163" t="s">
        <v>885</v>
      </c>
      <c r="H49" s="629" t="s">
        <v>286</v>
      </c>
      <c r="I49" s="629" t="s">
        <v>286</v>
      </c>
      <c r="J49" s="629" t="s">
        <v>286</v>
      </c>
      <c r="K49" s="629" t="s">
        <v>286</v>
      </c>
      <c r="L49" s="630" t="str">
        <f t="shared" si="1"/>
        <v>X</v>
      </c>
      <c r="M49" s="631" t="s">
        <v>2407</v>
      </c>
    </row>
    <row r="50" spans="1:13">
      <c r="A50" s="514" t="s">
        <v>4</v>
      </c>
      <c r="B50" s="163" t="s">
        <v>880</v>
      </c>
      <c r="C50" s="537" t="s">
        <v>77</v>
      </c>
      <c r="D50" s="163" t="s">
        <v>886</v>
      </c>
      <c r="E50" s="537" t="s">
        <v>72</v>
      </c>
      <c r="F50" s="537" t="s">
        <v>45</v>
      </c>
      <c r="G50" s="163" t="s">
        <v>452</v>
      </c>
      <c r="H50" s="629" t="s">
        <v>286</v>
      </c>
      <c r="I50" s="629" t="s">
        <v>286</v>
      </c>
      <c r="J50" s="629" t="s">
        <v>286</v>
      </c>
      <c r="K50" s="629" t="s">
        <v>286</v>
      </c>
      <c r="L50" s="630" t="str">
        <f t="shared" si="1"/>
        <v>X</v>
      </c>
      <c r="M50" s="631" t="s">
        <v>2407</v>
      </c>
    </row>
    <row r="51" spans="1:13">
      <c r="A51" s="514" t="s">
        <v>4</v>
      </c>
      <c r="B51" s="163" t="s">
        <v>880</v>
      </c>
      <c r="C51" s="537" t="s">
        <v>77</v>
      </c>
      <c r="D51" s="163" t="s">
        <v>882</v>
      </c>
      <c r="E51" s="537" t="s">
        <v>72</v>
      </c>
      <c r="F51" s="537" t="s">
        <v>45</v>
      </c>
      <c r="G51" s="163" t="s">
        <v>452</v>
      </c>
      <c r="H51" s="629" t="s">
        <v>286</v>
      </c>
      <c r="I51" s="629" t="s">
        <v>286</v>
      </c>
      <c r="J51" s="629" t="s">
        <v>286</v>
      </c>
      <c r="K51" s="629" t="s">
        <v>286</v>
      </c>
      <c r="L51" s="630" t="str">
        <f t="shared" si="1"/>
        <v>X</v>
      </c>
      <c r="M51" s="631" t="s">
        <v>2407</v>
      </c>
    </row>
    <row r="52" spans="1:13">
      <c r="A52" s="514" t="s">
        <v>4</v>
      </c>
      <c r="B52" s="163" t="s">
        <v>880</v>
      </c>
      <c r="C52" s="537" t="s">
        <v>77</v>
      </c>
      <c r="D52" s="163" t="s">
        <v>883</v>
      </c>
      <c r="E52" s="537" t="s">
        <v>72</v>
      </c>
      <c r="F52" s="537" t="s">
        <v>45</v>
      </c>
      <c r="G52" s="163" t="s">
        <v>887</v>
      </c>
      <c r="H52" s="629" t="s">
        <v>286</v>
      </c>
      <c r="I52" s="629" t="s">
        <v>286</v>
      </c>
      <c r="J52" s="629" t="s">
        <v>286</v>
      </c>
      <c r="K52" s="629" t="s">
        <v>286</v>
      </c>
      <c r="L52" s="630" t="str">
        <f t="shared" si="1"/>
        <v>X</v>
      </c>
      <c r="M52" s="631" t="s">
        <v>2407</v>
      </c>
    </row>
    <row r="53" spans="1:13">
      <c r="A53" s="514" t="s">
        <v>4</v>
      </c>
      <c r="B53" s="163" t="s">
        <v>880</v>
      </c>
      <c r="C53" s="537" t="s">
        <v>77</v>
      </c>
      <c r="D53" s="163" t="s">
        <v>884</v>
      </c>
      <c r="E53" s="537" t="s">
        <v>73</v>
      </c>
      <c r="F53" s="537" t="s">
        <v>45</v>
      </c>
      <c r="G53" s="163" t="s">
        <v>452</v>
      </c>
      <c r="H53" s="629" t="s">
        <v>286</v>
      </c>
      <c r="I53" s="629" t="s">
        <v>286</v>
      </c>
      <c r="J53" s="629" t="s">
        <v>286</v>
      </c>
      <c r="K53" s="629" t="s">
        <v>286</v>
      </c>
      <c r="L53" s="630" t="str">
        <f t="shared" si="1"/>
        <v>X</v>
      </c>
      <c r="M53" s="631" t="s">
        <v>2407</v>
      </c>
    </row>
    <row r="54" spans="1:13">
      <c r="A54" s="514" t="s">
        <v>4</v>
      </c>
      <c r="B54" s="163" t="s">
        <v>880</v>
      </c>
      <c r="C54" s="537" t="s">
        <v>77</v>
      </c>
      <c r="D54" s="163" t="s">
        <v>881</v>
      </c>
      <c r="E54" s="537" t="s">
        <v>72</v>
      </c>
      <c r="F54" s="537" t="s">
        <v>45</v>
      </c>
      <c r="G54" s="163" t="s">
        <v>1297</v>
      </c>
      <c r="H54" s="629" t="s">
        <v>286</v>
      </c>
      <c r="I54" s="629" t="s">
        <v>286</v>
      </c>
      <c r="J54" s="629" t="s">
        <v>286</v>
      </c>
      <c r="K54" s="629" t="s">
        <v>286</v>
      </c>
      <c r="L54" s="630" t="str">
        <f t="shared" si="1"/>
        <v>X</v>
      </c>
      <c r="M54" s="631" t="s">
        <v>2407</v>
      </c>
    </row>
    <row r="55" spans="1:13">
      <c r="A55" s="514" t="s">
        <v>4</v>
      </c>
      <c r="B55" s="163" t="s">
        <v>880</v>
      </c>
      <c r="C55" s="537" t="s">
        <v>77</v>
      </c>
      <c r="D55" s="163" t="s">
        <v>886</v>
      </c>
      <c r="E55" s="537" t="s">
        <v>72</v>
      </c>
      <c r="F55" s="537" t="s">
        <v>45</v>
      </c>
      <c r="G55" s="163" t="s">
        <v>1297</v>
      </c>
      <c r="H55" s="629" t="s">
        <v>286</v>
      </c>
      <c r="I55" s="629" t="s">
        <v>286</v>
      </c>
      <c r="J55" s="629" t="s">
        <v>286</v>
      </c>
      <c r="K55" s="629" t="s">
        <v>286</v>
      </c>
      <c r="L55" s="630" t="str">
        <f t="shared" si="1"/>
        <v>X</v>
      </c>
      <c r="M55" s="631" t="s">
        <v>2407</v>
      </c>
    </row>
    <row r="56" spans="1:13">
      <c r="A56" s="514" t="s">
        <v>4</v>
      </c>
      <c r="B56" s="163" t="s">
        <v>880</v>
      </c>
      <c r="C56" s="537" t="s">
        <v>77</v>
      </c>
      <c r="D56" s="163" t="s">
        <v>948</v>
      </c>
      <c r="E56" s="537" t="s">
        <v>72</v>
      </c>
      <c r="F56" s="537" t="s">
        <v>45</v>
      </c>
      <c r="G56" s="163" t="s">
        <v>1297</v>
      </c>
      <c r="H56" s="629" t="s">
        <v>286</v>
      </c>
      <c r="I56" s="629" t="s">
        <v>286</v>
      </c>
      <c r="J56" s="629" t="s">
        <v>286</v>
      </c>
      <c r="K56" s="629" t="s">
        <v>286</v>
      </c>
      <c r="L56" s="630" t="str">
        <f t="shared" si="1"/>
        <v>X</v>
      </c>
      <c r="M56" s="631" t="s">
        <v>2407</v>
      </c>
    </row>
    <row r="57" spans="1:13">
      <c r="A57" s="514" t="s">
        <v>4</v>
      </c>
      <c r="B57" s="163" t="s">
        <v>880</v>
      </c>
      <c r="C57" s="537" t="s">
        <v>77</v>
      </c>
      <c r="D57" s="163" t="s">
        <v>873</v>
      </c>
      <c r="E57" s="537" t="s">
        <v>72</v>
      </c>
      <c r="F57" s="537" t="s">
        <v>45</v>
      </c>
      <c r="G57" s="163" t="s">
        <v>1297</v>
      </c>
      <c r="H57" s="629" t="s">
        <v>286</v>
      </c>
      <c r="I57" s="629" t="s">
        <v>286</v>
      </c>
      <c r="J57" s="629" t="s">
        <v>286</v>
      </c>
      <c r="K57" s="629" t="s">
        <v>286</v>
      </c>
      <c r="L57" s="630" t="str">
        <f t="shared" si="1"/>
        <v>X</v>
      </c>
      <c r="M57" s="631" t="s">
        <v>2407</v>
      </c>
    </row>
    <row r="58" spans="1:13">
      <c r="A58" s="514" t="s">
        <v>4</v>
      </c>
      <c r="B58" s="163" t="s">
        <v>880</v>
      </c>
      <c r="C58" s="537" t="s">
        <v>77</v>
      </c>
      <c r="D58" s="163" t="s">
        <v>949</v>
      </c>
      <c r="E58" s="537" t="s">
        <v>73</v>
      </c>
      <c r="F58" s="537" t="s">
        <v>29</v>
      </c>
      <c r="G58" s="163" t="s">
        <v>1297</v>
      </c>
      <c r="H58" s="629" t="s">
        <v>286</v>
      </c>
      <c r="I58" s="629" t="s">
        <v>286</v>
      </c>
      <c r="J58" s="629" t="s">
        <v>286</v>
      </c>
      <c r="K58" s="629" t="s">
        <v>286</v>
      </c>
      <c r="L58" s="630" t="str">
        <f t="shared" si="1"/>
        <v>X</v>
      </c>
      <c r="M58" s="631" t="s">
        <v>2407</v>
      </c>
    </row>
    <row r="59" spans="1:13">
      <c r="A59" s="514" t="s">
        <v>4</v>
      </c>
      <c r="B59" s="163" t="s">
        <v>880</v>
      </c>
      <c r="C59" s="537" t="s">
        <v>77</v>
      </c>
      <c r="D59" s="163" t="s">
        <v>950</v>
      </c>
      <c r="E59" s="537" t="s">
        <v>73</v>
      </c>
      <c r="F59" s="537" t="s">
        <v>29</v>
      </c>
      <c r="G59" s="163" t="s">
        <v>1297</v>
      </c>
      <c r="H59" s="629" t="s">
        <v>286</v>
      </c>
      <c r="I59" s="629" t="s">
        <v>286</v>
      </c>
      <c r="J59" s="629" t="s">
        <v>286</v>
      </c>
      <c r="K59" s="629" t="s">
        <v>286</v>
      </c>
      <c r="L59" s="630" t="str">
        <f t="shared" si="1"/>
        <v>X</v>
      </c>
      <c r="M59" s="631" t="s">
        <v>2407</v>
      </c>
    </row>
    <row r="60" spans="1:13">
      <c r="A60" s="514" t="s">
        <v>4</v>
      </c>
      <c r="B60" s="163" t="s">
        <v>880</v>
      </c>
      <c r="C60" s="537" t="s">
        <v>77</v>
      </c>
      <c r="D60" s="163" t="s">
        <v>951</v>
      </c>
      <c r="E60" s="537" t="s">
        <v>73</v>
      </c>
      <c r="F60" s="537" t="s">
        <v>29</v>
      </c>
      <c r="G60" s="163" t="s">
        <v>1297</v>
      </c>
      <c r="H60" s="629" t="s">
        <v>286</v>
      </c>
      <c r="I60" s="629" t="s">
        <v>286</v>
      </c>
      <c r="J60" s="629" t="s">
        <v>286</v>
      </c>
      <c r="K60" s="629" t="s">
        <v>286</v>
      </c>
      <c r="L60" s="630" t="str">
        <f t="shared" si="1"/>
        <v>X</v>
      </c>
      <c r="M60" s="631" t="s">
        <v>2407</v>
      </c>
    </row>
    <row r="61" spans="1:13">
      <c r="A61" s="514" t="s">
        <v>4</v>
      </c>
      <c r="B61" s="163" t="s">
        <v>862</v>
      </c>
      <c r="C61" s="537" t="s">
        <v>286</v>
      </c>
      <c r="D61" s="163" t="s">
        <v>436</v>
      </c>
      <c r="E61" s="537" t="s">
        <v>72</v>
      </c>
      <c r="F61" s="537" t="s">
        <v>45</v>
      </c>
      <c r="G61" s="163" t="s">
        <v>888</v>
      </c>
      <c r="H61" s="191" t="s">
        <v>45</v>
      </c>
      <c r="I61" s="311" t="s">
        <v>2415</v>
      </c>
      <c r="J61" s="191" t="s">
        <v>29</v>
      </c>
      <c r="K61" s="191" t="s">
        <v>45</v>
      </c>
      <c r="L61" s="478" t="str">
        <f t="shared" si="0"/>
        <v/>
      </c>
      <c r="M61" s="175"/>
    </row>
    <row r="62" spans="1:13">
      <c r="A62" s="514" t="s">
        <v>4</v>
      </c>
      <c r="B62" s="163" t="s">
        <v>862</v>
      </c>
      <c r="C62" s="537" t="s">
        <v>286</v>
      </c>
      <c r="D62" s="163" t="s">
        <v>878</v>
      </c>
      <c r="E62" s="537" t="s">
        <v>72</v>
      </c>
      <c r="F62" s="537" t="s">
        <v>45</v>
      </c>
      <c r="G62" s="163" t="s">
        <v>888</v>
      </c>
      <c r="H62" s="191" t="s">
        <v>45</v>
      </c>
      <c r="I62" s="311" t="s">
        <v>2415</v>
      </c>
      <c r="J62" s="191" t="s">
        <v>29</v>
      </c>
      <c r="K62" s="191" t="s">
        <v>45</v>
      </c>
      <c r="L62" s="478" t="str">
        <f t="shared" si="0"/>
        <v/>
      </c>
      <c r="M62" s="175"/>
    </row>
    <row r="63" spans="1:13">
      <c r="A63" s="514" t="s">
        <v>4</v>
      </c>
      <c r="B63" s="163" t="s">
        <v>862</v>
      </c>
      <c r="C63" s="537" t="s">
        <v>286</v>
      </c>
      <c r="D63" s="163" t="s">
        <v>876</v>
      </c>
      <c r="E63" s="537" t="s">
        <v>73</v>
      </c>
      <c r="F63" s="537" t="s">
        <v>29</v>
      </c>
      <c r="G63" s="163" t="s">
        <v>888</v>
      </c>
      <c r="H63" s="191" t="s">
        <v>45</v>
      </c>
      <c r="I63" s="311" t="s">
        <v>2415</v>
      </c>
      <c r="J63" s="191" t="s">
        <v>29</v>
      </c>
      <c r="K63" s="191" t="s">
        <v>45</v>
      </c>
      <c r="L63" s="478" t="str">
        <f t="shared" si="0"/>
        <v/>
      </c>
      <c r="M63" s="175"/>
    </row>
    <row r="64" spans="1:13">
      <c r="A64" s="514" t="s">
        <v>4</v>
      </c>
      <c r="B64" s="163" t="s">
        <v>862</v>
      </c>
      <c r="C64" s="537" t="s">
        <v>286</v>
      </c>
      <c r="D64" s="163" t="s">
        <v>889</v>
      </c>
      <c r="E64" s="537" t="s">
        <v>73</v>
      </c>
      <c r="F64" s="537" t="s">
        <v>29</v>
      </c>
      <c r="G64" s="163" t="s">
        <v>888</v>
      </c>
      <c r="H64" s="191" t="s">
        <v>45</v>
      </c>
      <c r="I64" s="311" t="s">
        <v>2415</v>
      </c>
      <c r="J64" s="191" t="s">
        <v>29</v>
      </c>
      <c r="K64" s="191" t="s">
        <v>45</v>
      </c>
      <c r="L64" s="478" t="str">
        <f t="shared" si="0"/>
        <v/>
      </c>
      <c r="M64" s="175"/>
    </row>
    <row r="65" spans="1:13">
      <c r="A65" s="514" t="s">
        <v>4</v>
      </c>
      <c r="B65" s="163" t="s">
        <v>862</v>
      </c>
      <c r="C65" s="537" t="s">
        <v>286</v>
      </c>
      <c r="D65" s="163" t="s">
        <v>890</v>
      </c>
      <c r="E65" s="537" t="s">
        <v>73</v>
      </c>
      <c r="F65" s="537" t="s">
        <v>29</v>
      </c>
      <c r="G65" s="163" t="s">
        <v>888</v>
      </c>
      <c r="H65" s="191" t="s">
        <v>45</v>
      </c>
      <c r="I65" s="311" t="s">
        <v>2415</v>
      </c>
      <c r="J65" s="191" t="s">
        <v>29</v>
      </c>
      <c r="K65" s="191" t="s">
        <v>45</v>
      </c>
      <c r="L65" s="478" t="str">
        <f t="shared" si="0"/>
        <v/>
      </c>
      <c r="M65" s="175"/>
    </row>
    <row r="66" spans="1:13">
      <c r="A66" s="514" t="s">
        <v>4</v>
      </c>
      <c r="B66" s="163" t="s">
        <v>862</v>
      </c>
      <c r="C66" s="537" t="s">
        <v>286</v>
      </c>
      <c r="D66" s="163" t="s">
        <v>891</v>
      </c>
      <c r="E66" s="537" t="s">
        <v>73</v>
      </c>
      <c r="F66" s="537" t="s">
        <v>29</v>
      </c>
      <c r="G66" s="163" t="s">
        <v>888</v>
      </c>
      <c r="H66" s="191" t="s">
        <v>45</v>
      </c>
      <c r="I66" s="311" t="s">
        <v>2415</v>
      </c>
      <c r="J66" s="191" t="s">
        <v>29</v>
      </c>
      <c r="K66" s="191" t="s">
        <v>45</v>
      </c>
      <c r="L66" s="478" t="str">
        <f t="shared" si="0"/>
        <v/>
      </c>
      <c r="M66" s="175"/>
    </row>
    <row r="67" spans="1:13">
      <c r="A67" s="514" t="s">
        <v>4</v>
      </c>
      <c r="B67" s="163" t="s">
        <v>862</v>
      </c>
      <c r="C67" s="537" t="s">
        <v>286</v>
      </c>
      <c r="D67" s="163" t="s">
        <v>892</v>
      </c>
      <c r="E67" s="537" t="s">
        <v>73</v>
      </c>
      <c r="F67" s="537" t="s">
        <v>29</v>
      </c>
      <c r="G67" s="163" t="s">
        <v>888</v>
      </c>
      <c r="H67" s="191" t="s">
        <v>45</v>
      </c>
      <c r="I67" s="311" t="s">
        <v>2415</v>
      </c>
      <c r="J67" s="191" t="s">
        <v>29</v>
      </c>
      <c r="K67" s="191" t="s">
        <v>45</v>
      </c>
      <c r="L67" s="478" t="str">
        <f t="shared" si="0"/>
        <v/>
      </c>
      <c r="M67" s="175"/>
    </row>
    <row r="68" spans="1:13">
      <c r="A68" s="514" t="s">
        <v>4</v>
      </c>
      <c r="B68" s="163" t="s">
        <v>893</v>
      </c>
      <c r="C68" s="537" t="s">
        <v>286</v>
      </c>
      <c r="D68" s="163" t="s">
        <v>894</v>
      </c>
      <c r="E68" s="537" t="s">
        <v>72</v>
      </c>
      <c r="F68" s="537" t="s">
        <v>45</v>
      </c>
      <c r="G68" s="163" t="s">
        <v>450</v>
      </c>
      <c r="H68" s="629" t="s">
        <v>286</v>
      </c>
      <c r="I68" s="629" t="s">
        <v>286</v>
      </c>
      <c r="J68" s="629" t="s">
        <v>286</v>
      </c>
      <c r="K68" s="629" t="s">
        <v>286</v>
      </c>
      <c r="L68" s="630" t="str">
        <f t="shared" ref="L68:L71" si="2">IF(OR(H68="Y",H68=""),"","X")</f>
        <v>X</v>
      </c>
      <c r="M68" s="631" t="s">
        <v>2407</v>
      </c>
    </row>
    <row r="69" spans="1:13">
      <c r="A69" s="514" t="s">
        <v>4</v>
      </c>
      <c r="B69" s="163" t="s">
        <v>893</v>
      </c>
      <c r="C69" s="537" t="s">
        <v>286</v>
      </c>
      <c r="D69" s="163" t="s">
        <v>882</v>
      </c>
      <c r="E69" s="537" t="s">
        <v>72</v>
      </c>
      <c r="F69" s="537" t="s">
        <v>29</v>
      </c>
      <c r="G69" s="163" t="s">
        <v>895</v>
      </c>
      <c r="H69" s="629" t="s">
        <v>286</v>
      </c>
      <c r="I69" s="629" t="s">
        <v>286</v>
      </c>
      <c r="J69" s="629" t="s">
        <v>286</v>
      </c>
      <c r="K69" s="629" t="s">
        <v>286</v>
      </c>
      <c r="L69" s="630" t="str">
        <f t="shared" si="2"/>
        <v>X</v>
      </c>
      <c r="M69" s="631" t="s">
        <v>2407</v>
      </c>
    </row>
    <row r="70" spans="1:13">
      <c r="A70" s="514" t="s">
        <v>4</v>
      </c>
      <c r="B70" s="163" t="s">
        <v>893</v>
      </c>
      <c r="C70" s="537" t="s">
        <v>286</v>
      </c>
      <c r="D70" s="163" t="s">
        <v>883</v>
      </c>
      <c r="E70" s="537" t="s">
        <v>72</v>
      </c>
      <c r="F70" s="537" t="s">
        <v>29</v>
      </c>
      <c r="G70" s="163" t="s">
        <v>896</v>
      </c>
      <c r="H70" s="629" t="s">
        <v>286</v>
      </c>
      <c r="I70" s="629" t="s">
        <v>286</v>
      </c>
      <c r="J70" s="629" t="s">
        <v>286</v>
      </c>
      <c r="K70" s="629" t="s">
        <v>286</v>
      </c>
      <c r="L70" s="630" t="str">
        <f t="shared" si="2"/>
        <v>X</v>
      </c>
      <c r="M70" s="631" t="s">
        <v>2407</v>
      </c>
    </row>
    <row r="71" spans="1:13">
      <c r="A71" s="514" t="s">
        <v>4</v>
      </c>
      <c r="B71" s="163" t="s">
        <v>893</v>
      </c>
      <c r="C71" s="537" t="s">
        <v>286</v>
      </c>
      <c r="D71" s="163" t="s">
        <v>897</v>
      </c>
      <c r="E71" s="537" t="s">
        <v>73</v>
      </c>
      <c r="F71" s="537" t="s">
        <v>29</v>
      </c>
      <c r="G71" s="163" t="s">
        <v>898</v>
      </c>
      <c r="H71" s="629" t="s">
        <v>286</v>
      </c>
      <c r="I71" s="629" t="s">
        <v>286</v>
      </c>
      <c r="J71" s="629" t="s">
        <v>286</v>
      </c>
      <c r="K71" s="629" t="s">
        <v>286</v>
      </c>
      <c r="L71" s="630" t="str">
        <f t="shared" si="2"/>
        <v>X</v>
      </c>
      <c r="M71" s="631" t="s">
        <v>2407</v>
      </c>
    </row>
    <row r="72" spans="1:13">
      <c r="A72" s="514" t="s">
        <v>4</v>
      </c>
      <c r="B72" s="163" t="s">
        <v>275</v>
      </c>
      <c r="C72" s="537" t="s">
        <v>280</v>
      </c>
      <c r="D72" s="163" t="s">
        <v>936</v>
      </c>
      <c r="E72" s="537" t="s">
        <v>72</v>
      </c>
      <c r="F72" s="537" t="s">
        <v>45</v>
      </c>
      <c r="G72" s="163" t="s">
        <v>937</v>
      </c>
      <c r="H72" s="191" t="s">
        <v>45</v>
      </c>
      <c r="I72" s="624" t="s">
        <v>2415</v>
      </c>
      <c r="J72" s="625" t="s">
        <v>458</v>
      </c>
      <c r="K72" s="191" t="s">
        <v>45</v>
      </c>
      <c r="L72" s="478" t="str">
        <f t="shared" ref="L72:L136" si="3">IF(OR(H72="Y",H72=""),"","x")</f>
        <v/>
      </c>
      <c r="M72" s="632" t="s">
        <v>3148</v>
      </c>
    </row>
    <row r="73" spans="1:13">
      <c r="A73" s="514" t="s">
        <v>4</v>
      </c>
      <c r="B73" s="163" t="s">
        <v>275</v>
      </c>
      <c r="C73" s="537" t="s">
        <v>280</v>
      </c>
      <c r="D73" s="163" t="s">
        <v>2416</v>
      </c>
      <c r="E73" s="537" t="s">
        <v>72</v>
      </c>
      <c r="F73" s="537" t="s">
        <v>45</v>
      </c>
      <c r="G73" s="163" t="s">
        <v>938</v>
      </c>
      <c r="H73" s="191" t="s">
        <v>45</v>
      </c>
      <c r="I73" s="624" t="s">
        <v>2415</v>
      </c>
      <c r="J73" s="591" t="s">
        <v>458</v>
      </c>
      <c r="K73" s="191" t="s">
        <v>45</v>
      </c>
      <c r="L73" s="478" t="str">
        <f t="shared" si="3"/>
        <v/>
      </c>
      <c r="M73" s="632" t="s">
        <v>3148</v>
      </c>
    </row>
    <row r="74" spans="1:13">
      <c r="A74" s="514" t="s">
        <v>4</v>
      </c>
      <c r="B74" s="163" t="s">
        <v>275</v>
      </c>
      <c r="C74" s="537" t="s">
        <v>280</v>
      </c>
      <c r="D74" s="163" t="s">
        <v>939</v>
      </c>
      <c r="E74" s="537" t="s">
        <v>72</v>
      </c>
      <c r="F74" s="537" t="s">
        <v>45</v>
      </c>
      <c r="G74" s="163" t="s">
        <v>937</v>
      </c>
      <c r="H74" s="191" t="s">
        <v>45</v>
      </c>
      <c r="I74" s="624" t="s">
        <v>2415</v>
      </c>
      <c r="J74" s="625" t="s">
        <v>29</v>
      </c>
      <c r="K74" s="191" t="s">
        <v>45</v>
      </c>
      <c r="L74" s="478" t="str">
        <f t="shared" si="3"/>
        <v/>
      </c>
      <c r="M74" s="175"/>
    </row>
    <row r="75" spans="1:13">
      <c r="A75" s="514" t="s">
        <v>4</v>
      </c>
      <c r="B75" s="163" t="s">
        <v>275</v>
      </c>
      <c r="C75" s="537" t="s">
        <v>280</v>
      </c>
      <c r="D75" s="163" t="s">
        <v>940</v>
      </c>
      <c r="E75" s="537" t="s">
        <v>72</v>
      </c>
      <c r="F75" s="537" t="s">
        <v>45</v>
      </c>
      <c r="G75" s="163" t="s">
        <v>938</v>
      </c>
      <c r="H75" s="191" t="s">
        <v>45</v>
      </c>
      <c r="I75" s="624" t="s">
        <v>2415</v>
      </c>
      <c r="J75" s="591" t="s">
        <v>29</v>
      </c>
      <c r="K75" s="191" t="s">
        <v>45</v>
      </c>
      <c r="L75" s="478" t="str">
        <f t="shared" si="3"/>
        <v/>
      </c>
      <c r="M75" s="175"/>
    </row>
    <row r="76" spans="1:13">
      <c r="A76" s="514" t="s">
        <v>4</v>
      </c>
      <c r="B76" s="163" t="s">
        <v>275</v>
      </c>
      <c r="C76" s="537" t="s">
        <v>280</v>
      </c>
      <c r="D76" s="163" t="s">
        <v>941</v>
      </c>
      <c r="E76" s="537" t="s">
        <v>72</v>
      </c>
      <c r="F76" s="537" t="s">
        <v>45</v>
      </c>
      <c r="G76" s="163" t="s">
        <v>937</v>
      </c>
      <c r="H76" s="191" t="s">
        <v>45</v>
      </c>
      <c r="I76" s="624" t="s">
        <v>2415</v>
      </c>
      <c r="J76" s="625" t="s">
        <v>29</v>
      </c>
      <c r="K76" s="191" t="s">
        <v>45</v>
      </c>
      <c r="L76" s="478" t="str">
        <f t="shared" si="3"/>
        <v/>
      </c>
      <c r="M76" s="175"/>
    </row>
    <row r="77" spans="1:13">
      <c r="A77" s="514" t="s">
        <v>4</v>
      </c>
      <c r="B77" s="163" t="s">
        <v>275</v>
      </c>
      <c r="C77" s="537" t="s">
        <v>280</v>
      </c>
      <c r="D77" s="163" t="s">
        <v>942</v>
      </c>
      <c r="E77" s="537" t="s">
        <v>72</v>
      </c>
      <c r="F77" s="537" t="s">
        <v>45</v>
      </c>
      <c r="G77" s="163" t="s">
        <v>938</v>
      </c>
      <c r="H77" s="191" t="s">
        <v>45</v>
      </c>
      <c r="I77" s="624" t="s">
        <v>2415</v>
      </c>
      <c r="J77" s="591" t="s">
        <v>29</v>
      </c>
      <c r="K77" s="191" t="s">
        <v>45</v>
      </c>
      <c r="L77" s="478" t="str">
        <f t="shared" si="3"/>
        <v/>
      </c>
      <c r="M77" s="175"/>
    </row>
    <row r="78" spans="1:13">
      <c r="A78" s="514" t="s">
        <v>4</v>
      </c>
      <c r="B78" s="163" t="s">
        <v>275</v>
      </c>
      <c r="C78" s="537" t="s">
        <v>280</v>
      </c>
      <c r="D78" s="163" t="s">
        <v>943</v>
      </c>
      <c r="E78" s="537" t="s">
        <v>72</v>
      </c>
      <c r="F78" s="537" t="s">
        <v>45</v>
      </c>
      <c r="G78" s="163" t="s">
        <v>937</v>
      </c>
      <c r="H78" s="191" t="s">
        <v>45</v>
      </c>
      <c r="I78" s="624" t="s">
        <v>2415</v>
      </c>
      <c r="J78" s="625" t="s">
        <v>458</v>
      </c>
      <c r="K78" s="191" t="s">
        <v>45</v>
      </c>
      <c r="L78" s="478" t="str">
        <f t="shared" si="3"/>
        <v/>
      </c>
      <c r="M78" s="632" t="s">
        <v>3148</v>
      </c>
    </row>
    <row r="79" spans="1:13">
      <c r="A79" s="514" t="s">
        <v>4</v>
      </c>
      <c r="B79" s="163" t="s">
        <v>275</v>
      </c>
      <c r="C79" s="537" t="s">
        <v>280</v>
      </c>
      <c r="D79" s="163" t="s">
        <v>944</v>
      </c>
      <c r="E79" s="537" t="s">
        <v>72</v>
      </c>
      <c r="F79" s="537" t="s">
        <v>45</v>
      </c>
      <c r="G79" s="163" t="s">
        <v>938</v>
      </c>
      <c r="H79" s="191" t="s">
        <v>45</v>
      </c>
      <c r="I79" s="624" t="s">
        <v>2415</v>
      </c>
      <c r="J79" s="591" t="s">
        <v>458</v>
      </c>
      <c r="K79" s="191" t="s">
        <v>45</v>
      </c>
      <c r="L79" s="478" t="str">
        <f t="shared" si="3"/>
        <v/>
      </c>
      <c r="M79" s="632" t="s">
        <v>3148</v>
      </c>
    </row>
    <row r="80" spans="1:13">
      <c r="A80" s="514" t="s">
        <v>4</v>
      </c>
      <c r="B80" s="163" t="s">
        <v>275</v>
      </c>
      <c r="C80" s="537" t="s">
        <v>280</v>
      </c>
      <c r="D80" s="163" t="s">
        <v>945</v>
      </c>
      <c r="E80" s="537" t="s">
        <v>72</v>
      </c>
      <c r="F80" s="537" t="s">
        <v>45</v>
      </c>
      <c r="G80" s="163" t="s">
        <v>937</v>
      </c>
      <c r="H80" s="191" t="s">
        <v>45</v>
      </c>
      <c r="I80" s="624" t="s">
        <v>2415</v>
      </c>
      <c r="J80" s="625" t="s">
        <v>29</v>
      </c>
      <c r="K80" s="191" t="s">
        <v>45</v>
      </c>
      <c r="L80" s="478" t="str">
        <f t="shared" si="3"/>
        <v/>
      </c>
      <c r="M80" s="175"/>
    </row>
    <row r="81" spans="1:13">
      <c r="A81" s="514" t="s">
        <v>4</v>
      </c>
      <c r="B81" s="163" t="s">
        <v>275</v>
      </c>
      <c r="C81" s="537" t="s">
        <v>280</v>
      </c>
      <c r="D81" s="163" t="s">
        <v>946</v>
      </c>
      <c r="E81" s="537" t="s">
        <v>72</v>
      </c>
      <c r="F81" s="537" t="s">
        <v>29</v>
      </c>
      <c r="G81" s="163"/>
      <c r="H81" s="191" t="s">
        <v>45</v>
      </c>
      <c r="I81" s="624" t="s">
        <v>2415</v>
      </c>
      <c r="J81" s="591" t="s">
        <v>29</v>
      </c>
      <c r="K81" s="191" t="s">
        <v>45</v>
      </c>
      <c r="L81" s="478" t="str">
        <f t="shared" si="3"/>
        <v/>
      </c>
      <c r="M81" s="175"/>
    </row>
    <row r="82" spans="1:13">
      <c r="A82" s="514" t="s">
        <v>4</v>
      </c>
      <c r="B82" s="163" t="s">
        <v>275</v>
      </c>
      <c r="C82" s="537" t="s">
        <v>280</v>
      </c>
      <c r="D82" s="163" t="s">
        <v>947</v>
      </c>
      <c r="E82" s="537" t="s">
        <v>72</v>
      </c>
      <c r="F82" s="537" t="s">
        <v>29</v>
      </c>
      <c r="G82" s="163"/>
      <c r="H82" s="191" t="s">
        <v>45</v>
      </c>
      <c r="I82" s="624" t="s">
        <v>2415</v>
      </c>
      <c r="J82" s="625" t="s">
        <v>29</v>
      </c>
      <c r="K82" s="191" t="s">
        <v>45</v>
      </c>
      <c r="L82" s="478" t="str">
        <f t="shared" si="3"/>
        <v/>
      </c>
      <c r="M82" s="175"/>
    </row>
    <row r="83" spans="1:13">
      <c r="A83" s="514" t="s">
        <v>4</v>
      </c>
      <c r="B83" s="163" t="s">
        <v>275</v>
      </c>
      <c r="C83" s="537" t="s">
        <v>280</v>
      </c>
      <c r="D83" s="163" t="s">
        <v>76</v>
      </c>
      <c r="E83" s="537" t="s">
        <v>73</v>
      </c>
      <c r="F83" s="537" t="s">
        <v>29</v>
      </c>
      <c r="G83" s="163"/>
      <c r="H83" s="191" t="s">
        <v>45</v>
      </c>
      <c r="I83" s="624" t="s">
        <v>2415</v>
      </c>
      <c r="J83" s="591" t="s">
        <v>29</v>
      </c>
      <c r="K83" s="191" t="s">
        <v>45</v>
      </c>
      <c r="L83" s="478" t="str">
        <f t="shared" si="3"/>
        <v/>
      </c>
      <c r="M83" s="175"/>
    </row>
    <row r="84" spans="1:13">
      <c r="A84" s="514" t="s">
        <v>4</v>
      </c>
      <c r="B84" s="163" t="s">
        <v>275</v>
      </c>
      <c r="C84" s="537" t="s">
        <v>280</v>
      </c>
      <c r="D84" s="163" t="s">
        <v>876</v>
      </c>
      <c r="E84" s="537" t="s">
        <v>73</v>
      </c>
      <c r="F84" s="537" t="s">
        <v>29</v>
      </c>
      <c r="G84" s="163"/>
      <c r="H84" s="191" t="s">
        <v>45</v>
      </c>
      <c r="I84" s="624" t="s">
        <v>2415</v>
      </c>
      <c r="J84" s="625" t="s">
        <v>29</v>
      </c>
      <c r="K84" s="191" t="s">
        <v>45</v>
      </c>
      <c r="L84" s="478" t="str">
        <f t="shared" si="3"/>
        <v/>
      </c>
      <c r="M84" s="175"/>
    </row>
    <row r="85" spans="1:13">
      <c r="A85" s="633" t="s">
        <v>4</v>
      </c>
      <c r="B85" s="404" t="s">
        <v>961</v>
      </c>
      <c r="C85" s="515" t="s">
        <v>22</v>
      </c>
      <c r="D85" s="437" t="s">
        <v>970</v>
      </c>
      <c r="E85" s="517" t="s">
        <v>72</v>
      </c>
      <c r="F85" s="410" t="s">
        <v>45</v>
      </c>
      <c r="G85" s="411" t="s">
        <v>971</v>
      </c>
      <c r="H85" s="191" t="s">
        <v>45</v>
      </c>
      <c r="I85" s="626" t="s">
        <v>286</v>
      </c>
      <c r="J85" s="627" t="s">
        <v>29</v>
      </c>
      <c r="K85" s="191" t="s">
        <v>29</v>
      </c>
      <c r="L85" s="478" t="str">
        <f t="shared" si="3"/>
        <v/>
      </c>
      <c r="M85" s="175" t="s">
        <v>2421</v>
      </c>
    </row>
    <row r="86" spans="1:13">
      <c r="A86" s="633" t="s">
        <v>4</v>
      </c>
      <c r="B86" s="404" t="s">
        <v>961</v>
      </c>
      <c r="C86" s="515" t="s">
        <v>22</v>
      </c>
      <c r="D86" s="437" t="s">
        <v>972</v>
      </c>
      <c r="E86" s="517" t="s">
        <v>72</v>
      </c>
      <c r="F86" s="410" t="s">
        <v>45</v>
      </c>
      <c r="G86" s="411" t="s">
        <v>973</v>
      </c>
      <c r="H86" s="191" t="s">
        <v>45</v>
      </c>
      <c r="I86" s="626" t="s">
        <v>286</v>
      </c>
      <c r="J86" s="628" t="s">
        <v>29</v>
      </c>
      <c r="K86" s="191" t="s">
        <v>29</v>
      </c>
      <c r="L86" s="478" t="str">
        <f t="shared" si="3"/>
        <v/>
      </c>
      <c r="M86" s="175" t="s">
        <v>2421</v>
      </c>
    </row>
    <row r="87" spans="1:13">
      <c r="A87" s="496" t="s">
        <v>4</v>
      </c>
      <c r="B87" s="441" t="s">
        <v>961</v>
      </c>
      <c r="C87" s="410" t="s">
        <v>22</v>
      </c>
      <c r="D87" s="437" t="s">
        <v>974</v>
      </c>
      <c r="E87" s="410" t="s">
        <v>73</v>
      </c>
      <c r="F87" s="517" t="s">
        <v>45</v>
      </c>
      <c r="G87" s="411"/>
      <c r="H87" s="191" t="s">
        <v>45</v>
      </c>
      <c r="I87" s="624" t="s">
        <v>286</v>
      </c>
      <c r="J87" s="627" t="s">
        <v>286</v>
      </c>
      <c r="K87" s="191" t="s">
        <v>29</v>
      </c>
      <c r="L87" s="478" t="str">
        <f t="shared" si="3"/>
        <v/>
      </c>
      <c r="M87" s="175"/>
    </row>
    <row r="88" spans="1:13">
      <c r="A88" s="496" t="s">
        <v>4</v>
      </c>
      <c r="B88" s="441" t="s">
        <v>961</v>
      </c>
      <c r="C88" s="410" t="s">
        <v>22</v>
      </c>
      <c r="D88" s="437" t="s">
        <v>975</v>
      </c>
      <c r="E88" s="410" t="s">
        <v>73</v>
      </c>
      <c r="F88" s="517" t="s">
        <v>45</v>
      </c>
      <c r="G88" s="411"/>
      <c r="H88" s="191" t="s">
        <v>45</v>
      </c>
      <c r="I88" s="624" t="s">
        <v>286</v>
      </c>
      <c r="J88" s="627" t="s">
        <v>286</v>
      </c>
      <c r="K88" s="191" t="s">
        <v>29</v>
      </c>
      <c r="L88" s="478" t="str">
        <f t="shared" si="3"/>
        <v/>
      </c>
      <c r="M88" s="175"/>
    </row>
    <row r="89" spans="1:13">
      <c r="A89" s="496" t="s">
        <v>4</v>
      </c>
      <c r="B89" s="441" t="s">
        <v>961</v>
      </c>
      <c r="C89" s="410" t="s">
        <v>22</v>
      </c>
      <c r="D89" s="437" t="s">
        <v>976</v>
      </c>
      <c r="E89" s="410" t="s">
        <v>73</v>
      </c>
      <c r="F89" s="517" t="s">
        <v>29</v>
      </c>
      <c r="G89" s="411"/>
      <c r="H89" s="191" t="s">
        <v>45</v>
      </c>
      <c r="I89" s="624" t="s">
        <v>286</v>
      </c>
      <c r="J89" s="627" t="s">
        <v>286</v>
      </c>
      <c r="K89" s="191" t="s">
        <v>29</v>
      </c>
      <c r="L89" s="478" t="str">
        <f t="shared" si="3"/>
        <v/>
      </c>
      <c r="M89" s="175"/>
    </row>
    <row r="90" spans="1:13">
      <c r="A90" s="496" t="s">
        <v>4</v>
      </c>
      <c r="B90" s="441" t="s">
        <v>961</v>
      </c>
      <c r="C90" s="410" t="s">
        <v>22</v>
      </c>
      <c r="D90" s="437" t="s">
        <v>977</v>
      </c>
      <c r="E90" s="410" t="s">
        <v>73</v>
      </c>
      <c r="F90" s="517" t="s">
        <v>29</v>
      </c>
      <c r="G90" s="411"/>
      <c r="H90" s="191" t="s">
        <v>45</v>
      </c>
      <c r="I90" s="624" t="s">
        <v>286</v>
      </c>
      <c r="J90" s="627" t="s">
        <v>286</v>
      </c>
      <c r="K90" s="191" t="s">
        <v>29</v>
      </c>
      <c r="L90" s="478" t="str">
        <f t="shared" si="3"/>
        <v/>
      </c>
      <c r="M90" s="175"/>
    </row>
    <row r="91" spans="1:13">
      <c r="A91" s="496" t="s">
        <v>4</v>
      </c>
      <c r="B91" s="441" t="s">
        <v>961</v>
      </c>
      <c r="C91" s="410" t="s">
        <v>22</v>
      </c>
      <c r="D91" s="437" t="s">
        <v>978</v>
      </c>
      <c r="E91" s="410" t="s">
        <v>73</v>
      </c>
      <c r="F91" s="517" t="s">
        <v>29</v>
      </c>
      <c r="G91" s="411"/>
      <c r="H91" s="191" t="s">
        <v>45</v>
      </c>
      <c r="I91" s="624" t="s">
        <v>286</v>
      </c>
      <c r="J91" s="627" t="s">
        <v>286</v>
      </c>
      <c r="K91" s="191" t="s">
        <v>29</v>
      </c>
      <c r="L91" s="478" t="str">
        <f t="shared" si="3"/>
        <v/>
      </c>
      <c r="M91" s="175"/>
    </row>
    <row r="92" spans="1:13">
      <c r="A92" s="496" t="s">
        <v>4</v>
      </c>
      <c r="B92" s="441" t="s">
        <v>961</v>
      </c>
      <c r="C92" s="410" t="s">
        <v>22</v>
      </c>
      <c r="D92" s="437" t="s">
        <v>979</v>
      </c>
      <c r="E92" s="410" t="s">
        <v>73</v>
      </c>
      <c r="F92" s="517" t="s">
        <v>29</v>
      </c>
      <c r="G92" s="411"/>
      <c r="H92" s="191" t="s">
        <v>45</v>
      </c>
      <c r="I92" s="624" t="s">
        <v>286</v>
      </c>
      <c r="J92" s="627" t="s">
        <v>286</v>
      </c>
      <c r="K92" s="191" t="s">
        <v>29</v>
      </c>
      <c r="L92" s="478" t="str">
        <f t="shared" si="3"/>
        <v/>
      </c>
      <c r="M92" s="175"/>
    </row>
    <row r="93" spans="1:13">
      <c r="A93" s="496" t="s">
        <v>4</v>
      </c>
      <c r="B93" s="441" t="s">
        <v>961</v>
      </c>
      <c r="C93" s="410" t="s">
        <v>22</v>
      </c>
      <c r="D93" s="437" t="s">
        <v>980</v>
      </c>
      <c r="E93" s="410" t="s">
        <v>73</v>
      </c>
      <c r="F93" s="517" t="s">
        <v>29</v>
      </c>
      <c r="G93" s="411"/>
      <c r="H93" s="191" t="s">
        <v>45</v>
      </c>
      <c r="I93" s="624" t="s">
        <v>286</v>
      </c>
      <c r="J93" s="627" t="s">
        <v>286</v>
      </c>
      <c r="K93" s="191" t="s">
        <v>29</v>
      </c>
      <c r="L93" s="478" t="str">
        <f t="shared" si="3"/>
        <v/>
      </c>
      <c r="M93" s="175"/>
    </row>
    <row r="94" spans="1:13">
      <c r="A94" s="496" t="s">
        <v>4</v>
      </c>
      <c r="B94" s="441" t="s">
        <v>961</v>
      </c>
      <c r="C94" s="410" t="s">
        <v>22</v>
      </c>
      <c r="D94" s="437" t="s">
        <v>981</v>
      </c>
      <c r="E94" s="410" t="s">
        <v>73</v>
      </c>
      <c r="F94" s="517" t="s">
        <v>29</v>
      </c>
      <c r="G94" s="411"/>
      <c r="H94" s="191" t="s">
        <v>45</v>
      </c>
      <c r="I94" s="624" t="s">
        <v>286</v>
      </c>
      <c r="J94" s="627" t="s">
        <v>286</v>
      </c>
      <c r="K94" s="191" t="s">
        <v>29</v>
      </c>
      <c r="L94" s="478" t="str">
        <f t="shared" si="3"/>
        <v/>
      </c>
      <c r="M94" s="175"/>
    </row>
    <row r="95" spans="1:13">
      <c r="A95" s="496" t="s">
        <v>4</v>
      </c>
      <c r="B95" s="441" t="s">
        <v>961</v>
      </c>
      <c r="C95" s="410" t="s">
        <v>22</v>
      </c>
      <c r="D95" s="404" t="s">
        <v>982</v>
      </c>
      <c r="E95" s="410" t="s">
        <v>73</v>
      </c>
      <c r="F95" s="517" t="s">
        <v>29</v>
      </c>
      <c r="G95" s="411"/>
      <c r="H95" s="191" t="s">
        <v>45</v>
      </c>
      <c r="I95" s="624" t="s">
        <v>286</v>
      </c>
      <c r="J95" s="627" t="s">
        <v>286</v>
      </c>
      <c r="K95" s="191" t="s">
        <v>29</v>
      </c>
      <c r="L95" s="478" t="str">
        <f t="shared" si="3"/>
        <v/>
      </c>
      <c r="M95" s="175"/>
    </row>
    <row r="96" spans="1:13">
      <c r="A96" s="496" t="s">
        <v>4</v>
      </c>
      <c r="B96" s="441" t="s">
        <v>961</v>
      </c>
      <c r="C96" s="410" t="s">
        <v>22</v>
      </c>
      <c r="D96" s="437" t="s">
        <v>983</v>
      </c>
      <c r="E96" s="410" t="s">
        <v>73</v>
      </c>
      <c r="F96" s="517" t="s">
        <v>29</v>
      </c>
      <c r="G96" s="411"/>
      <c r="H96" s="191" t="s">
        <v>45</v>
      </c>
      <c r="I96" s="624" t="s">
        <v>286</v>
      </c>
      <c r="J96" s="627" t="s">
        <v>286</v>
      </c>
      <c r="K96" s="191" t="s">
        <v>29</v>
      </c>
      <c r="L96" s="478" t="str">
        <f t="shared" si="3"/>
        <v/>
      </c>
      <c r="M96" s="175"/>
    </row>
    <row r="97" spans="1:13">
      <c r="A97" s="633" t="s">
        <v>4</v>
      </c>
      <c r="B97" s="404" t="s">
        <v>961</v>
      </c>
      <c r="C97" s="515" t="s">
        <v>22</v>
      </c>
      <c r="D97" s="437" t="s">
        <v>984</v>
      </c>
      <c r="E97" s="517" t="s">
        <v>72</v>
      </c>
      <c r="F97" s="410" t="s">
        <v>29</v>
      </c>
      <c r="G97" s="411" t="s">
        <v>985</v>
      </c>
      <c r="H97" s="191" t="s">
        <v>45</v>
      </c>
      <c r="I97" s="626" t="s">
        <v>286</v>
      </c>
      <c r="J97" s="627" t="s">
        <v>29</v>
      </c>
      <c r="K97" s="191" t="s">
        <v>29</v>
      </c>
      <c r="L97" s="478" t="str">
        <f t="shared" si="3"/>
        <v/>
      </c>
      <c r="M97" s="175" t="s">
        <v>2421</v>
      </c>
    </row>
    <row r="98" spans="1:13">
      <c r="A98" s="496" t="s">
        <v>4</v>
      </c>
      <c r="B98" s="441" t="s">
        <v>961</v>
      </c>
      <c r="C98" s="410" t="s">
        <v>22</v>
      </c>
      <c r="D98" s="437" t="s">
        <v>74</v>
      </c>
      <c r="E98" s="517" t="s">
        <v>73</v>
      </c>
      <c r="F98" s="410" t="s">
        <v>29</v>
      </c>
      <c r="G98" s="411"/>
      <c r="H98" s="191" t="s">
        <v>45</v>
      </c>
      <c r="I98" s="624" t="s">
        <v>286</v>
      </c>
      <c r="J98" s="627" t="s">
        <v>286</v>
      </c>
      <c r="K98" s="191" t="s">
        <v>29</v>
      </c>
      <c r="L98" s="478" t="str">
        <f t="shared" si="3"/>
        <v/>
      </c>
      <c r="M98" s="175"/>
    </row>
    <row r="99" spans="1:13">
      <c r="A99" s="496" t="s">
        <v>4</v>
      </c>
      <c r="B99" s="441" t="s">
        <v>961</v>
      </c>
      <c r="C99" s="410" t="s">
        <v>22</v>
      </c>
      <c r="D99" s="437" t="s">
        <v>75</v>
      </c>
      <c r="E99" s="517" t="s">
        <v>73</v>
      </c>
      <c r="F99" s="410" t="s">
        <v>29</v>
      </c>
      <c r="G99" s="411"/>
      <c r="H99" s="191" t="s">
        <v>45</v>
      </c>
      <c r="I99" s="626" t="s">
        <v>286</v>
      </c>
      <c r="J99" s="627" t="s">
        <v>286</v>
      </c>
      <c r="K99" s="191" t="s">
        <v>29</v>
      </c>
      <c r="L99" s="478" t="str">
        <f t="shared" si="3"/>
        <v/>
      </c>
      <c r="M99" s="175"/>
    </row>
    <row r="100" spans="1:13" s="596" customFormat="1">
      <c r="A100" s="496" t="s">
        <v>4</v>
      </c>
      <c r="B100" s="441" t="s">
        <v>961</v>
      </c>
      <c r="C100" s="410" t="s">
        <v>22</v>
      </c>
      <c r="D100" s="437" t="s">
        <v>986</v>
      </c>
      <c r="E100" s="517" t="s">
        <v>73</v>
      </c>
      <c r="F100" s="410" t="s">
        <v>29</v>
      </c>
      <c r="G100" s="411"/>
      <c r="H100" s="191" t="s">
        <v>45</v>
      </c>
      <c r="I100" s="624" t="s">
        <v>286</v>
      </c>
      <c r="J100" s="627" t="s">
        <v>286</v>
      </c>
      <c r="K100" s="191" t="s">
        <v>29</v>
      </c>
      <c r="L100" s="478" t="str">
        <f t="shared" si="3"/>
        <v/>
      </c>
      <c r="M100" s="175"/>
    </row>
    <row r="101" spans="1:13">
      <c r="A101" s="592" t="s">
        <v>4</v>
      </c>
      <c r="B101" s="505" t="s">
        <v>961</v>
      </c>
      <c r="C101" s="429" t="s">
        <v>22</v>
      </c>
      <c r="D101" s="505" t="s">
        <v>2423</v>
      </c>
      <c r="E101" s="429" t="s">
        <v>73</v>
      </c>
      <c r="F101" s="429" t="s">
        <v>29</v>
      </c>
      <c r="G101" s="634"/>
      <c r="H101" s="191" t="s">
        <v>45</v>
      </c>
      <c r="I101" s="626" t="s">
        <v>286</v>
      </c>
      <c r="J101" s="627" t="s">
        <v>286</v>
      </c>
      <c r="K101" s="191" t="s">
        <v>29</v>
      </c>
      <c r="L101" s="478" t="str">
        <f t="shared" si="3"/>
        <v/>
      </c>
      <c r="M101" s="175"/>
    </row>
    <row r="102" spans="1:13" s="596" customFormat="1">
      <c r="A102" s="496" t="s">
        <v>4</v>
      </c>
      <c r="B102" s="441" t="s">
        <v>987</v>
      </c>
      <c r="C102" s="410" t="s">
        <v>281</v>
      </c>
      <c r="D102" s="441" t="s">
        <v>988</v>
      </c>
      <c r="E102" s="517" t="s">
        <v>72</v>
      </c>
      <c r="F102" s="554" t="s">
        <v>45</v>
      </c>
      <c r="G102" s="411"/>
      <c r="H102" s="191" t="s">
        <v>45</v>
      </c>
      <c r="I102" s="624" t="s">
        <v>2415</v>
      </c>
      <c r="J102" s="627" t="s">
        <v>286</v>
      </c>
      <c r="K102" s="191" t="s">
        <v>29</v>
      </c>
      <c r="L102" s="478" t="str">
        <f t="shared" si="3"/>
        <v/>
      </c>
      <c r="M102" s="175"/>
    </row>
    <row r="103" spans="1:13" s="596" customFormat="1">
      <c r="A103" s="496" t="s">
        <v>4</v>
      </c>
      <c r="B103" s="441" t="s">
        <v>987</v>
      </c>
      <c r="C103" s="410" t="s">
        <v>281</v>
      </c>
      <c r="D103" s="441" t="s">
        <v>989</v>
      </c>
      <c r="E103" s="517" t="s">
        <v>72</v>
      </c>
      <c r="F103" s="554" t="s">
        <v>45</v>
      </c>
      <c r="G103" s="411"/>
      <c r="H103" s="191" t="s">
        <v>45</v>
      </c>
      <c r="I103" s="624" t="s">
        <v>2415</v>
      </c>
      <c r="J103" s="627" t="s">
        <v>286</v>
      </c>
      <c r="K103" s="191" t="s">
        <v>29</v>
      </c>
      <c r="L103" s="478" t="str">
        <f t="shared" si="3"/>
        <v/>
      </c>
      <c r="M103" s="175"/>
    </row>
    <row r="104" spans="1:13">
      <c r="A104" s="496" t="s">
        <v>4</v>
      </c>
      <c r="B104" s="441" t="s">
        <v>987</v>
      </c>
      <c r="C104" s="410" t="s">
        <v>281</v>
      </c>
      <c r="D104" s="437" t="s">
        <v>990</v>
      </c>
      <c r="E104" s="517" t="s">
        <v>73</v>
      </c>
      <c r="F104" s="410" t="s">
        <v>29</v>
      </c>
      <c r="G104" s="411"/>
      <c r="H104" s="191" t="s">
        <v>45</v>
      </c>
      <c r="I104" s="624" t="s">
        <v>2415</v>
      </c>
      <c r="J104" s="627" t="s">
        <v>286</v>
      </c>
      <c r="K104" s="191" t="s">
        <v>29</v>
      </c>
      <c r="L104" s="478" t="str">
        <f t="shared" si="3"/>
        <v/>
      </c>
      <c r="M104" s="175"/>
    </row>
    <row r="105" spans="1:13">
      <c r="A105" s="496" t="s">
        <v>4</v>
      </c>
      <c r="B105" s="441" t="s">
        <v>987</v>
      </c>
      <c r="C105" s="410" t="s">
        <v>281</v>
      </c>
      <c r="D105" s="437" t="s">
        <v>991</v>
      </c>
      <c r="E105" s="517" t="s">
        <v>73</v>
      </c>
      <c r="F105" s="410" t="s">
        <v>29</v>
      </c>
      <c r="G105" s="411"/>
      <c r="H105" s="191" t="s">
        <v>45</v>
      </c>
      <c r="I105" s="624" t="s">
        <v>2415</v>
      </c>
      <c r="J105" s="627" t="s">
        <v>286</v>
      </c>
      <c r="K105" s="191" t="s">
        <v>29</v>
      </c>
      <c r="L105" s="478" t="str">
        <f t="shared" si="3"/>
        <v/>
      </c>
      <c r="M105" s="175"/>
    </row>
    <row r="106" spans="1:13">
      <c r="A106" s="496" t="s">
        <v>4</v>
      </c>
      <c r="B106" s="441" t="s">
        <v>987</v>
      </c>
      <c r="C106" s="410" t="s">
        <v>281</v>
      </c>
      <c r="D106" s="437" t="s">
        <v>992</v>
      </c>
      <c r="E106" s="517" t="s">
        <v>73</v>
      </c>
      <c r="F106" s="410" t="s">
        <v>29</v>
      </c>
      <c r="G106" s="411"/>
      <c r="H106" s="191" t="s">
        <v>45</v>
      </c>
      <c r="I106" s="624" t="s">
        <v>2415</v>
      </c>
      <c r="J106" s="627" t="s">
        <v>286</v>
      </c>
      <c r="K106" s="191" t="s">
        <v>29</v>
      </c>
      <c r="L106" s="478" t="str">
        <f t="shared" si="3"/>
        <v/>
      </c>
      <c r="M106" s="175"/>
    </row>
    <row r="107" spans="1:13">
      <c r="A107" s="496" t="s">
        <v>4</v>
      </c>
      <c r="B107" s="441" t="s">
        <v>987</v>
      </c>
      <c r="C107" s="410" t="s">
        <v>281</v>
      </c>
      <c r="D107" s="441" t="s">
        <v>993</v>
      </c>
      <c r="E107" s="517" t="s">
        <v>73</v>
      </c>
      <c r="F107" s="410" t="s">
        <v>29</v>
      </c>
      <c r="G107" s="411"/>
      <c r="H107" s="191" t="s">
        <v>45</v>
      </c>
      <c r="I107" s="624" t="s">
        <v>2415</v>
      </c>
      <c r="J107" s="627" t="s">
        <v>286</v>
      </c>
      <c r="K107" s="191" t="s">
        <v>29</v>
      </c>
      <c r="L107" s="478" t="str">
        <f t="shared" si="3"/>
        <v/>
      </c>
      <c r="M107" s="175"/>
    </row>
    <row r="108" spans="1:13">
      <c r="A108" s="496" t="s">
        <v>4</v>
      </c>
      <c r="B108" s="441" t="s">
        <v>987</v>
      </c>
      <c r="C108" s="410" t="s">
        <v>281</v>
      </c>
      <c r="D108" s="441" t="s">
        <v>994</v>
      </c>
      <c r="E108" s="517" t="s">
        <v>73</v>
      </c>
      <c r="F108" s="410" t="s">
        <v>29</v>
      </c>
      <c r="G108" s="411"/>
      <c r="H108" s="191" t="s">
        <v>45</v>
      </c>
      <c r="I108" s="624" t="s">
        <v>2415</v>
      </c>
      <c r="J108" s="627" t="s">
        <v>286</v>
      </c>
      <c r="K108" s="191" t="s">
        <v>29</v>
      </c>
      <c r="L108" s="478" t="str">
        <f t="shared" si="3"/>
        <v/>
      </c>
      <c r="M108" s="175"/>
    </row>
    <row r="109" spans="1:13">
      <c r="A109" s="496" t="s">
        <v>4</v>
      </c>
      <c r="B109" s="441" t="s">
        <v>987</v>
      </c>
      <c r="C109" s="410" t="s">
        <v>281</v>
      </c>
      <c r="D109" s="441" t="s">
        <v>995</v>
      </c>
      <c r="E109" s="517" t="s">
        <v>73</v>
      </c>
      <c r="F109" s="410" t="s">
        <v>29</v>
      </c>
      <c r="G109" s="411"/>
      <c r="H109" s="191" t="s">
        <v>45</v>
      </c>
      <c r="I109" s="624" t="s">
        <v>2415</v>
      </c>
      <c r="J109" s="627" t="s">
        <v>286</v>
      </c>
      <c r="K109" s="191" t="s">
        <v>29</v>
      </c>
      <c r="L109" s="478" t="str">
        <f t="shared" si="3"/>
        <v/>
      </c>
      <c r="M109" s="175"/>
    </row>
    <row r="110" spans="1:13">
      <c r="A110" s="496" t="s">
        <v>4</v>
      </c>
      <c r="B110" s="441" t="s">
        <v>987</v>
      </c>
      <c r="C110" s="410" t="s">
        <v>281</v>
      </c>
      <c r="D110" s="441" t="s">
        <v>996</v>
      </c>
      <c r="E110" s="517" t="s">
        <v>73</v>
      </c>
      <c r="F110" s="410" t="s">
        <v>29</v>
      </c>
      <c r="G110" s="411"/>
      <c r="H110" s="191" t="s">
        <v>45</v>
      </c>
      <c r="I110" s="624" t="s">
        <v>2415</v>
      </c>
      <c r="J110" s="627" t="s">
        <v>286</v>
      </c>
      <c r="K110" s="191" t="s">
        <v>29</v>
      </c>
      <c r="L110" s="478" t="str">
        <f t="shared" si="3"/>
        <v/>
      </c>
      <c r="M110" s="175"/>
    </row>
    <row r="111" spans="1:13">
      <c r="A111" s="496" t="s">
        <v>4</v>
      </c>
      <c r="B111" s="441" t="s">
        <v>987</v>
      </c>
      <c r="C111" s="410" t="s">
        <v>281</v>
      </c>
      <c r="D111" s="74" t="s">
        <v>997</v>
      </c>
      <c r="E111" s="410" t="s">
        <v>72</v>
      </c>
      <c r="F111" s="410" t="s">
        <v>29</v>
      </c>
      <c r="G111" s="411"/>
      <c r="H111" s="191" t="s">
        <v>45</v>
      </c>
      <c r="I111" s="624" t="s">
        <v>2415</v>
      </c>
      <c r="J111" s="627" t="s">
        <v>286</v>
      </c>
      <c r="K111" s="191" t="s">
        <v>29</v>
      </c>
      <c r="L111" s="478" t="str">
        <f t="shared" si="3"/>
        <v/>
      </c>
      <c r="M111" s="175"/>
    </row>
    <row r="112" spans="1:13">
      <c r="A112" s="496" t="s">
        <v>4</v>
      </c>
      <c r="B112" s="441" t="s">
        <v>987</v>
      </c>
      <c r="C112" s="410" t="s">
        <v>281</v>
      </c>
      <c r="D112" s="441" t="s">
        <v>998</v>
      </c>
      <c r="E112" s="410" t="s">
        <v>72</v>
      </c>
      <c r="F112" s="410" t="s">
        <v>29</v>
      </c>
      <c r="G112" s="411"/>
      <c r="H112" s="191" t="s">
        <v>45</v>
      </c>
      <c r="I112" s="624" t="s">
        <v>2415</v>
      </c>
      <c r="J112" s="627" t="s">
        <v>286</v>
      </c>
      <c r="K112" s="191" t="s">
        <v>29</v>
      </c>
      <c r="L112" s="478" t="str">
        <f t="shared" si="3"/>
        <v/>
      </c>
      <c r="M112" s="175"/>
    </row>
    <row r="113" spans="1:13">
      <c r="A113" s="496" t="s">
        <v>4</v>
      </c>
      <c r="B113" s="441" t="s">
        <v>987</v>
      </c>
      <c r="C113" s="410" t="s">
        <v>281</v>
      </c>
      <c r="D113" s="441" t="s">
        <v>999</v>
      </c>
      <c r="E113" s="410" t="s">
        <v>73</v>
      </c>
      <c r="F113" s="410" t="s">
        <v>29</v>
      </c>
      <c r="G113" s="411"/>
      <c r="H113" s="191" t="s">
        <v>45</v>
      </c>
      <c r="I113" s="624" t="s">
        <v>2415</v>
      </c>
      <c r="J113" s="627" t="s">
        <v>286</v>
      </c>
      <c r="K113" s="191" t="s">
        <v>29</v>
      </c>
      <c r="L113" s="478" t="str">
        <f t="shared" si="3"/>
        <v/>
      </c>
      <c r="M113" s="175"/>
    </row>
    <row r="114" spans="1:13">
      <c r="A114" s="514" t="s">
        <v>4</v>
      </c>
      <c r="B114" s="163" t="s">
        <v>2379</v>
      </c>
      <c r="C114" s="537" t="s">
        <v>413</v>
      </c>
      <c r="D114" s="163" t="s">
        <v>2384</v>
      </c>
      <c r="E114" s="537" t="s">
        <v>72</v>
      </c>
      <c r="F114" s="537" t="s">
        <v>29</v>
      </c>
      <c r="G114" s="163" t="s">
        <v>864</v>
      </c>
      <c r="H114" s="629" t="s">
        <v>286</v>
      </c>
      <c r="I114" s="629" t="s">
        <v>286</v>
      </c>
      <c r="J114" s="629" t="s">
        <v>286</v>
      </c>
      <c r="K114" s="629" t="s">
        <v>286</v>
      </c>
      <c r="L114" s="630" t="str">
        <f t="shared" ref="L114:L117" si="4">IF(OR(H114="Y",H114=""),"","X")</f>
        <v>X</v>
      </c>
      <c r="M114" s="631" t="s">
        <v>2407</v>
      </c>
    </row>
    <row r="115" spans="1:13">
      <c r="A115" s="514" t="s">
        <v>4</v>
      </c>
      <c r="B115" s="163" t="s">
        <v>2379</v>
      </c>
      <c r="C115" s="537" t="s">
        <v>413</v>
      </c>
      <c r="D115" s="163" t="s">
        <v>2385</v>
      </c>
      <c r="E115" s="537" t="s">
        <v>72</v>
      </c>
      <c r="F115" s="537" t="s">
        <v>29</v>
      </c>
      <c r="G115" s="163" t="s">
        <v>864</v>
      </c>
      <c r="H115" s="629" t="s">
        <v>286</v>
      </c>
      <c r="I115" s="629" t="s">
        <v>286</v>
      </c>
      <c r="J115" s="629" t="s">
        <v>286</v>
      </c>
      <c r="K115" s="629" t="s">
        <v>286</v>
      </c>
      <c r="L115" s="630" t="str">
        <f t="shared" si="4"/>
        <v>X</v>
      </c>
      <c r="M115" s="631" t="s">
        <v>2407</v>
      </c>
    </row>
    <row r="116" spans="1:13">
      <c r="A116" s="514" t="s">
        <v>4</v>
      </c>
      <c r="B116" s="163" t="s">
        <v>2379</v>
      </c>
      <c r="C116" s="537" t="s">
        <v>413</v>
      </c>
      <c r="D116" s="163" t="s">
        <v>2386</v>
      </c>
      <c r="E116" s="537" t="s">
        <v>72</v>
      </c>
      <c r="F116" s="537" t="s">
        <v>29</v>
      </c>
      <c r="G116" s="163" t="s">
        <v>864</v>
      </c>
      <c r="H116" s="629" t="s">
        <v>286</v>
      </c>
      <c r="I116" s="629" t="s">
        <v>286</v>
      </c>
      <c r="J116" s="629" t="s">
        <v>286</v>
      </c>
      <c r="K116" s="629" t="s">
        <v>286</v>
      </c>
      <c r="L116" s="630" t="str">
        <f t="shared" si="4"/>
        <v>X</v>
      </c>
      <c r="M116" s="631" t="s">
        <v>2407</v>
      </c>
    </row>
    <row r="117" spans="1:13">
      <c r="A117" s="514" t="s">
        <v>4</v>
      </c>
      <c r="B117" s="163" t="s">
        <v>2379</v>
      </c>
      <c r="C117" s="537" t="s">
        <v>413</v>
      </c>
      <c r="D117" s="163" t="s">
        <v>2387</v>
      </c>
      <c r="E117" s="537" t="s">
        <v>72</v>
      </c>
      <c r="F117" s="537" t="s">
        <v>29</v>
      </c>
      <c r="G117" s="163" t="s">
        <v>864</v>
      </c>
      <c r="H117" s="629" t="s">
        <v>286</v>
      </c>
      <c r="I117" s="629" t="s">
        <v>286</v>
      </c>
      <c r="J117" s="629" t="s">
        <v>286</v>
      </c>
      <c r="K117" s="629" t="s">
        <v>286</v>
      </c>
      <c r="L117" s="630" t="str">
        <f t="shared" si="4"/>
        <v>X</v>
      </c>
      <c r="M117" s="631" t="s">
        <v>2407</v>
      </c>
    </row>
    <row r="118" spans="1:13">
      <c r="A118" s="514" t="s">
        <v>4</v>
      </c>
      <c r="B118" s="163" t="s">
        <v>414</v>
      </c>
      <c r="C118" s="537" t="s">
        <v>286</v>
      </c>
      <c r="D118" s="163" t="s">
        <v>436</v>
      </c>
      <c r="E118" s="537" t="s">
        <v>72</v>
      </c>
      <c r="F118" s="537" t="s">
        <v>45</v>
      </c>
      <c r="G118" s="163" t="s">
        <v>869</v>
      </c>
      <c r="H118" s="191" t="s">
        <v>45</v>
      </c>
      <c r="I118" s="311" t="s">
        <v>2415</v>
      </c>
      <c r="J118" s="591" t="s">
        <v>29</v>
      </c>
      <c r="K118" s="191" t="s">
        <v>45</v>
      </c>
      <c r="L118" s="478" t="str">
        <f t="shared" si="3"/>
        <v/>
      </c>
      <c r="M118" s="175"/>
    </row>
    <row r="119" spans="1:13">
      <c r="A119" s="514" t="s">
        <v>4</v>
      </c>
      <c r="B119" s="163" t="s">
        <v>414</v>
      </c>
      <c r="C119" s="537" t="s">
        <v>286</v>
      </c>
      <c r="D119" s="163" t="s">
        <v>878</v>
      </c>
      <c r="E119" s="537" t="s">
        <v>72</v>
      </c>
      <c r="F119" s="537" t="s">
        <v>45</v>
      </c>
      <c r="G119" s="163" t="s">
        <v>869</v>
      </c>
      <c r="H119" s="191" t="s">
        <v>45</v>
      </c>
      <c r="I119" s="635" t="s">
        <v>2415</v>
      </c>
      <c r="J119" s="591" t="s">
        <v>29</v>
      </c>
      <c r="K119" s="191" t="s">
        <v>45</v>
      </c>
      <c r="L119" s="478" t="str">
        <f t="shared" si="3"/>
        <v/>
      </c>
      <c r="M119" s="175"/>
    </row>
    <row r="120" spans="1:13">
      <c r="A120" s="514" t="s">
        <v>4</v>
      </c>
      <c r="B120" s="163" t="s">
        <v>414</v>
      </c>
      <c r="C120" s="537" t="s">
        <v>286</v>
      </c>
      <c r="D120" s="163" t="s">
        <v>438</v>
      </c>
      <c r="E120" s="537" t="s">
        <v>73</v>
      </c>
      <c r="F120" s="537" t="s">
        <v>45</v>
      </c>
      <c r="G120" s="163" t="s">
        <v>869</v>
      </c>
      <c r="H120" s="191" t="s">
        <v>45</v>
      </c>
      <c r="I120" s="635" t="s">
        <v>2415</v>
      </c>
      <c r="J120" s="591" t="s">
        <v>29</v>
      </c>
      <c r="K120" s="191" t="s">
        <v>45</v>
      </c>
      <c r="L120" s="478" t="str">
        <f t="shared" si="3"/>
        <v/>
      </c>
      <c r="M120" s="175"/>
    </row>
    <row r="121" spans="1:13">
      <c r="A121" s="514" t="s">
        <v>4</v>
      </c>
      <c r="B121" s="163" t="s">
        <v>414</v>
      </c>
      <c r="C121" s="537" t="s">
        <v>286</v>
      </c>
      <c r="D121" s="163" t="s">
        <v>439</v>
      </c>
      <c r="E121" s="537" t="s">
        <v>72</v>
      </c>
      <c r="F121" s="537" t="s">
        <v>29</v>
      </c>
      <c r="G121" s="163" t="s">
        <v>429</v>
      </c>
      <c r="H121" s="191" t="s">
        <v>45</v>
      </c>
      <c r="I121" s="635" t="s">
        <v>2415</v>
      </c>
      <c r="J121" s="591" t="s">
        <v>29</v>
      </c>
      <c r="K121" s="191" t="s">
        <v>45</v>
      </c>
      <c r="L121" s="478" t="str">
        <f t="shared" si="3"/>
        <v/>
      </c>
      <c r="M121" s="175"/>
    </row>
    <row r="122" spans="1:13">
      <c r="A122" s="514" t="s">
        <v>4</v>
      </c>
      <c r="B122" s="163" t="s">
        <v>414</v>
      </c>
      <c r="C122" s="537" t="s">
        <v>286</v>
      </c>
      <c r="D122" s="163" t="s">
        <v>899</v>
      </c>
      <c r="E122" s="537" t="s">
        <v>73</v>
      </c>
      <c r="F122" s="537" t="s">
        <v>29</v>
      </c>
      <c r="G122" s="163" t="s">
        <v>900</v>
      </c>
      <c r="H122" s="191" t="s">
        <v>45</v>
      </c>
      <c r="I122" s="635" t="s">
        <v>2415</v>
      </c>
      <c r="J122" s="591" t="s">
        <v>29</v>
      </c>
      <c r="K122" s="191" t="s">
        <v>45</v>
      </c>
      <c r="L122" s="478" t="str">
        <f t="shared" si="3"/>
        <v/>
      </c>
      <c r="M122" s="175"/>
    </row>
    <row r="123" spans="1:13">
      <c r="A123" s="514" t="s">
        <v>4</v>
      </c>
      <c r="B123" s="163" t="s">
        <v>415</v>
      </c>
      <c r="C123" s="537" t="s">
        <v>286</v>
      </c>
      <c r="D123" s="163" t="s">
        <v>436</v>
      </c>
      <c r="E123" s="537" t="s">
        <v>72</v>
      </c>
      <c r="F123" s="537" t="s">
        <v>45</v>
      </c>
      <c r="G123" s="163" t="s">
        <v>430</v>
      </c>
      <c r="H123" s="191" t="s">
        <v>45</v>
      </c>
      <c r="I123" s="635" t="s">
        <v>2415</v>
      </c>
      <c r="J123" s="591" t="s">
        <v>29</v>
      </c>
      <c r="K123" s="191" t="s">
        <v>45</v>
      </c>
      <c r="L123" s="478" t="str">
        <f t="shared" si="3"/>
        <v/>
      </c>
      <c r="M123" s="175"/>
    </row>
    <row r="124" spans="1:13">
      <c r="A124" s="514" t="s">
        <v>4</v>
      </c>
      <c r="B124" s="163" t="s">
        <v>415</v>
      </c>
      <c r="C124" s="537" t="s">
        <v>286</v>
      </c>
      <c r="D124" s="163" t="s">
        <v>878</v>
      </c>
      <c r="E124" s="537" t="s">
        <v>72</v>
      </c>
      <c r="F124" s="537" t="s">
        <v>45</v>
      </c>
      <c r="G124" s="163" t="s">
        <v>430</v>
      </c>
      <c r="H124" s="191" t="s">
        <v>45</v>
      </c>
      <c r="I124" s="635" t="s">
        <v>2415</v>
      </c>
      <c r="J124" s="591" t="s">
        <v>29</v>
      </c>
      <c r="K124" s="191" t="s">
        <v>45</v>
      </c>
      <c r="L124" s="478" t="str">
        <f t="shared" si="3"/>
        <v/>
      </c>
      <c r="M124" s="175"/>
    </row>
    <row r="125" spans="1:13">
      <c r="A125" s="514" t="s">
        <v>4</v>
      </c>
      <c r="B125" s="163" t="s">
        <v>415</v>
      </c>
      <c r="C125" s="537" t="s">
        <v>286</v>
      </c>
      <c r="D125" s="163" t="s">
        <v>439</v>
      </c>
      <c r="E125" s="537" t="s">
        <v>72</v>
      </c>
      <c r="F125" s="537" t="s">
        <v>29</v>
      </c>
      <c r="G125" s="163" t="s">
        <v>430</v>
      </c>
      <c r="H125" s="191" t="s">
        <v>45</v>
      </c>
      <c r="I125" s="635" t="s">
        <v>2415</v>
      </c>
      <c r="J125" s="591" t="s">
        <v>29</v>
      </c>
      <c r="K125" s="191" t="s">
        <v>45</v>
      </c>
      <c r="L125" s="478" t="str">
        <f t="shared" si="3"/>
        <v/>
      </c>
      <c r="M125" s="175"/>
    </row>
    <row r="126" spans="1:13">
      <c r="A126" s="514" t="s">
        <v>4</v>
      </c>
      <c r="B126" s="163" t="s">
        <v>456</v>
      </c>
      <c r="C126" s="537" t="s">
        <v>286</v>
      </c>
      <c r="D126" s="163" t="s">
        <v>878</v>
      </c>
      <c r="E126" s="537" t="s">
        <v>72</v>
      </c>
      <c r="F126" s="537" t="s">
        <v>45</v>
      </c>
      <c r="G126" s="163" t="s">
        <v>901</v>
      </c>
      <c r="H126" s="191" t="s">
        <v>45</v>
      </c>
      <c r="I126" s="636" t="s">
        <v>447</v>
      </c>
      <c r="J126" s="627" t="s">
        <v>45</v>
      </c>
      <c r="K126" s="191" t="s">
        <v>45</v>
      </c>
      <c r="L126" s="478" t="str">
        <f t="shared" si="3"/>
        <v/>
      </c>
      <c r="M126" s="175"/>
    </row>
    <row r="127" spans="1:13">
      <c r="A127" s="514" t="s">
        <v>4</v>
      </c>
      <c r="B127" s="163" t="s">
        <v>456</v>
      </c>
      <c r="C127" s="537" t="s">
        <v>286</v>
      </c>
      <c r="D127" s="163" t="s">
        <v>873</v>
      </c>
      <c r="E127" s="537" t="s">
        <v>73</v>
      </c>
      <c r="F127" s="537" t="s">
        <v>29</v>
      </c>
      <c r="G127" s="163" t="s">
        <v>902</v>
      </c>
      <c r="H127" s="191" t="s">
        <v>45</v>
      </c>
      <c r="I127" s="626" t="s">
        <v>286</v>
      </c>
      <c r="J127" s="627" t="s">
        <v>29</v>
      </c>
      <c r="K127" s="191" t="s">
        <v>29</v>
      </c>
      <c r="L127" s="478" t="str">
        <f t="shared" si="3"/>
        <v/>
      </c>
      <c r="M127" s="175"/>
    </row>
    <row r="128" spans="1:13">
      <c r="A128" s="514" t="s">
        <v>4</v>
      </c>
      <c r="B128" s="163" t="s">
        <v>456</v>
      </c>
      <c r="C128" s="537" t="s">
        <v>286</v>
      </c>
      <c r="D128" s="163" t="s">
        <v>874</v>
      </c>
      <c r="E128" s="537" t="s">
        <v>73</v>
      </c>
      <c r="F128" s="537" t="s">
        <v>29</v>
      </c>
      <c r="G128" s="163" t="s">
        <v>901</v>
      </c>
      <c r="H128" s="191" t="s">
        <v>45</v>
      </c>
      <c r="I128" s="626" t="s">
        <v>286</v>
      </c>
      <c r="J128" s="628" t="s">
        <v>29</v>
      </c>
      <c r="K128" s="191" t="s">
        <v>29</v>
      </c>
      <c r="L128" s="478" t="str">
        <f t="shared" si="3"/>
        <v/>
      </c>
      <c r="M128" s="175"/>
    </row>
    <row r="129" spans="1:26">
      <c r="A129" s="514" t="s">
        <v>4</v>
      </c>
      <c r="B129" s="163" t="s">
        <v>456</v>
      </c>
      <c r="C129" s="537" t="s">
        <v>286</v>
      </c>
      <c r="D129" s="163" t="s">
        <v>879</v>
      </c>
      <c r="E129" s="537" t="s">
        <v>73</v>
      </c>
      <c r="F129" s="537" t="s">
        <v>29</v>
      </c>
      <c r="G129" s="163" t="s">
        <v>903</v>
      </c>
      <c r="H129" s="191" t="s">
        <v>45</v>
      </c>
      <c r="I129" s="626" t="s">
        <v>286</v>
      </c>
      <c r="J129" s="627" t="s">
        <v>29</v>
      </c>
      <c r="K129" s="191" t="s">
        <v>29</v>
      </c>
      <c r="L129" s="478" t="str">
        <f t="shared" si="3"/>
        <v/>
      </c>
      <c r="M129" s="175"/>
    </row>
    <row r="130" spans="1:26">
      <c r="A130" s="514" t="s">
        <v>4</v>
      </c>
      <c r="B130" s="163" t="s">
        <v>918</v>
      </c>
      <c r="C130" s="537" t="s">
        <v>455</v>
      </c>
      <c r="D130" s="163" t="s">
        <v>952</v>
      </c>
      <c r="E130" s="537" t="s">
        <v>72</v>
      </c>
      <c r="F130" s="537" t="s">
        <v>45</v>
      </c>
      <c r="G130" s="163"/>
      <c r="H130" s="191" t="s">
        <v>45</v>
      </c>
      <c r="I130" s="624" t="s">
        <v>2415</v>
      </c>
      <c r="J130" s="625" t="s">
        <v>29</v>
      </c>
      <c r="K130" s="191" t="s">
        <v>45</v>
      </c>
      <c r="L130" s="478" t="str">
        <f t="shared" si="3"/>
        <v/>
      </c>
      <c r="M130" s="175"/>
    </row>
    <row r="131" spans="1:26">
      <c r="A131" s="514" t="s">
        <v>4</v>
      </c>
      <c r="B131" s="163" t="s">
        <v>918</v>
      </c>
      <c r="C131" s="537" t="s">
        <v>455</v>
      </c>
      <c r="D131" s="163" t="s">
        <v>953</v>
      </c>
      <c r="E131" s="537" t="s">
        <v>73</v>
      </c>
      <c r="F131" s="537" t="s">
        <v>29</v>
      </c>
      <c r="G131" s="163"/>
      <c r="H131" s="191" t="s">
        <v>45</v>
      </c>
      <c r="I131" s="624" t="s">
        <v>2415</v>
      </c>
      <c r="J131" s="591" t="s">
        <v>29</v>
      </c>
      <c r="K131" s="191" t="s">
        <v>45</v>
      </c>
      <c r="L131" s="478" t="str">
        <f t="shared" si="3"/>
        <v/>
      </c>
      <c r="M131" s="175"/>
    </row>
    <row r="132" spans="1:26">
      <c r="A132" s="514" t="s">
        <v>4</v>
      </c>
      <c r="B132" s="163" t="s">
        <v>918</v>
      </c>
      <c r="C132" s="537" t="s">
        <v>455</v>
      </c>
      <c r="D132" s="163" t="s">
        <v>954</v>
      </c>
      <c r="E132" s="537" t="s">
        <v>72</v>
      </c>
      <c r="F132" s="537" t="s">
        <v>29</v>
      </c>
      <c r="G132" s="163"/>
      <c r="H132" s="191" t="s">
        <v>45</v>
      </c>
      <c r="I132" s="624" t="s">
        <v>2415</v>
      </c>
      <c r="J132" s="625" t="s">
        <v>29</v>
      </c>
      <c r="K132" s="191" t="s">
        <v>45</v>
      </c>
      <c r="L132" s="478" t="str">
        <f t="shared" si="3"/>
        <v/>
      </c>
      <c r="M132" s="175"/>
    </row>
    <row r="133" spans="1:26">
      <c r="A133" s="514" t="s">
        <v>4</v>
      </c>
      <c r="B133" s="163" t="s">
        <v>918</v>
      </c>
      <c r="C133" s="537" t="s">
        <v>455</v>
      </c>
      <c r="D133" s="163" t="s">
        <v>70</v>
      </c>
      <c r="E133" s="537" t="s">
        <v>72</v>
      </c>
      <c r="F133" s="537" t="s">
        <v>29</v>
      </c>
      <c r="G133" s="163"/>
      <c r="H133" s="191" t="s">
        <v>45</v>
      </c>
      <c r="I133" s="624" t="s">
        <v>2415</v>
      </c>
      <c r="J133" s="591" t="s">
        <v>29</v>
      </c>
      <c r="K133" s="191" t="s">
        <v>45</v>
      </c>
      <c r="L133" s="478" t="str">
        <f t="shared" si="3"/>
        <v/>
      </c>
      <c r="M133" s="175"/>
    </row>
    <row r="134" spans="1:26" s="596" customFormat="1">
      <c r="A134" s="514" t="s">
        <v>4</v>
      </c>
      <c r="B134" s="163" t="s">
        <v>918</v>
      </c>
      <c r="C134" s="537" t="s">
        <v>455</v>
      </c>
      <c r="D134" s="163" t="s">
        <v>76</v>
      </c>
      <c r="E134" s="537" t="s">
        <v>73</v>
      </c>
      <c r="F134" s="537" t="s">
        <v>29</v>
      </c>
      <c r="G134" s="163"/>
      <c r="H134" s="191" t="s">
        <v>45</v>
      </c>
      <c r="I134" s="624" t="s">
        <v>2415</v>
      </c>
      <c r="J134" s="625" t="s">
        <v>29</v>
      </c>
      <c r="K134" s="191" t="s">
        <v>45</v>
      </c>
      <c r="L134" s="478" t="str">
        <f t="shared" si="3"/>
        <v/>
      </c>
      <c r="M134" s="175"/>
    </row>
    <row r="135" spans="1:26">
      <c r="A135" s="514" t="s">
        <v>4</v>
      </c>
      <c r="B135" s="163" t="s">
        <v>924</v>
      </c>
      <c r="C135" s="537" t="s">
        <v>1805</v>
      </c>
      <c r="D135" s="163" t="s">
        <v>955</v>
      </c>
      <c r="E135" s="537" t="s">
        <v>72</v>
      </c>
      <c r="F135" s="537" t="s">
        <v>29</v>
      </c>
      <c r="G135" s="163"/>
      <c r="H135" s="191" t="s">
        <v>45</v>
      </c>
      <c r="I135" s="624" t="s">
        <v>2415</v>
      </c>
      <c r="J135" s="591" t="s">
        <v>29</v>
      </c>
      <c r="K135" s="191" t="s">
        <v>29</v>
      </c>
      <c r="L135" s="478" t="str">
        <f t="shared" si="3"/>
        <v/>
      </c>
      <c r="M135" s="175"/>
    </row>
    <row r="136" spans="1:26">
      <c r="A136" s="514" t="s">
        <v>4</v>
      </c>
      <c r="B136" s="163" t="s">
        <v>924</v>
      </c>
      <c r="C136" s="537" t="s">
        <v>1805</v>
      </c>
      <c r="D136" s="163" t="s">
        <v>956</v>
      </c>
      <c r="E136" s="537" t="s">
        <v>72</v>
      </c>
      <c r="F136" s="537" t="s">
        <v>29</v>
      </c>
      <c r="G136" s="163"/>
      <c r="H136" s="191" t="s">
        <v>45</v>
      </c>
      <c r="I136" s="624" t="s">
        <v>2415</v>
      </c>
      <c r="J136" s="625" t="s">
        <v>29</v>
      </c>
      <c r="K136" s="191" t="s">
        <v>29</v>
      </c>
      <c r="L136" s="478" t="str">
        <f t="shared" si="3"/>
        <v/>
      </c>
      <c r="M136" s="175"/>
    </row>
    <row r="137" spans="1:26">
      <c r="A137" s="514" t="s">
        <v>4</v>
      </c>
      <c r="B137" s="163" t="s">
        <v>928</v>
      </c>
      <c r="C137" s="537" t="s">
        <v>929</v>
      </c>
      <c r="D137" s="163" t="s">
        <v>957</v>
      </c>
      <c r="E137" s="537" t="s">
        <v>72</v>
      </c>
      <c r="F137" s="537" t="s">
        <v>45</v>
      </c>
      <c r="G137" s="807" t="s">
        <v>958</v>
      </c>
      <c r="H137" s="191" t="s">
        <v>45</v>
      </c>
      <c r="I137" s="624" t="s">
        <v>2415</v>
      </c>
      <c r="J137" s="627" t="s">
        <v>29</v>
      </c>
      <c r="K137" s="191" t="s">
        <v>45</v>
      </c>
      <c r="L137" s="478" t="str">
        <f t="shared" ref="L137:L142" si="5">IF(OR(H137="Y",H137=""),"","x")</f>
        <v/>
      </c>
      <c r="M137" s="175"/>
    </row>
    <row r="138" spans="1:26" s="596" customFormat="1">
      <c r="A138" s="514" t="s">
        <v>4</v>
      </c>
      <c r="B138" s="163" t="s">
        <v>928</v>
      </c>
      <c r="C138" s="537" t="s">
        <v>929</v>
      </c>
      <c r="D138" s="163" t="s">
        <v>959</v>
      </c>
      <c r="E138" s="537" t="s">
        <v>72</v>
      </c>
      <c r="F138" s="537" t="s">
        <v>45</v>
      </c>
      <c r="G138" s="808"/>
      <c r="H138" s="191" t="s">
        <v>45</v>
      </c>
      <c r="I138" s="624" t="s">
        <v>2415</v>
      </c>
      <c r="J138" s="628" t="s">
        <v>29</v>
      </c>
      <c r="K138" s="191" t="s">
        <v>45</v>
      </c>
      <c r="L138" s="478" t="str">
        <f t="shared" si="5"/>
        <v/>
      </c>
      <c r="M138" s="175"/>
    </row>
    <row r="139" spans="1:26" s="596" customFormat="1">
      <c r="A139" s="514" t="s">
        <v>4</v>
      </c>
      <c r="B139" s="163" t="s">
        <v>928</v>
      </c>
      <c r="C139" s="537" t="s">
        <v>929</v>
      </c>
      <c r="D139" s="163" t="s">
        <v>76</v>
      </c>
      <c r="E139" s="537" t="s">
        <v>73</v>
      </c>
      <c r="F139" s="537" t="s">
        <v>29</v>
      </c>
      <c r="G139" s="163"/>
      <c r="H139" s="191" t="s">
        <v>45</v>
      </c>
      <c r="I139" s="624" t="s">
        <v>2415</v>
      </c>
      <c r="J139" s="627" t="s">
        <v>29</v>
      </c>
      <c r="K139" s="191" t="s">
        <v>45</v>
      </c>
      <c r="L139" s="478" t="str">
        <f t="shared" si="5"/>
        <v/>
      </c>
      <c r="M139" s="175"/>
    </row>
    <row r="140" spans="1:26" s="596" customFormat="1">
      <c r="A140" s="514" t="s">
        <v>4</v>
      </c>
      <c r="B140" s="163" t="s">
        <v>2273</v>
      </c>
      <c r="C140" s="537" t="s">
        <v>286</v>
      </c>
      <c r="D140" s="163" t="s">
        <v>2274</v>
      </c>
      <c r="E140" s="537" t="s">
        <v>72</v>
      </c>
      <c r="F140" s="537" t="s">
        <v>45</v>
      </c>
      <c r="G140" s="163" t="s">
        <v>2275</v>
      </c>
      <c r="H140" s="191" t="s">
        <v>45</v>
      </c>
      <c r="I140" s="624" t="s">
        <v>2415</v>
      </c>
      <c r="J140" s="628" t="s">
        <v>29</v>
      </c>
      <c r="K140" s="191" t="s">
        <v>29</v>
      </c>
      <c r="L140" s="478" t="str">
        <f t="shared" si="5"/>
        <v/>
      </c>
      <c r="M140" s="175"/>
    </row>
    <row r="141" spans="1:26" s="596" customFormat="1">
      <c r="A141" s="514" t="s">
        <v>4</v>
      </c>
      <c r="B141" s="163" t="s">
        <v>2273</v>
      </c>
      <c r="C141" s="537" t="s">
        <v>286</v>
      </c>
      <c r="D141" s="163" t="s">
        <v>2276</v>
      </c>
      <c r="E141" s="537" t="s">
        <v>73</v>
      </c>
      <c r="F141" s="537" t="s">
        <v>29</v>
      </c>
      <c r="G141" s="163" t="s">
        <v>2275</v>
      </c>
      <c r="H141" s="191" t="s">
        <v>45</v>
      </c>
      <c r="I141" s="311" t="s">
        <v>2415</v>
      </c>
      <c r="J141" s="628" t="s">
        <v>29</v>
      </c>
      <c r="K141" s="191" t="s">
        <v>29</v>
      </c>
      <c r="L141" s="478" t="str">
        <f t="shared" si="5"/>
        <v/>
      </c>
      <c r="M141" s="175"/>
    </row>
    <row r="142" spans="1:26" s="596" customFormat="1">
      <c r="A142" s="514" t="s">
        <v>4</v>
      </c>
      <c r="B142" s="163" t="s">
        <v>2273</v>
      </c>
      <c r="C142" s="537" t="s">
        <v>286</v>
      </c>
      <c r="D142" s="163" t="s">
        <v>2277</v>
      </c>
      <c r="E142" s="537" t="s">
        <v>73</v>
      </c>
      <c r="F142" s="537" t="s">
        <v>29</v>
      </c>
      <c r="G142" s="163" t="s">
        <v>2278</v>
      </c>
      <c r="H142" s="191" t="s">
        <v>2401</v>
      </c>
      <c r="I142" s="311" t="s">
        <v>2415</v>
      </c>
      <c r="J142" s="627" t="s">
        <v>29</v>
      </c>
      <c r="K142" s="191" t="s">
        <v>29</v>
      </c>
      <c r="L142" s="478" t="str">
        <f t="shared" si="5"/>
        <v>x</v>
      </c>
      <c r="M142" s="175" t="s">
        <v>2410</v>
      </c>
    </row>
    <row r="143" spans="1:26" ht="12.75" customHeight="1">
      <c r="A143" s="637" t="s">
        <v>4</v>
      </c>
      <c r="B143" s="638" t="s">
        <v>272</v>
      </c>
      <c r="C143" s="639" t="s">
        <v>2417</v>
      </c>
      <c r="D143" s="638" t="s">
        <v>436</v>
      </c>
      <c r="E143" s="639" t="s">
        <v>72</v>
      </c>
      <c r="F143" s="639" t="s">
        <v>29</v>
      </c>
      <c r="G143" s="638" t="s">
        <v>2418</v>
      </c>
      <c r="H143" s="629" t="s">
        <v>45</v>
      </c>
      <c r="I143" s="311" t="s">
        <v>2415</v>
      </c>
      <c r="J143" s="640" t="s">
        <v>29</v>
      </c>
      <c r="K143" s="629" t="s">
        <v>29</v>
      </c>
      <c r="L143" s="630" t="str">
        <f t="shared" ref="L143:L145" si="6">IF(OR(H143="Y",H143=""),"","X")</f>
        <v/>
      </c>
      <c r="M143" s="631" t="s">
        <v>2424</v>
      </c>
      <c r="N143" s="641"/>
      <c r="P143" s="528"/>
      <c r="Q143" s="528"/>
      <c r="R143" s="528"/>
      <c r="S143" s="528"/>
      <c r="T143" s="528"/>
      <c r="U143" s="528"/>
      <c r="V143" s="528"/>
      <c r="W143" s="528"/>
      <c r="X143" s="528"/>
      <c r="Y143" s="528"/>
      <c r="Z143" s="528"/>
    </row>
    <row r="144" spans="1:26" ht="12.75" customHeight="1">
      <c r="A144" s="637" t="s">
        <v>4</v>
      </c>
      <c r="B144" s="638" t="s">
        <v>272</v>
      </c>
      <c r="C144" s="639" t="s">
        <v>2417</v>
      </c>
      <c r="D144" s="638" t="s">
        <v>878</v>
      </c>
      <c r="E144" s="639" t="s">
        <v>72</v>
      </c>
      <c r="F144" s="639" t="s">
        <v>29</v>
      </c>
      <c r="G144" s="638" t="s">
        <v>2418</v>
      </c>
      <c r="H144" s="629" t="s">
        <v>45</v>
      </c>
      <c r="I144" s="311" t="s">
        <v>2415</v>
      </c>
      <c r="J144" s="640" t="s">
        <v>29</v>
      </c>
      <c r="K144" s="629" t="s">
        <v>29</v>
      </c>
      <c r="L144" s="630" t="str">
        <f t="shared" si="6"/>
        <v/>
      </c>
      <c r="M144" s="631" t="s">
        <v>2424</v>
      </c>
      <c r="N144" s="641"/>
      <c r="P144" s="528"/>
      <c r="Q144" s="528"/>
      <c r="R144" s="528"/>
      <c r="S144" s="528"/>
      <c r="T144" s="528"/>
      <c r="U144" s="528"/>
      <c r="V144" s="528"/>
      <c r="W144" s="528"/>
      <c r="X144" s="528"/>
      <c r="Y144" s="528"/>
      <c r="Z144" s="528"/>
    </row>
    <row r="145" spans="1:26" ht="12.75" customHeight="1">
      <c r="A145" s="637" t="s">
        <v>4</v>
      </c>
      <c r="B145" s="638" t="s">
        <v>272</v>
      </c>
      <c r="C145" s="639" t="s">
        <v>2417</v>
      </c>
      <c r="D145" s="638" t="s">
        <v>892</v>
      </c>
      <c r="E145" s="639" t="s">
        <v>73</v>
      </c>
      <c r="F145" s="639" t="s">
        <v>29</v>
      </c>
      <c r="G145" s="638" t="s">
        <v>2418</v>
      </c>
      <c r="H145" s="629" t="s">
        <v>45</v>
      </c>
      <c r="I145" s="642" t="s">
        <v>2419</v>
      </c>
      <c r="J145" s="640" t="s">
        <v>29</v>
      </c>
      <c r="K145" s="629" t="s">
        <v>45</v>
      </c>
      <c r="L145" s="630" t="str">
        <f t="shared" si="6"/>
        <v/>
      </c>
      <c r="M145" s="631" t="s">
        <v>2424</v>
      </c>
      <c r="N145" s="641"/>
      <c r="P145" s="528"/>
      <c r="Q145" s="528"/>
      <c r="R145" s="528"/>
      <c r="S145" s="528"/>
      <c r="T145" s="528"/>
      <c r="U145" s="528"/>
      <c r="V145" s="528"/>
      <c r="W145" s="528"/>
      <c r="X145" s="528"/>
      <c r="Y145" s="528"/>
      <c r="Z145" s="528"/>
    </row>
  </sheetData>
  <dataConsolidate/>
  <mergeCells count="1">
    <mergeCell ref="G137:G138"/>
  </mergeCells>
  <dataValidations count="5">
    <dataValidation type="list" allowBlank="1" showInputMessage="1" showErrorMessage="1" sqref="H141:H142 K141:K142">
      <formula1>#REF!</formula1>
    </dataValidation>
    <dataValidation type="list" allowBlank="1" showInputMessage="1" showErrorMessage="1" sqref="J1:K3">
      <formula1>$BA$3:$BA$3</formula1>
    </dataValidation>
    <dataValidation type="list" allowBlank="1" showInputMessage="1" showErrorMessage="1" sqref="B1:E1">
      <formula1>$BK$1:$BK$14</formula1>
    </dataValidation>
    <dataValidation type="list" allowBlank="1" showInputMessage="1" showErrorMessage="1" sqref="A17:A32">
      <formula1>$AV$3:$AV$30</formula1>
    </dataValidation>
    <dataValidation type="list" allowBlank="1" showInputMessage="1" showErrorMessage="1" sqref="A5:A16">
      <formula1>$AV$3:$AV$53</formula1>
    </dataValidation>
  </dataValidations>
  <pageMargins left="0.7" right="0.7" top="0.75" bottom="0.75" header="0.3" footer="0.3"/>
  <pageSetup paperSize="9" orientation="portrait"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sheetPr codeName="Sheet17"/>
  <dimension ref="A1:T111"/>
  <sheetViews>
    <sheetView workbookViewId="0"/>
  </sheetViews>
  <sheetFormatPr baseColWidth="10" defaultColWidth="8.85546875" defaultRowHeight="12.75"/>
  <cols>
    <col min="1" max="1" width="5.7109375" style="543" customWidth="1"/>
    <col min="2" max="3" width="30" style="543" bestFit="1" customWidth="1"/>
    <col min="4" max="4" width="18.140625" style="543" bestFit="1" customWidth="1"/>
    <col min="5" max="5" width="18.140625" style="543" customWidth="1"/>
    <col min="6" max="6" width="14.140625" style="562" customWidth="1"/>
    <col min="7" max="8" width="10" style="562" customWidth="1"/>
    <col min="9" max="9" width="11.7109375" style="562" customWidth="1"/>
    <col min="10" max="10" width="30.140625" style="562" bestFit="1" customWidth="1"/>
    <col min="11" max="11" width="15.42578125" style="562" customWidth="1"/>
    <col min="12" max="14" width="8.85546875" style="562" customWidth="1"/>
    <col min="15" max="15" width="10.42578125" style="562" customWidth="1"/>
    <col min="16" max="20" width="15.7109375" style="543" customWidth="1"/>
    <col min="21" max="16384" width="8.85546875" style="543"/>
  </cols>
  <sheetData>
    <row r="1" spans="1:20" ht="13.5" thickBot="1">
      <c r="A1" s="546" t="s">
        <v>260</v>
      </c>
    </row>
    <row r="2" spans="1:20">
      <c r="A2" s="215"/>
      <c r="S2" s="239" t="s">
        <v>2168</v>
      </c>
      <c r="T2" s="240" t="s">
        <v>3245</v>
      </c>
    </row>
    <row r="3" spans="1:20" ht="13.5" thickBot="1">
      <c r="A3" s="468"/>
      <c r="S3" s="565" t="s">
        <v>2167</v>
      </c>
      <c r="T3" s="343">
        <v>2018</v>
      </c>
    </row>
    <row r="4" spans="1:20" ht="102.75" customHeight="1" thickBot="1">
      <c r="A4" s="35" t="s">
        <v>0</v>
      </c>
      <c r="B4" s="8" t="s">
        <v>25</v>
      </c>
      <c r="C4" s="9" t="s">
        <v>2</v>
      </c>
      <c r="D4" s="201" t="s">
        <v>156</v>
      </c>
      <c r="E4" s="194" t="s">
        <v>157</v>
      </c>
      <c r="F4" s="38" t="s">
        <v>151</v>
      </c>
      <c r="G4" s="8" t="s">
        <v>152</v>
      </c>
      <c r="H4" s="8" t="s">
        <v>153</v>
      </c>
      <c r="I4" s="8" t="s">
        <v>248</v>
      </c>
      <c r="J4" s="8" t="s">
        <v>154</v>
      </c>
      <c r="K4" s="8" t="s">
        <v>52</v>
      </c>
      <c r="L4" s="8" t="s">
        <v>39</v>
      </c>
      <c r="M4" s="8" t="s">
        <v>155</v>
      </c>
      <c r="N4" s="8" t="s">
        <v>40</v>
      </c>
      <c r="O4" s="36" t="s">
        <v>13</v>
      </c>
      <c r="P4" s="224" t="s">
        <v>2251</v>
      </c>
      <c r="Q4" s="195" t="s">
        <v>2207</v>
      </c>
      <c r="R4" s="195" t="s">
        <v>2208</v>
      </c>
      <c r="S4" s="195" t="s">
        <v>2265</v>
      </c>
      <c r="T4" s="195" t="s">
        <v>2206</v>
      </c>
    </row>
    <row r="5" spans="1:20">
      <c r="A5" s="386" t="s">
        <v>4</v>
      </c>
      <c r="B5" s="387" t="s">
        <v>2332</v>
      </c>
      <c r="C5" s="387" t="s">
        <v>2333</v>
      </c>
      <c r="D5" s="388" t="s">
        <v>50</v>
      </c>
      <c r="E5" s="393" t="s">
        <v>1947</v>
      </c>
      <c r="F5" s="389" t="s">
        <v>1909</v>
      </c>
      <c r="G5" s="390" t="s">
        <v>31</v>
      </c>
      <c r="H5" s="391" t="s">
        <v>51</v>
      </c>
      <c r="I5" s="390" t="s">
        <v>45</v>
      </c>
      <c r="J5" s="391" t="s">
        <v>2339</v>
      </c>
      <c r="K5" s="390" t="s">
        <v>46</v>
      </c>
      <c r="L5" s="390" t="s">
        <v>29</v>
      </c>
      <c r="M5" s="390" t="s">
        <v>47</v>
      </c>
      <c r="N5" s="390" t="s">
        <v>85</v>
      </c>
      <c r="O5" s="392"/>
      <c r="P5" s="394" t="s">
        <v>2346</v>
      </c>
      <c r="Q5" s="395" t="s">
        <v>85</v>
      </c>
      <c r="R5" s="394" t="s">
        <v>85</v>
      </c>
      <c r="S5" s="396" t="s">
        <v>85</v>
      </c>
      <c r="T5" s="394"/>
    </row>
    <row r="6" spans="1:20">
      <c r="A6" s="386" t="s">
        <v>4</v>
      </c>
      <c r="B6" s="387" t="s">
        <v>2332</v>
      </c>
      <c r="C6" s="387" t="s">
        <v>2333</v>
      </c>
      <c r="D6" s="388" t="s">
        <v>50</v>
      </c>
      <c r="E6" s="393" t="s">
        <v>2323</v>
      </c>
      <c r="F6" s="389" t="s">
        <v>1909</v>
      </c>
      <c r="G6" s="390" t="s">
        <v>31</v>
      </c>
      <c r="H6" s="391" t="s">
        <v>51</v>
      </c>
      <c r="I6" s="390" t="s">
        <v>45</v>
      </c>
      <c r="J6" s="391" t="s">
        <v>1910</v>
      </c>
      <c r="K6" s="457">
        <v>1</v>
      </c>
      <c r="L6" s="390" t="s">
        <v>29</v>
      </c>
      <c r="M6" s="390" t="s">
        <v>47</v>
      </c>
      <c r="N6" s="390" t="s">
        <v>85</v>
      </c>
      <c r="O6" s="392"/>
      <c r="P6" s="394" t="s">
        <v>2346</v>
      </c>
      <c r="Q6" s="395" t="s">
        <v>85</v>
      </c>
      <c r="R6" s="394" t="s">
        <v>85</v>
      </c>
      <c r="S6" s="396" t="s">
        <v>85</v>
      </c>
      <c r="T6" s="394"/>
    </row>
    <row r="7" spans="1:20">
      <c r="A7" s="386" t="s">
        <v>4</v>
      </c>
      <c r="B7" s="387" t="s">
        <v>2332</v>
      </c>
      <c r="C7" s="387" t="s">
        <v>2333</v>
      </c>
      <c r="D7" s="388" t="s">
        <v>42</v>
      </c>
      <c r="E7" s="393" t="s">
        <v>1948</v>
      </c>
      <c r="F7" s="389" t="s">
        <v>1909</v>
      </c>
      <c r="G7" s="390" t="s">
        <v>31</v>
      </c>
      <c r="H7" s="391" t="s">
        <v>51</v>
      </c>
      <c r="I7" s="390" t="s">
        <v>45</v>
      </c>
      <c r="J7" s="391" t="s">
        <v>2334</v>
      </c>
      <c r="K7" s="390" t="s">
        <v>46</v>
      </c>
      <c r="L7" s="390" t="s">
        <v>29</v>
      </c>
      <c r="M7" s="390" t="s">
        <v>47</v>
      </c>
      <c r="N7" s="390" t="s">
        <v>85</v>
      </c>
      <c r="O7" s="392"/>
      <c r="P7" s="394" t="s">
        <v>2346</v>
      </c>
      <c r="Q7" s="395" t="s">
        <v>85</v>
      </c>
      <c r="R7" s="394" t="s">
        <v>85</v>
      </c>
      <c r="S7" s="396" t="s">
        <v>85</v>
      </c>
      <c r="T7" s="394"/>
    </row>
    <row r="8" spans="1:20">
      <c r="A8" s="386" t="s">
        <v>4</v>
      </c>
      <c r="B8" s="387" t="s">
        <v>2332</v>
      </c>
      <c r="C8" s="387" t="s">
        <v>2333</v>
      </c>
      <c r="D8" s="388" t="s">
        <v>42</v>
      </c>
      <c r="E8" s="393" t="s">
        <v>2324</v>
      </c>
      <c r="F8" s="389" t="s">
        <v>1909</v>
      </c>
      <c r="G8" s="390" t="s">
        <v>31</v>
      </c>
      <c r="H8" s="391" t="s">
        <v>51</v>
      </c>
      <c r="I8" s="390" t="s">
        <v>45</v>
      </c>
      <c r="J8" s="391" t="s">
        <v>2334</v>
      </c>
      <c r="K8" s="390" t="s">
        <v>46</v>
      </c>
      <c r="L8" s="390" t="s">
        <v>29</v>
      </c>
      <c r="M8" s="390" t="s">
        <v>47</v>
      </c>
      <c r="N8" s="390" t="s">
        <v>85</v>
      </c>
      <c r="O8" s="392"/>
      <c r="P8" s="394" t="s">
        <v>2346</v>
      </c>
      <c r="Q8" s="395" t="s">
        <v>85</v>
      </c>
      <c r="R8" s="394" t="s">
        <v>85</v>
      </c>
      <c r="S8" s="396" t="s">
        <v>85</v>
      </c>
      <c r="T8" s="394"/>
    </row>
    <row r="9" spans="1:20">
      <c r="A9" s="386" t="s">
        <v>4</v>
      </c>
      <c r="B9" s="387" t="s">
        <v>2332</v>
      </c>
      <c r="C9" s="387" t="s">
        <v>2333</v>
      </c>
      <c r="D9" s="388" t="s">
        <v>42</v>
      </c>
      <c r="E9" s="393" t="s">
        <v>2325</v>
      </c>
      <c r="F9" s="389" t="s">
        <v>1909</v>
      </c>
      <c r="G9" s="390" t="s">
        <v>31</v>
      </c>
      <c r="H9" s="391" t="s">
        <v>51</v>
      </c>
      <c r="I9" s="390" t="s">
        <v>45</v>
      </c>
      <c r="J9" s="391" t="s">
        <v>2334</v>
      </c>
      <c r="K9" s="390" t="s">
        <v>46</v>
      </c>
      <c r="L9" s="390" t="s">
        <v>29</v>
      </c>
      <c r="M9" s="390" t="s">
        <v>47</v>
      </c>
      <c r="N9" s="390" t="s">
        <v>85</v>
      </c>
      <c r="O9" s="392"/>
      <c r="P9" s="394" t="s">
        <v>2346</v>
      </c>
      <c r="Q9" s="395" t="s">
        <v>85</v>
      </c>
      <c r="R9" s="394" t="s">
        <v>85</v>
      </c>
      <c r="S9" s="396" t="s">
        <v>85</v>
      </c>
      <c r="T9" s="394"/>
    </row>
    <row r="10" spans="1:20">
      <c r="A10" s="386" t="s">
        <v>4</v>
      </c>
      <c r="B10" s="387" t="s">
        <v>2332</v>
      </c>
      <c r="C10" s="387" t="s">
        <v>2333</v>
      </c>
      <c r="D10" s="388" t="s">
        <v>42</v>
      </c>
      <c r="E10" s="393" t="s">
        <v>2326</v>
      </c>
      <c r="F10" s="389" t="s">
        <v>1909</v>
      </c>
      <c r="G10" s="390" t="s">
        <v>31</v>
      </c>
      <c r="H10" s="391" t="s">
        <v>51</v>
      </c>
      <c r="I10" s="390" t="s">
        <v>85</v>
      </c>
      <c r="J10" s="391" t="s">
        <v>1911</v>
      </c>
      <c r="K10" s="390" t="s">
        <v>46</v>
      </c>
      <c r="L10" s="390" t="s">
        <v>29</v>
      </c>
      <c r="M10" s="390" t="s">
        <v>47</v>
      </c>
      <c r="N10" s="390" t="s">
        <v>85</v>
      </c>
      <c r="O10" s="392"/>
      <c r="P10" s="395" t="s">
        <v>85</v>
      </c>
      <c r="Q10" s="395" t="s">
        <v>85</v>
      </c>
      <c r="R10" s="394" t="s">
        <v>85</v>
      </c>
      <c r="S10" s="396" t="s">
        <v>85</v>
      </c>
      <c r="T10" s="394"/>
    </row>
    <row r="11" spans="1:20">
      <c r="A11" s="386" t="s">
        <v>4</v>
      </c>
      <c r="B11" s="387" t="s">
        <v>2332</v>
      </c>
      <c r="C11" s="387" t="s">
        <v>2333</v>
      </c>
      <c r="D11" s="388" t="s">
        <v>42</v>
      </c>
      <c r="E11" s="393" t="s">
        <v>2327</v>
      </c>
      <c r="F11" s="389" t="s">
        <v>1909</v>
      </c>
      <c r="G11" s="390" t="s">
        <v>31</v>
      </c>
      <c r="H11" s="391" t="s">
        <v>51</v>
      </c>
      <c r="I11" s="390" t="s">
        <v>85</v>
      </c>
      <c r="J11" s="391" t="s">
        <v>1911</v>
      </c>
      <c r="K11" s="390" t="s">
        <v>46</v>
      </c>
      <c r="L11" s="390" t="s">
        <v>29</v>
      </c>
      <c r="M11" s="390" t="s">
        <v>47</v>
      </c>
      <c r="N11" s="390" t="s">
        <v>85</v>
      </c>
      <c r="O11" s="392"/>
      <c r="P11" s="395" t="s">
        <v>85</v>
      </c>
      <c r="Q11" s="395" t="s">
        <v>85</v>
      </c>
      <c r="R11" s="394" t="s">
        <v>85</v>
      </c>
      <c r="S11" s="396" t="s">
        <v>85</v>
      </c>
      <c r="T11" s="394"/>
    </row>
    <row r="12" spans="1:20">
      <c r="A12" s="386" t="s">
        <v>4</v>
      </c>
      <c r="B12" s="387" t="s">
        <v>2332</v>
      </c>
      <c r="C12" s="387" t="s">
        <v>2333</v>
      </c>
      <c r="D12" s="388" t="s">
        <v>42</v>
      </c>
      <c r="E12" s="393" t="s">
        <v>2330</v>
      </c>
      <c r="F12" s="389" t="s">
        <v>1909</v>
      </c>
      <c r="G12" s="390" t="s">
        <v>31</v>
      </c>
      <c r="H12" s="391" t="s">
        <v>51</v>
      </c>
      <c r="I12" s="390" t="s">
        <v>45</v>
      </c>
      <c r="J12" s="391" t="s">
        <v>2334</v>
      </c>
      <c r="K12" s="390" t="s">
        <v>46</v>
      </c>
      <c r="L12" s="390" t="s">
        <v>29</v>
      </c>
      <c r="M12" s="390" t="s">
        <v>47</v>
      </c>
      <c r="N12" s="390" t="s">
        <v>85</v>
      </c>
      <c r="O12" s="392"/>
      <c r="P12" s="394" t="s">
        <v>2346</v>
      </c>
      <c r="Q12" s="395" t="s">
        <v>85</v>
      </c>
      <c r="R12" s="394" t="s">
        <v>85</v>
      </c>
      <c r="S12" s="396" t="s">
        <v>85</v>
      </c>
      <c r="T12" s="394"/>
    </row>
    <row r="13" spans="1:20">
      <c r="A13" s="386" t="s">
        <v>4</v>
      </c>
      <c r="B13" s="387" t="s">
        <v>2332</v>
      </c>
      <c r="C13" s="387" t="s">
        <v>2333</v>
      </c>
      <c r="D13" s="388" t="s">
        <v>42</v>
      </c>
      <c r="E13" s="393" t="s">
        <v>2331</v>
      </c>
      <c r="F13" s="389" t="s">
        <v>1909</v>
      </c>
      <c r="G13" s="390" t="s">
        <v>31</v>
      </c>
      <c r="H13" s="391" t="s">
        <v>51</v>
      </c>
      <c r="I13" s="390" t="s">
        <v>45</v>
      </c>
      <c r="J13" s="391" t="s">
        <v>2334</v>
      </c>
      <c r="K13" s="390" t="s">
        <v>46</v>
      </c>
      <c r="L13" s="390" t="s">
        <v>29</v>
      </c>
      <c r="M13" s="390" t="s">
        <v>47</v>
      </c>
      <c r="N13" s="390" t="s">
        <v>85</v>
      </c>
      <c r="O13" s="392"/>
      <c r="P13" s="394" t="s">
        <v>2346</v>
      </c>
      <c r="Q13" s="395" t="s">
        <v>85</v>
      </c>
      <c r="R13" s="394" t="s">
        <v>85</v>
      </c>
      <c r="S13" s="396" t="s">
        <v>85</v>
      </c>
      <c r="T13" s="394"/>
    </row>
    <row r="14" spans="1:20">
      <c r="A14" s="386" t="s">
        <v>4</v>
      </c>
      <c r="B14" s="387" t="s">
        <v>2332</v>
      </c>
      <c r="C14" s="387" t="s">
        <v>2333</v>
      </c>
      <c r="D14" s="388" t="s">
        <v>42</v>
      </c>
      <c r="E14" s="393" t="s">
        <v>2368</v>
      </c>
      <c r="F14" s="389" t="s">
        <v>1909</v>
      </c>
      <c r="G14" s="390" t="s">
        <v>31</v>
      </c>
      <c r="H14" s="391" t="s">
        <v>51</v>
      </c>
      <c r="I14" s="390" t="s">
        <v>45</v>
      </c>
      <c r="J14" s="391" t="s">
        <v>2334</v>
      </c>
      <c r="K14" s="390" t="s">
        <v>46</v>
      </c>
      <c r="L14" s="390" t="s">
        <v>29</v>
      </c>
      <c r="M14" s="390" t="s">
        <v>47</v>
      </c>
      <c r="N14" s="390" t="s">
        <v>85</v>
      </c>
      <c r="O14" s="392"/>
      <c r="P14" s="394" t="s">
        <v>2346</v>
      </c>
      <c r="Q14" s="395" t="s">
        <v>85</v>
      </c>
      <c r="R14" s="394" t="s">
        <v>85</v>
      </c>
      <c r="S14" s="396" t="s">
        <v>85</v>
      </c>
      <c r="T14" s="393" t="s">
        <v>3189</v>
      </c>
    </row>
    <row r="15" spans="1:20">
      <c r="A15" s="386" t="s">
        <v>4</v>
      </c>
      <c r="B15" s="387" t="s">
        <v>2332</v>
      </c>
      <c r="C15" s="387" t="s">
        <v>2333</v>
      </c>
      <c r="D15" s="388" t="s">
        <v>42</v>
      </c>
      <c r="E15" s="393" t="s">
        <v>2369</v>
      </c>
      <c r="F15" s="389" t="s">
        <v>2370</v>
      </c>
      <c r="G15" s="390" t="s">
        <v>85</v>
      </c>
      <c r="H15" s="390" t="s">
        <v>85</v>
      </c>
      <c r="I15" s="390" t="s">
        <v>85</v>
      </c>
      <c r="J15" s="390" t="s">
        <v>85</v>
      </c>
      <c r="K15" s="390" t="s">
        <v>85</v>
      </c>
      <c r="L15" s="390" t="s">
        <v>85</v>
      </c>
      <c r="M15" s="390" t="s">
        <v>85</v>
      </c>
      <c r="N15" s="390" t="s">
        <v>85</v>
      </c>
      <c r="O15" s="392"/>
      <c r="P15" s="395" t="s">
        <v>85</v>
      </c>
      <c r="Q15" s="395" t="s">
        <v>85</v>
      </c>
      <c r="R15" s="394" t="s">
        <v>85</v>
      </c>
      <c r="S15" s="396" t="s">
        <v>85</v>
      </c>
      <c r="T15" s="394"/>
    </row>
    <row r="16" spans="1:20">
      <c r="A16" s="386" t="s">
        <v>4</v>
      </c>
      <c r="B16" s="387" t="s">
        <v>2332</v>
      </c>
      <c r="C16" s="387" t="s">
        <v>2333</v>
      </c>
      <c r="D16" s="388" t="s">
        <v>42</v>
      </c>
      <c r="E16" s="393" t="s">
        <v>2371</v>
      </c>
      <c r="F16" s="389" t="s">
        <v>2372</v>
      </c>
      <c r="G16" s="390" t="s">
        <v>85</v>
      </c>
      <c r="H16" s="390" t="s">
        <v>85</v>
      </c>
      <c r="I16" s="390" t="s">
        <v>85</v>
      </c>
      <c r="J16" s="390" t="s">
        <v>85</v>
      </c>
      <c r="K16" s="390" t="s">
        <v>85</v>
      </c>
      <c r="L16" s="390" t="s">
        <v>85</v>
      </c>
      <c r="M16" s="390" t="s">
        <v>85</v>
      </c>
      <c r="N16" s="390" t="s">
        <v>85</v>
      </c>
      <c r="O16" s="392"/>
      <c r="P16" s="395" t="s">
        <v>85</v>
      </c>
      <c r="Q16" s="395" t="s">
        <v>85</v>
      </c>
      <c r="R16" s="394" t="s">
        <v>85</v>
      </c>
      <c r="S16" s="396" t="s">
        <v>85</v>
      </c>
      <c r="T16" s="394"/>
    </row>
    <row r="17" spans="1:20">
      <c r="A17" s="386" t="s">
        <v>4</v>
      </c>
      <c r="B17" s="387" t="s">
        <v>2332</v>
      </c>
      <c r="C17" s="387" t="s">
        <v>2333</v>
      </c>
      <c r="D17" s="388" t="s">
        <v>49</v>
      </c>
      <c r="E17" s="393" t="s">
        <v>2328</v>
      </c>
      <c r="F17" s="389" t="s">
        <v>1909</v>
      </c>
      <c r="G17" s="390" t="s">
        <v>31</v>
      </c>
      <c r="H17" s="391" t="s">
        <v>51</v>
      </c>
      <c r="I17" s="390" t="s">
        <v>85</v>
      </c>
      <c r="J17" s="391" t="s">
        <v>44</v>
      </c>
      <c r="K17" s="390" t="s">
        <v>46</v>
      </c>
      <c r="L17" s="390" t="s">
        <v>29</v>
      </c>
      <c r="M17" s="390" t="s">
        <v>47</v>
      </c>
      <c r="N17" s="390" t="s">
        <v>85</v>
      </c>
      <c r="O17" s="392"/>
      <c r="P17" s="395" t="s">
        <v>85</v>
      </c>
      <c r="Q17" s="395" t="s">
        <v>85</v>
      </c>
      <c r="R17" s="394" t="s">
        <v>85</v>
      </c>
      <c r="S17" s="396" t="s">
        <v>85</v>
      </c>
      <c r="T17" s="394"/>
    </row>
    <row r="18" spans="1:20">
      <c r="A18" s="386" t="s">
        <v>4</v>
      </c>
      <c r="B18" s="387" t="s">
        <v>2332</v>
      </c>
      <c r="C18" s="387" t="s">
        <v>2333</v>
      </c>
      <c r="D18" s="388" t="s">
        <v>49</v>
      </c>
      <c r="E18" s="393" t="s">
        <v>2329</v>
      </c>
      <c r="F18" s="389" t="s">
        <v>1909</v>
      </c>
      <c r="G18" s="390" t="s">
        <v>31</v>
      </c>
      <c r="H18" s="391" t="s">
        <v>51</v>
      </c>
      <c r="I18" s="390" t="s">
        <v>45</v>
      </c>
      <c r="J18" s="391" t="s">
        <v>2341</v>
      </c>
      <c r="K18" s="390" t="s">
        <v>46</v>
      </c>
      <c r="L18" s="390" t="s">
        <v>29</v>
      </c>
      <c r="M18" s="390" t="s">
        <v>47</v>
      </c>
      <c r="N18" s="390" t="s">
        <v>85</v>
      </c>
      <c r="O18" s="392"/>
      <c r="P18" s="394" t="s">
        <v>2346</v>
      </c>
      <c r="Q18" s="395" t="s">
        <v>85</v>
      </c>
      <c r="R18" s="394" t="s">
        <v>85</v>
      </c>
      <c r="S18" s="396" t="s">
        <v>85</v>
      </c>
      <c r="T18" s="394"/>
    </row>
    <row r="19" spans="1:20">
      <c r="A19" s="386" t="s">
        <v>4</v>
      </c>
      <c r="B19" s="387" t="s">
        <v>2332</v>
      </c>
      <c r="C19" s="387" t="s">
        <v>2333</v>
      </c>
      <c r="D19" s="388" t="s">
        <v>49</v>
      </c>
      <c r="E19" s="393" t="s">
        <v>2342</v>
      </c>
      <c r="F19" s="389" t="s">
        <v>1909</v>
      </c>
      <c r="G19" s="390" t="s">
        <v>31</v>
      </c>
      <c r="H19" s="391" t="s">
        <v>51</v>
      </c>
      <c r="I19" s="390" t="s">
        <v>85</v>
      </c>
      <c r="J19" s="391" t="s">
        <v>44</v>
      </c>
      <c r="K19" s="390" t="s">
        <v>46</v>
      </c>
      <c r="L19" s="390" t="s">
        <v>29</v>
      </c>
      <c r="M19" s="390" t="s">
        <v>47</v>
      </c>
      <c r="N19" s="390" t="s">
        <v>85</v>
      </c>
      <c r="O19" s="392"/>
      <c r="P19" s="395" t="s">
        <v>85</v>
      </c>
      <c r="Q19" s="395" t="s">
        <v>85</v>
      </c>
      <c r="R19" s="394" t="s">
        <v>85</v>
      </c>
      <c r="S19" s="396" t="s">
        <v>85</v>
      </c>
      <c r="T19" s="394"/>
    </row>
    <row r="20" spans="1:20">
      <c r="A20" s="386" t="s">
        <v>4</v>
      </c>
      <c r="B20" s="387" t="s">
        <v>2332</v>
      </c>
      <c r="C20" s="387" t="s">
        <v>2357</v>
      </c>
      <c r="D20" s="388" t="s">
        <v>50</v>
      </c>
      <c r="E20" s="393" t="s">
        <v>1947</v>
      </c>
      <c r="F20" s="389" t="s">
        <v>1909</v>
      </c>
      <c r="G20" s="390" t="s">
        <v>31</v>
      </c>
      <c r="H20" s="391" t="s">
        <v>51</v>
      </c>
      <c r="I20" s="390" t="s">
        <v>45</v>
      </c>
      <c r="J20" s="391" t="s">
        <v>2339</v>
      </c>
      <c r="K20" s="390" t="s">
        <v>46</v>
      </c>
      <c r="L20" s="390" t="s">
        <v>29</v>
      </c>
      <c r="M20" s="390" t="s">
        <v>47</v>
      </c>
      <c r="N20" s="390" t="s">
        <v>85</v>
      </c>
      <c r="O20" s="392"/>
      <c r="P20" s="394" t="s">
        <v>2346</v>
      </c>
      <c r="Q20" s="395" t="s">
        <v>85</v>
      </c>
      <c r="R20" s="394" t="s">
        <v>85</v>
      </c>
      <c r="S20" s="396" t="s">
        <v>85</v>
      </c>
      <c r="T20" s="394"/>
    </row>
    <row r="21" spans="1:20">
      <c r="A21" s="386" t="s">
        <v>4</v>
      </c>
      <c r="B21" s="387" t="s">
        <v>2332</v>
      </c>
      <c r="C21" s="387" t="s">
        <v>2357</v>
      </c>
      <c r="D21" s="388" t="s">
        <v>50</v>
      </c>
      <c r="E21" s="393" t="s">
        <v>2323</v>
      </c>
      <c r="F21" s="389" t="s">
        <v>1909</v>
      </c>
      <c r="G21" s="390" t="s">
        <v>31</v>
      </c>
      <c r="H21" s="391" t="s">
        <v>51</v>
      </c>
      <c r="I21" s="390" t="s">
        <v>45</v>
      </c>
      <c r="J21" s="391" t="s">
        <v>1910</v>
      </c>
      <c r="K21" s="390" t="s">
        <v>46</v>
      </c>
      <c r="L21" s="390" t="s">
        <v>29</v>
      </c>
      <c r="M21" s="390" t="s">
        <v>47</v>
      </c>
      <c r="N21" s="390" t="s">
        <v>85</v>
      </c>
      <c r="O21" s="392"/>
      <c r="P21" s="394" t="s">
        <v>2346</v>
      </c>
      <c r="Q21" s="395" t="s">
        <v>85</v>
      </c>
      <c r="R21" s="394" t="s">
        <v>85</v>
      </c>
      <c r="S21" s="396" t="s">
        <v>85</v>
      </c>
      <c r="T21" s="394"/>
    </row>
    <row r="22" spans="1:20">
      <c r="A22" s="386" t="s">
        <v>4</v>
      </c>
      <c r="B22" s="387" t="s">
        <v>2332</v>
      </c>
      <c r="C22" s="387" t="s">
        <v>2357</v>
      </c>
      <c r="D22" s="388" t="s">
        <v>42</v>
      </c>
      <c r="E22" s="393" t="s">
        <v>1948</v>
      </c>
      <c r="F22" s="389" t="s">
        <v>1909</v>
      </c>
      <c r="G22" s="390" t="s">
        <v>31</v>
      </c>
      <c r="H22" s="391" t="s">
        <v>51</v>
      </c>
      <c r="I22" s="390" t="s">
        <v>45</v>
      </c>
      <c r="J22" s="391" t="s">
        <v>2334</v>
      </c>
      <c r="K22" s="390" t="s">
        <v>46</v>
      </c>
      <c r="L22" s="390" t="s">
        <v>29</v>
      </c>
      <c r="M22" s="390" t="s">
        <v>47</v>
      </c>
      <c r="N22" s="390" t="s">
        <v>85</v>
      </c>
      <c r="O22" s="392"/>
      <c r="P22" s="394" t="s">
        <v>2346</v>
      </c>
      <c r="Q22" s="395" t="s">
        <v>85</v>
      </c>
      <c r="R22" s="394" t="s">
        <v>85</v>
      </c>
      <c r="S22" s="396" t="s">
        <v>85</v>
      </c>
      <c r="T22" s="394"/>
    </row>
    <row r="23" spans="1:20">
      <c r="A23" s="386" t="s">
        <v>4</v>
      </c>
      <c r="B23" s="387" t="s">
        <v>2332</v>
      </c>
      <c r="C23" s="387" t="s">
        <v>2357</v>
      </c>
      <c r="D23" s="388" t="s">
        <v>42</v>
      </c>
      <c r="E23" s="393" t="s">
        <v>2324</v>
      </c>
      <c r="F23" s="389" t="s">
        <v>1909</v>
      </c>
      <c r="G23" s="390" t="s">
        <v>31</v>
      </c>
      <c r="H23" s="391" t="s">
        <v>51</v>
      </c>
      <c r="I23" s="390" t="s">
        <v>45</v>
      </c>
      <c r="J23" s="391" t="s">
        <v>2334</v>
      </c>
      <c r="K23" s="390" t="s">
        <v>46</v>
      </c>
      <c r="L23" s="390" t="s">
        <v>29</v>
      </c>
      <c r="M23" s="390" t="s">
        <v>47</v>
      </c>
      <c r="N23" s="390" t="s">
        <v>85</v>
      </c>
      <c r="O23" s="392"/>
      <c r="P23" s="394" t="s">
        <v>2346</v>
      </c>
      <c r="Q23" s="395" t="s">
        <v>85</v>
      </c>
      <c r="R23" s="394" t="s">
        <v>85</v>
      </c>
      <c r="S23" s="396" t="s">
        <v>85</v>
      </c>
      <c r="T23" s="394"/>
    </row>
    <row r="24" spans="1:20">
      <c r="A24" s="386" t="s">
        <v>4</v>
      </c>
      <c r="B24" s="387" t="s">
        <v>2332</v>
      </c>
      <c r="C24" s="387" t="s">
        <v>2357</v>
      </c>
      <c r="D24" s="388" t="s">
        <v>42</v>
      </c>
      <c r="E24" s="393" t="s">
        <v>2325</v>
      </c>
      <c r="F24" s="389" t="s">
        <v>1909</v>
      </c>
      <c r="G24" s="390" t="s">
        <v>31</v>
      </c>
      <c r="H24" s="391" t="s">
        <v>51</v>
      </c>
      <c r="I24" s="390" t="s">
        <v>45</v>
      </c>
      <c r="J24" s="391" t="s">
        <v>2334</v>
      </c>
      <c r="K24" s="390" t="s">
        <v>46</v>
      </c>
      <c r="L24" s="390" t="s">
        <v>29</v>
      </c>
      <c r="M24" s="390" t="s">
        <v>47</v>
      </c>
      <c r="N24" s="390" t="s">
        <v>85</v>
      </c>
      <c r="O24" s="392"/>
      <c r="P24" s="394" t="s">
        <v>2346</v>
      </c>
      <c r="Q24" s="395" t="s">
        <v>85</v>
      </c>
      <c r="R24" s="394" t="s">
        <v>85</v>
      </c>
      <c r="S24" s="396" t="s">
        <v>85</v>
      </c>
      <c r="T24" s="394"/>
    </row>
    <row r="25" spans="1:20">
      <c r="A25" s="386" t="s">
        <v>4</v>
      </c>
      <c r="B25" s="387" t="s">
        <v>2332</v>
      </c>
      <c r="C25" s="387" t="s">
        <v>2357</v>
      </c>
      <c r="D25" s="388" t="s">
        <v>42</v>
      </c>
      <c r="E25" s="393" t="s">
        <v>2326</v>
      </c>
      <c r="F25" s="389" t="s">
        <v>1909</v>
      </c>
      <c r="G25" s="390" t="s">
        <v>31</v>
      </c>
      <c r="H25" s="391" t="s">
        <v>51</v>
      </c>
      <c r="I25" s="390" t="s">
        <v>85</v>
      </c>
      <c r="J25" s="391" t="s">
        <v>2344</v>
      </c>
      <c r="K25" s="390" t="s">
        <v>46</v>
      </c>
      <c r="L25" s="390" t="s">
        <v>29</v>
      </c>
      <c r="M25" s="390" t="s">
        <v>47</v>
      </c>
      <c r="N25" s="390" t="s">
        <v>85</v>
      </c>
      <c r="O25" s="392"/>
      <c r="P25" s="395" t="s">
        <v>85</v>
      </c>
      <c r="Q25" s="395" t="s">
        <v>85</v>
      </c>
      <c r="R25" s="394" t="s">
        <v>85</v>
      </c>
      <c r="S25" s="396" t="s">
        <v>85</v>
      </c>
      <c r="T25" s="394"/>
    </row>
    <row r="26" spans="1:20">
      <c r="A26" s="386" t="s">
        <v>4</v>
      </c>
      <c r="B26" s="387" t="s">
        <v>2332</v>
      </c>
      <c r="C26" s="387" t="s">
        <v>2357</v>
      </c>
      <c r="D26" s="388" t="s">
        <v>42</v>
      </c>
      <c r="E26" s="393" t="s">
        <v>2327</v>
      </c>
      <c r="F26" s="389" t="s">
        <v>1909</v>
      </c>
      <c r="G26" s="390" t="s">
        <v>31</v>
      </c>
      <c r="H26" s="391" t="s">
        <v>51</v>
      </c>
      <c r="I26" s="390" t="s">
        <v>85</v>
      </c>
      <c r="J26" s="391" t="s">
        <v>2344</v>
      </c>
      <c r="K26" s="390" t="s">
        <v>46</v>
      </c>
      <c r="L26" s="390" t="s">
        <v>29</v>
      </c>
      <c r="M26" s="390" t="s">
        <v>47</v>
      </c>
      <c r="N26" s="390" t="s">
        <v>85</v>
      </c>
      <c r="O26" s="392"/>
      <c r="P26" s="395" t="s">
        <v>85</v>
      </c>
      <c r="Q26" s="395" t="s">
        <v>85</v>
      </c>
      <c r="R26" s="394" t="s">
        <v>85</v>
      </c>
      <c r="S26" s="396" t="s">
        <v>85</v>
      </c>
      <c r="T26" s="394"/>
    </row>
    <row r="27" spans="1:20">
      <c r="A27" s="386" t="s">
        <v>4</v>
      </c>
      <c r="B27" s="387" t="s">
        <v>2332</v>
      </c>
      <c r="C27" s="387" t="s">
        <v>2357</v>
      </c>
      <c r="D27" s="388" t="s">
        <v>42</v>
      </c>
      <c r="E27" s="393" t="s">
        <v>2330</v>
      </c>
      <c r="F27" s="389" t="s">
        <v>1909</v>
      </c>
      <c r="G27" s="390" t="s">
        <v>31</v>
      </c>
      <c r="H27" s="391" t="s">
        <v>51</v>
      </c>
      <c r="I27" s="390" t="s">
        <v>45</v>
      </c>
      <c r="J27" s="391" t="s">
        <v>2334</v>
      </c>
      <c r="K27" s="390" t="s">
        <v>46</v>
      </c>
      <c r="L27" s="390" t="s">
        <v>29</v>
      </c>
      <c r="M27" s="390" t="s">
        <v>47</v>
      </c>
      <c r="N27" s="390" t="s">
        <v>85</v>
      </c>
      <c r="O27" s="392"/>
      <c r="P27" s="394" t="s">
        <v>2346</v>
      </c>
      <c r="Q27" s="395" t="s">
        <v>85</v>
      </c>
      <c r="R27" s="394" t="s">
        <v>85</v>
      </c>
      <c r="S27" s="396" t="s">
        <v>85</v>
      </c>
      <c r="T27" s="394"/>
    </row>
    <row r="28" spans="1:20">
      <c r="A28" s="386" t="s">
        <v>4</v>
      </c>
      <c r="B28" s="387" t="s">
        <v>2332</v>
      </c>
      <c r="C28" s="387" t="s">
        <v>2357</v>
      </c>
      <c r="D28" s="388" t="s">
        <v>42</v>
      </c>
      <c r="E28" s="393" t="s">
        <v>2331</v>
      </c>
      <c r="F28" s="389" t="s">
        <v>1909</v>
      </c>
      <c r="G28" s="390" t="s">
        <v>31</v>
      </c>
      <c r="H28" s="391" t="s">
        <v>51</v>
      </c>
      <c r="I28" s="390" t="s">
        <v>45</v>
      </c>
      <c r="J28" s="391" t="s">
        <v>2334</v>
      </c>
      <c r="K28" s="390" t="s">
        <v>46</v>
      </c>
      <c r="L28" s="390" t="s">
        <v>29</v>
      </c>
      <c r="M28" s="390" t="s">
        <v>47</v>
      </c>
      <c r="N28" s="390" t="s">
        <v>85</v>
      </c>
      <c r="O28" s="392"/>
      <c r="P28" s="394" t="s">
        <v>2346</v>
      </c>
      <c r="Q28" s="395" t="s">
        <v>85</v>
      </c>
      <c r="R28" s="394" t="s">
        <v>85</v>
      </c>
      <c r="S28" s="396" t="s">
        <v>85</v>
      </c>
      <c r="T28" s="394"/>
    </row>
    <row r="29" spans="1:20">
      <c r="A29" s="386" t="s">
        <v>4</v>
      </c>
      <c r="B29" s="387" t="s">
        <v>2332</v>
      </c>
      <c r="C29" s="387" t="s">
        <v>2357</v>
      </c>
      <c r="D29" s="388" t="s">
        <v>42</v>
      </c>
      <c r="E29" s="393" t="s">
        <v>2368</v>
      </c>
      <c r="F29" s="389" t="s">
        <v>1909</v>
      </c>
      <c r="G29" s="390" t="s">
        <v>31</v>
      </c>
      <c r="H29" s="391" t="s">
        <v>51</v>
      </c>
      <c r="I29" s="390" t="s">
        <v>45</v>
      </c>
      <c r="J29" s="391" t="s">
        <v>2334</v>
      </c>
      <c r="K29" s="390" t="s">
        <v>46</v>
      </c>
      <c r="L29" s="390" t="s">
        <v>29</v>
      </c>
      <c r="M29" s="390" t="s">
        <v>47</v>
      </c>
      <c r="N29" s="390" t="s">
        <v>85</v>
      </c>
      <c r="O29" s="392"/>
      <c r="P29" s="394" t="s">
        <v>2346</v>
      </c>
      <c r="Q29" s="395" t="s">
        <v>85</v>
      </c>
      <c r="R29" s="394" t="s">
        <v>85</v>
      </c>
      <c r="S29" s="396" t="s">
        <v>85</v>
      </c>
      <c r="T29" s="393" t="s">
        <v>3189</v>
      </c>
    </row>
    <row r="30" spans="1:20">
      <c r="A30" s="386" t="s">
        <v>4</v>
      </c>
      <c r="B30" s="387" t="s">
        <v>2332</v>
      </c>
      <c r="C30" s="387" t="s">
        <v>2357</v>
      </c>
      <c r="D30" s="388" t="s">
        <v>42</v>
      </c>
      <c r="E30" s="393" t="s">
        <v>2369</v>
      </c>
      <c r="F30" s="389" t="s">
        <v>1909</v>
      </c>
      <c r="G30" s="390" t="s">
        <v>31</v>
      </c>
      <c r="H30" s="391" t="s">
        <v>51</v>
      </c>
      <c r="I30" s="390" t="s">
        <v>45</v>
      </c>
      <c r="J30" s="391" t="s">
        <v>2334</v>
      </c>
      <c r="K30" s="390" t="s">
        <v>46</v>
      </c>
      <c r="L30" s="390" t="s">
        <v>29</v>
      </c>
      <c r="M30" s="390" t="s">
        <v>47</v>
      </c>
      <c r="N30" s="390" t="s">
        <v>85</v>
      </c>
      <c r="O30" s="392"/>
      <c r="P30" s="394" t="s">
        <v>2346</v>
      </c>
      <c r="Q30" s="395" t="s">
        <v>85</v>
      </c>
      <c r="R30" s="394" t="s">
        <v>85</v>
      </c>
      <c r="S30" s="396" t="s">
        <v>85</v>
      </c>
      <c r="T30" s="393" t="s">
        <v>3189</v>
      </c>
    </row>
    <row r="31" spans="1:20">
      <c r="A31" s="386" t="s">
        <v>4</v>
      </c>
      <c r="B31" s="387" t="s">
        <v>2332</v>
      </c>
      <c r="C31" s="387" t="s">
        <v>2357</v>
      </c>
      <c r="D31" s="388" t="s">
        <v>42</v>
      </c>
      <c r="E31" s="393" t="s">
        <v>2371</v>
      </c>
      <c r="F31" s="389" t="s">
        <v>2372</v>
      </c>
      <c r="G31" s="390" t="s">
        <v>85</v>
      </c>
      <c r="H31" s="390" t="s">
        <v>85</v>
      </c>
      <c r="I31" s="390" t="s">
        <v>85</v>
      </c>
      <c r="J31" s="390" t="s">
        <v>85</v>
      </c>
      <c r="K31" s="390" t="s">
        <v>85</v>
      </c>
      <c r="L31" s="390" t="s">
        <v>85</v>
      </c>
      <c r="M31" s="390" t="s">
        <v>85</v>
      </c>
      <c r="N31" s="390" t="s">
        <v>85</v>
      </c>
      <c r="O31" s="392"/>
      <c r="P31" s="395" t="s">
        <v>85</v>
      </c>
      <c r="Q31" s="395" t="s">
        <v>85</v>
      </c>
      <c r="R31" s="394" t="s">
        <v>85</v>
      </c>
      <c r="S31" s="396" t="s">
        <v>85</v>
      </c>
      <c r="T31" s="394"/>
    </row>
    <row r="32" spans="1:20">
      <c r="A32" s="386" t="s">
        <v>4</v>
      </c>
      <c r="B32" s="387" t="s">
        <v>2332</v>
      </c>
      <c r="C32" s="387" t="s">
        <v>2357</v>
      </c>
      <c r="D32" s="388" t="s">
        <v>49</v>
      </c>
      <c r="E32" s="393" t="s">
        <v>2328</v>
      </c>
      <c r="F32" s="389" t="s">
        <v>1909</v>
      </c>
      <c r="G32" s="390" t="s">
        <v>31</v>
      </c>
      <c r="H32" s="391" t="s">
        <v>51</v>
      </c>
      <c r="I32" s="390" t="s">
        <v>85</v>
      </c>
      <c r="J32" s="391" t="s">
        <v>44</v>
      </c>
      <c r="K32" s="390" t="s">
        <v>46</v>
      </c>
      <c r="L32" s="390" t="s">
        <v>29</v>
      </c>
      <c r="M32" s="390" t="s">
        <v>47</v>
      </c>
      <c r="N32" s="390" t="s">
        <v>85</v>
      </c>
      <c r="O32" s="392"/>
      <c r="P32" s="395" t="s">
        <v>85</v>
      </c>
      <c r="Q32" s="395" t="s">
        <v>85</v>
      </c>
      <c r="R32" s="394" t="s">
        <v>85</v>
      </c>
      <c r="S32" s="396" t="s">
        <v>85</v>
      </c>
      <c r="T32" s="394"/>
    </row>
    <row r="33" spans="1:20">
      <c r="A33" s="386" t="s">
        <v>4</v>
      </c>
      <c r="B33" s="387" t="s">
        <v>2332</v>
      </c>
      <c r="C33" s="387" t="s">
        <v>2357</v>
      </c>
      <c r="D33" s="388" t="s">
        <v>49</v>
      </c>
      <c r="E33" s="393" t="s">
        <v>2329</v>
      </c>
      <c r="F33" s="389" t="s">
        <v>1909</v>
      </c>
      <c r="G33" s="390" t="s">
        <v>31</v>
      </c>
      <c r="H33" s="391" t="s">
        <v>51</v>
      </c>
      <c r="I33" s="390" t="s">
        <v>45</v>
      </c>
      <c r="J33" s="391" t="s">
        <v>2341</v>
      </c>
      <c r="K33" s="390" t="s">
        <v>46</v>
      </c>
      <c r="L33" s="390" t="s">
        <v>29</v>
      </c>
      <c r="M33" s="390" t="s">
        <v>47</v>
      </c>
      <c r="N33" s="390" t="s">
        <v>85</v>
      </c>
      <c r="O33" s="392"/>
      <c r="P33" s="394" t="s">
        <v>2346</v>
      </c>
      <c r="Q33" s="395" t="s">
        <v>85</v>
      </c>
      <c r="R33" s="394" t="s">
        <v>85</v>
      </c>
      <c r="S33" s="396" t="s">
        <v>85</v>
      </c>
      <c r="T33" s="394"/>
    </row>
    <row r="34" spans="1:20">
      <c r="A34" s="386" t="s">
        <v>4</v>
      </c>
      <c r="B34" s="387" t="s">
        <v>2332</v>
      </c>
      <c r="C34" s="387" t="s">
        <v>2357</v>
      </c>
      <c r="D34" s="388" t="s">
        <v>49</v>
      </c>
      <c r="E34" s="393" t="s">
        <v>2342</v>
      </c>
      <c r="F34" s="389" t="s">
        <v>1909</v>
      </c>
      <c r="G34" s="390" t="s">
        <v>31</v>
      </c>
      <c r="H34" s="391" t="s">
        <v>51</v>
      </c>
      <c r="I34" s="390" t="s">
        <v>85</v>
      </c>
      <c r="J34" s="391" t="s">
        <v>44</v>
      </c>
      <c r="K34" s="390" t="s">
        <v>46</v>
      </c>
      <c r="L34" s="390" t="s">
        <v>29</v>
      </c>
      <c r="M34" s="390" t="s">
        <v>47</v>
      </c>
      <c r="N34" s="390" t="s">
        <v>85</v>
      </c>
      <c r="O34" s="392"/>
      <c r="P34" s="395" t="s">
        <v>85</v>
      </c>
      <c r="Q34" s="395" t="s">
        <v>85</v>
      </c>
      <c r="R34" s="394" t="s">
        <v>85</v>
      </c>
      <c r="S34" s="396" t="s">
        <v>85</v>
      </c>
      <c r="T34" s="394"/>
    </row>
    <row r="35" spans="1:20">
      <c r="A35" s="386" t="s">
        <v>4</v>
      </c>
      <c r="B35" s="387" t="s">
        <v>2332</v>
      </c>
      <c r="C35" s="387" t="s">
        <v>2358</v>
      </c>
      <c r="D35" s="388" t="s">
        <v>50</v>
      </c>
      <c r="E35" s="393" t="s">
        <v>1947</v>
      </c>
      <c r="F35" s="389" t="s">
        <v>1909</v>
      </c>
      <c r="G35" s="390" t="s">
        <v>31</v>
      </c>
      <c r="H35" s="391" t="s">
        <v>51</v>
      </c>
      <c r="I35" s="390" t="s">
        <v>45</v>
      </c>
      <c r="J35" s="391" t="s">
        <v>2339</v>
      </c>
      <c r="K35" s="390" t="s">
        <v>46</v>
      </c>
      <c r="L35" s="390" t="s">
        <v>29</v>
      </c>
      <c r="M35" s="390" t="s">
        <v>47</v>
      </c>
      <c r="N35" s="390" t="s">
        <v>85</v>
      </c>
      <c r="O35" s="392"/>
      <c r="P35" s="394" t="s">
        <v>2346</v>
      </c>
      <c r="Q35" s="395" t="s">
        <v>85</v>
      </c>
      <c r="R35" s="394" t="s">
        <v>85</v>
      </c>
      <c r="S35" s="396" t="s">
        <v>85</v>
      </c>
      <c r="T35" s="394"/>
    </row>
    <row r="36" spans="1:20">
      <c r="A36" s="386" t="s">
        <v>4</v>
      </c>
      <c r="B36" s="387" t="s">
        <v>2332</v>
      </c>
      <c r="C36" s="387" t="s">
        <v>2358</v>
      </c>
      <c r="D36" s="388" t="s">
        <v>50</v>
      </c>
      <c r="E36" s="393" t="s">
        <v>2323</v>
      </c>
      <c r="F36" s="389" t="s">
        <v>1909</v>
      </c>
      <c r="G36" s="390" t="s">
        <v>31</v>
      </c>
      <c r="H36" s="391" t="s">
        <v>51</v>
      </c>
      <c r="I36" s="390" t="s">
        <v>45</v>
      </c>
      <c r="J36" s="391" t="s">
        <v>1910</v>
      </c>
      <c r="K36" s="390" t="s">
        <v>46</v>
      </c>
      <c r="L36" s="390" t="s">
        <v>29</v>
      </c>
      <c r="M36" s="390" t="s">
        <v>47</v>
      </c>
      <c r="N36" s="390" t="s">
        <v>85</v>
      </c>
      <c r="O36" s="392"/>
      <c r="P36" s="394" t="s">
        <v>2346</v>
      </c>
      <c r="Q36" s="395" t="s">
        <v>85</v>
      </c>
      <c r="R36" s="394" t="s">
        <v>85</v>
      </c>
      <c r="S36" s="396" t="s">
        <v>85</v>
      </c>
      <c r="T36" s="394"/>
    </row>
    <row r="37" spans="1:20">
      <c r="A37" s="386" t="s">
        <v>4</v>
      </c>
      <c r="B37" s="387" t="s">
        <v>2332</v>
      </c>
      <c r="C37" s="387" t="s">
        <v>2358</v>
      </c>
      <c r="D37" s="388" t="s">
        <v>42</v>
      </c>
      <c r="E37" s="393" t="s">
        <v>1948</v>
      </c>
      <c r="F37" s="389" t="s">
        <v>1909</v>
      </c>
      <c r="G37" s="390" t="s">
        <v>31</v>
      </c>
      <c r="H37" s="391" t="s">
        <v>51</v>
      </c>
      <c r="I37" s="390" t="s">
        <v>45</v>
      </c>
      <c r="J37" s="391" t="s">
        <v>2343</v>
      </c>
      <c r="K37" s="390" t="s">
        <v>46</v>
      </c>
      <c r="L37" s="390" t="s">
        <v>29</v>
      </c>
      <c r="M37" s="390" t="s">
        <v>47</v>
      </c>
      <c r="N37" s="390" t="s">
        <v>85</v>
      </c>
      <c r="O37" s="392"/>
      <c r="P37" s="394" t="s">
        <v>2346</v>
      </c>
      <c r="Q37" s="395" t="s">
        <v>85</v>
      </c>
      <c r="R37" s="394" t="s">
        <v>85</v>
      </c>
      <c r="S37" s="396" t="s">
        <v>85</v>
      </c>
      <c r="T37" s="394"/>
    </row>
    <row r="38" spans="1:20">
      <c r="A38" s="386" t="s">
        <v>4</v>
      </c>
      <c r="B38" s="387" t="s">
        <v>2332</v>
      </c>
      <c r="C38" s="387" t="s">
        <v>2358</v>
      </c>
      <c r="D38" s="388" t="s">
        <v>42</v>
      </c>
      <c r="E38" s="393" t="s">
        <v>2324</v>
      </c>
      <c r="F38" s="389" t="s">
        <v>1909</v>
      </c>
      <c r="G38" s="390" t="s">
        <v>2359</v>
      </c>
      <c r="H38" s="391" t="s">
        <v>51</v>
      </c>
      <c r="I38" s="390" t="s">
        <v>45</v>
      </c>
      <c r="J38" s="391" t="s">
        <v>2334</v>
      </c>
      <c r="K38" s="390" t="s">
        <v>46</v>
      </c>
      <c r="L38" s="390" t="s">
        <v>29</v>
      </c>
      <c r="M38" s="390" t="s">
        <v>47</v>
      </c>
      <c r="N38" s="390" t="s">
        <v>85</v>
      </c>
      <c r="O38" s="392"/>
      <c r="P38" s="394" t="s">
        <v>2346</v>
      </c>
      <c r="Q38" s="395" t="s">
        <v>85</v>
      </c>
      <c r="R38" s="394" t="s">
        <v>85</v>
      </c>
      <c r="S38" s="396" t="s">
        <v>85</v>
      </c>
      <c r="T38" s="394"/>
    </row>
    <row r="39" spans="1:20">
      <c r="A39" s="386" t="s">
        <v>4</v>
      </c>
      <c r="B39" s="387" t="s">
        <v>2332</v>
      </c>
      <c r="C39" s="387" t="s">
        <v>2358</v>
      </c>
      <c r="D39" s="388" t="s">
        <v>42</v>
      </c>
      <c r="E39" s="393" t="s">
        <v>2325</v>
      </c>
      <c r="F39" s="389" t="s">
        <v>1909</v>
      </c>
      <c r="G39" s="390" t="s">
        <v>31</v>
      </c>
      <c r="H39" s="391" t="s">
        <v>51</v>
      </c>
      <c r="I39" s="390" t="s">
        <v>45</v>
      </c>
      <c r="J39" s="391" t="s">
        <v>2343</v>
      </c>
      <c r="K39" s="390" t="s">
        <v>46</v>
      </c>
      <c r="L39" s="390" t="s">
        <v>29</v>
      </c>
      <c r="M39" s="390" t="s">
        <v>47</v>
      </c>
      <c r="N39" s="390" t="s">
        <v>85</v>
      </c>
      <c r="O39" s="392"/>
      <c r="P39" s="394" t="s">
        <v>2346</v>
      </c>
      <c r="Q39" s="395" t="s">
        <v>85</v>
      </c>
      <c r="R39" s="394" t="s">
        <v>85</v>
      </c>
      <c r="S39" s="396" t="s">
        <v>85</v>
      </c>
      <c r="T39" s="394"/>
    </row>
    <row r="40" spans="1:20">
      <c r="A40" s="386" t="s">
        <v>4</v>
      </c>
      <c r="B40" s="387" t="s">
        <v>2332</v>
      </c>
      <c r="C40" s="387" t="s">
        <v>2358</v>
      </c>
      <c r="D40" s="388" t="s">
        <v>42</v>
      </c>
      <c r="E40" s="393" t="s">
        <v>2326</v>
      </c>
      <c r="F40" s="389" t="s">
        <v>1909</v>
      </c>
      <c r="G40" s="390" t="s">
        <v>31</v>
      </c>
      <c r="H40" s="391" t="s">
        <v>51</v>
      </c>
      <c r="I40" s="390" t="s">
        <v>85</v>
      </c>
      <c r="J40" s="391" t="s">
        <v>2360</v>
      </c>
      <c r="K40" s="390" t="s">
        <v>46</v>
      </c>
      <c r="L40" s="390" t="s">
        <v>29</v>
      </c>
      <c r="M40" s="390" t="s">
        <v>47</v>
      </c>
      <c r="N40" s="390" t="s">
        <v>85</v>
      </c>
      <c r="O40" s="392"/>
      <c r="P40" s="395" t="s">
        <v>85</v>
      </c>
      <c r="Q40" s="395" t="s">
        <v>85</v>
      </c>
      <c r="R40" s="394" t="s">
        <v>85</v>
      </c>
      <c r="S40" s="396" t="s">
        <v>85</v>
      </c>
      <c r="T40" s="394"/>
    </row>
    <row r="41" spans="1:20">
      <c r="A41" s="386" t="s">
        <v>4</v>
      </c>
      <c r="B41" s="387" t="s">
        <v>2332</v>
      </c>
      <c r="C41" s="387" t="s">
        <v>2358</v>
      </c>
      <c r="D41" s="388" t="s">
        <v>42</v>
      </c>
      <c r="E41" s="393" t="s">
        <v>2327</v>
      </c>
      <c r="F41" s="389" t="s">
        <v>1909</v>
      </c>
      <c r="G41" s="390" t="s">
        <v>31</v>
      </c>
      <c r="H41" s="391" t="s">
        <v>51</v>
      </c>
      <c r="I41" s="390" t="s">
        <v>85</v>
      </c>
      <c r="J41" s="391" t="s">
        <v>2360</v>
      </c>
      <c r="K41" s="390" t="s">
        <v>46</v>
      </c>
      <c r="L41" s="390" t="s">
        <v>29</v>
      </c>
      <c r="M41" s="390" t="s">
        <v>47</v>
      </c>
      <c r="N41" s="390" t="s">
        <v>85</v>
      </c>
      <c r="O41" s="392"/>
      <c r="P41" s="395" t="s">
        <v>85</v>
      </c>
      <c r="Q41" s="395" t="s">
        <v>85</v>
      </c>
      <c r="R41" s="394" t="s">
        <v>85</v>
      </c>
      <c r="S41" s="396" t="s">
        <v>85</v>
      </c>
      <c r="T41" s="394"/>
    </row>
    <row r="42" spans="1:20">
      <c r="A42" s="386" t="s">
        <v>4</v>
      </c>
      <c r="B42" s="387" t="s">
        <v>2332</v>
      </c>
      <c r="C42" s="387" t="s">
        <v>2358</v>
      </c>
      <c r="D42" s="388" t="s">
        <v>42</v>
      </c>
      <c r="E42" s="393" t="s">
        <v>2330</v>
      </c>
      <c r="F42" s="389" t="s">
        <v>1909</v>
      </c>
      <c r="G42" s="390" t="s">
        <v>31</v>
      </c>
      <c r="H42" s="391" t="s">
        <v>51</v>
      </c>
      <c r="I42" s="390" t="s">
        <v>45</v>
      </c>
      <c r="J42" s="391" t="s">
        <v>2343</v>
      </c>
      <c r="K42" s="390" t="s">
        <v>46</v>
      </c>
      <c r="L42" s="390" t="s">
        <v>29</v>
      </c>
      <c r="M42" s="390" t="s">
        <v>47</v>
      </c>
      <c r="N42" s="390" t="s">
        <v>85</v>
      </c>
      <c r="O42" s="392"/>
      <c r="P42" s="394" t="s">
        <v>2346</v>
      </c>
      <c r="Q42" s="395" t="s">
        <v>85</v>
      </c>
      <c r="R42" s="394" t="s">
        <v>85</v>
      </c>
      <c r="S42" s="396" t="s">
        <v>85</v>
      </c>
      <c r="T42" s="394"/>
    </row>
    <row r="43" spans="1:20">
      <c r="A43" s="386" t="s">
        <v>4</v>
      </c>
      <c r="B43" s="387" t="s">
        <v>2332</v>
      </c>
      <c r="C43" s="387" t="s">
        <v>2358</v>
      </c>
      <c r="D43" s="388" t="s">
        <v>42</v>
      </c>
      <c r="E43" s="393" t="s">
        <v>2331</v>
      </c>
      <c r="F43" s="389" t="s">
        <v>1909</v>
      </c>
      <c r="G43" s="390" t="s">
        <v>2359</v>
      </c>
      <c r="H43" s="391" t="s">
        <v>51</v>
      </c>
      <c r="I43" s="390" t="s">
        <v>45</v>
      </c>
      <c r="J43" s="391" t="s">
        <v>2334</v>
      </c>
      <c r="K43" s="390" t="s">
        <v>46</v>
      </c>
      <c r="L43" s="390" t="s">
        <v>29</v>
      </c>
      <c r="M43" s="390" t="s">
        <v>47</v>
      </c>
      <c r="N43" s="390" t="s">
        <v>85</v>
      </c>
      <c r="O43" s="392"/>
      <c r="P43" s="394" t="s">
        <v>2346</v>
      </c>
      <c r="Q43" s="395" t="s">
        <v>85</v>
      </c>
      <c r="R43" s="394" t="s">
        <v>85</v>
      </c>
      <c r="S43" s="396" t="s">
        <v>85</v>
      </c>
      <c r="T43" s="394"/>
    </row>
    <row r="44" spans="1:20">
      <c r="A44" s="386" t="s">
        <v>4</v>
      </c>
      <c r="B44" s="387" t="s">
        <v>2332</v>
      </c>
      <c r="C44" s="387" t="s">
        <v>2358</v>
      </c>
      <c r="D44" s="388" t="s">
        <v>42</v>
      </c>
      <c r="E44" s="393" t="s">
        <v>2368</v>
      </c>
      <c r="F44" s="389" t="s">
        <v>1909</v>
      </c>
      <c r="G44" s="390" t="s">
        <v>2359</v>
      </c>
      <c r="H44" s="391" t="s">
        <v>51</v>
      </c>
      <c r="I44" s="390" t="s">
        <v>45</v>
      </c>
      <c r="J44" s="391" t="s">
        <v>2334</v>
      </c>
      <c r="K44" s="390" t="s">
        <v>46</v>
      </c>
      <c r="L44" s="390" t="s">
        <v>29</v>
      </c>
      <c r="M44" s="390" t="s">
        <v>47</v>
      </c>
      <c r="N44" s="390" t="s">
        <v>85</v>
      </c>
      <c r="O44" s="392"/>
      <c r="P44" s="394" t="s">
        <v>2346</v>
      </c>
      <c r="Q44" s="395" t="s">
        <v>85</v>
      </c>
      <c r="R44" s="394" t="s">
        <v>85</v>
      </c>
      <c r="S44" s="396" t="s">
        <v>85</v>
      </c>
      <c r="T44" s="393" t="s">
        <v>2373</v>
      </c>
    </row>
    <row r="45" spans="1:20">
      <c r="A45" s="386" t="s">
        <v>4</v>
      </c>
      <c r="B45" s="387" t="s">
        <v>2332</v>
      </c>
      <c r="C45" s="387" t="s">
        <v>2358</v>
      </c>
      <c r="D45" s="388" t="s">
        <v>42</v>
      </c>
      <c r="E45" s="393" t="s">
        <v>2369</v>
      </c>
      <c r="F45" s="389" t="s">
        <v>1909</v>
      </c>
      <c r="G45" s="390" t="s">
        <v>2359</v>
      </c>
      <c r="H45" s="391" t="s">
        <v>51</v>
      </c>
      <c r="I45" s="390" t="s">
        <v>45</v>
      </c>
      <c r="J45" s="391" t="s">
        <v>2334</v>
      </c>
      <c r="K45" s="390" t="s">
        <v>46</v>
      </c>
      <c r="L45" s="390" t="s">
        <v>29</v>
      </c>
      <c r="M45" s="390" t="s">
        <v>47</v>
      </c>
      <c r="N45" s="390" t="s">
        <v>85</v>
      </c>
      <c r="O45" s="392"/>
      <c r="P45" s="394" t="s">
        <v>2346</v>
      </c>
      <c r="Q45" s="395" t="s">
        <v>85</v>
      </c>
      <c r="R45" s="394" t="s">
        <v>85</v>
      </c>
      <c r="S45" s="396" t="s">
        <v>85</v>
      </c>
      <c r="T45" s="393" t="s">
        <v>2373</v>
      </c>
    </row>
    <row r="46" spans="1:20">
      <c r="A46" s="386" t="s">
        <v>4</v>
      </c>
      <c r="B46" s="387" t="s">
        <v>2332</v>
      </c>
      <c r="C46" s="387" t="s">
        <v>2358</v>
      </c>
      <c r="D46" s="388" t="s">
        <v>42</v>
      </c>
      <c r="E46" s="393" t="s">
        <v>2371</v>
      </c>
      <c r="F46" s="389" t="s">
        <v>1909</v>
      </c>
      <c r="G46" s="390" t="s">
        <v>2359</v>
      </c>
      <c r="H46" s="391" t="s">
        <v>51</v>
      </c>
      <c r="I46" s="390" t="s">
        <v>45</v>
      </c>
      <c r="J46" s="391" t="s">
        <v>2334</v>
      </c>
      <c r="K46" s="390" t="s">
        <v>46</v>
      </c>
      <c r="L46" s="390" t="s">
        <v>29</v>
      </c>
      <c r="M46" s="390" t="s">
        <v>47</v>
      </c>
      <c r="N46" s="390" t="s">
        <v>85</v>
      </c>
      <c r="O46" s="392"/>
      <c r="P46" s="394" t="s">
        <v>2346</v>
      </c>
      <c r="Q46" s="395" t="s">
        <v>85</v>
      </c>
      <c r="R46" s="394" t="s">
        <v>85</v>
      </c>
      <c r="S46" s="396" t="s">
        <v>85</v>
      </c>
      <c r="T46" s="393" t="s">
        <v>2373</v>
      </c>
    </row>
    <row r="47" spans="1:20">
      <c r="A47" s="386" t="s">
        <v>4</v>
      </c>
      <c r="B47" s="387" t="s">
        <v>2332</v>
      </c>
      <c r="C47" s="387" t="s">
        <v>2358</v>
      </c>
      <c r="D47" s="388" t="s">
        <v>49</v>
      </c>
      <c r="E47" s="393" t="s">
        <v>2328</v>
      </c>
      <c r="F47" s="389" t="s">
        <v>1909</v>
      </c>
      <c r="G47" s="390" t="s">
        <v>31</v>
      </c>
      <c r="H47" s="391" t="s">
        <v>51</v>
      </c>
      <c r="I47" s="390" t="s">
        <v>85</v>
      </c>
      <c r="J47" s="391" t="s">
        <v>44</v>
      </c>
      <c r="K47" s="390" t="s">
        <v>46</v>
      </c>
      <c r="L47" s="390" t="s">
        <v>29</v>
      </c>
      <c r="M47" s="390" t="s">
        <v>47</v>
      </c>
      <c r="N47" s="390" t="s">
        <v>85</v>
      </c>
      <c r="O47" s="392"/>
      <c r="P47" s="394" t="s">
        <v>85</v>
      </c>
      <c r="Q47" s="395" t="s">
        <v>85</v>
      </c>
      <c r="R47" s="394" t="s">
        <v>85</v>
      </c>
      <c r="S47" s="396" t="s">
        <v>85</v>
      </c>
      <c r="T47" s="394"/>
    </row>
    <row r="48" spans="1:20">
      <c r="A48" s="386" t="s">
        <v>4</v>
      </c>
      <c r="B48" s="387" t="s">
        <v>2332</v>
      </c>
      <c r="C48" s="387" t="s">
        <v>2358</v>
      </c>
      <c r="D48" s="388" t="s">
        <v>49</v>
      </c>
      <c r="E48" s="393" t="s">
        <v>2329</v>
      </c>
      <c r="F48" s="389" t="s">
        <v>1909</v>
      </c>
      <c r="G48" s="390" t="s">
        <v>31</v>
      </c>
      <c r="H48" s="391" t="s">
        <v>51</v>
      </c>
      <c r="I48" s="390" t="s">
        <v>45</v>
      </c>
      <c r="J48" s="391" t="s">
        <v>2361</v>
      </c>
      <c r="K48" s="390" t="s">
        <v>46</v>
      </c>
      <c r="L48" s="390" t="s">
        <v>29</v>
      </c>
      <c r="M48" s="390" t="s">
        <v>47</v>
      </c>
      <c r="N48" s="390" t="s">
        <v>85</v>
      </c>
      <c r="O48" s="392"/>
      <c r="P48" s="394" t="s">
        <v>2346</v>
      </c>
      <c r="Q48" s="395" t="s">
        <v>85</v>
      </c>
      <c r="R48" s="394" t="s">
        <v>85</v>
      </c>
      <c r="S48" s="396" t="s">
        <v>85</v>
      </c>
      <c r="T48" s="394"/>
    </row>
    <row r="49" spans="1:20">
      <c r="A49" s="386" t="s">
        <v>4</v>
      </c>
      <c r="B49" s="387" t="s">
        <v>2332</v>
      </c>
      <c r="C49" s="387" t="s">
        <v>2358</v>
      </c>
      <c r="D49" s="388" t="s">
        <v>49</v>
      </c>
      <c r="E49" s="393" t="s">
        <v>2342</v>
      </c>
      <c r="F49" s="389" t="s">
        <v>1909</v>
      </c>
      <c r="G49" s="390" t="s">
        <v>31</v>
      </c>
      <c r="H49" s="391" t="s">
        <v>51</v>
      </c>
      <c r="I49" s="390" t="s">
        <v>85</v>
      </c>
      <c r="J49" s="391" t="s">
        <v>44</v>
      </c>
      <c r="K49" s="390" t="s">
        <v>46</v>
      </c>
      <c r="L49" s="390" t="s">
        <v>29</v>
      </c>
      <c r="M49" s="390" t="s">
        <v>47</v>
      </c>
      <c r="N49" s="390" t="s">
        <v>85</v>
      </c>
      <c r="O49" s="392"/>
      <c r="P49" s="394" t="s">
        <v>2346</v>
      </c>
      <c r="Q49" s="395" t="s">
        <v>85</v>
      </c>
      <c r="R49" s="394" t="s">
        <v>85</v>
      </c>
      <c r="S49" s="396" t="s">
        <v>85</v>
      </c>
      <c r="T49" s="394"/>
    </row>
    <row r="50" spans="1:20">
      <c r="A50" s="386" t="s">
        <v>4</v>
      </c>
      <c r="B50" s="387" t="s">
        <v>2332</v>
      </c>
      <c r="C50" s="387" t="s">
        <v>2335</v>
      </c>
      <c r="D50" s="388" t="s">
        <v>50</v>
      </c>
      <c r="E50" s="393" t="s">
        <v>1947</v>
      </c>
      <c r="F50" s="389" t="s">
        <v>1909</v>
      </c>
      <c r="G50" s="390" t="s">
        <v>31</v>
      </c>
      <c r="H50" s="391" t="s">
        <v>51</v>
      </c>
      <c r="I50" s="390" t="s">
        <v>45</v>
      </c>
      <c r="J50" s="391" t="s">
        <v>2339</v>
      </c>
      <c r="K50" s="390" t="s">
        <v>46</v>
      </c>
      <c r="L50" s="390" t="s">
        <v>29</v>
      </c>
      <c r="M50" s="390" t="s">
        <v>47</v>
      </c>
      <c r="N50" s="390" t="s">
        <v>85</v>
      </c>
      <c r="O50" s="392"/>
      <c r="P50" s="394" t="s">
        <v>2346</v>
      </c>
      <c r="Q50" s="395" t="s">
        <v>85</v>
      </c>
      <c r="R50" s="394" t="s">
        <v>85</v>
      </c>
      <c r="S50" s="396" t="s">
        <v>85</v>
      </c>
      <c r="T50" s="394"/>
    </row>
    <row r="51" spans="1:20">
      <c r="A51" s="386" t="s">
        <v>4</v>
      </c>
      <c r="B51" s="387" t="s">
        <v>2332</v>
      </c>
      <c r="C51" s="387" t="s">
        <v>2335</v>
      </c>
      <c r="D51" s="388" t="s">
        <v>50</v>
      </c>
      <c r="E51" s="393" t="s">
        <v>2323</v>
      </c>
      <c r="F51" s="389" t="s">
        <v>1909</v>
      </c>
      <c r="G51" s="390" t="s">
        <v>31</v>
      </c>
      <c r="H51" s="391" t="s">
        <v>51</v>
      </c>
      <c r="I51" s="390" t="s">
        <v>45</v>
      </c>
      <c r="J51" s="391" t="s">
        <v>1910</v>
      </c>
      <c r="K51" s="390" t="s">
        <v>46</v>
      </c>
      <c r="L51" s="390" t="s">
        <v>29</v>
      </c>
      <c r="M51" s="390" t="s">
        <v>47</v>
      </c>
      <c r="N51" s="390" t="s">
        <v>85</v>
      </c>
      <c r="O51" s="392"/>
      <c r="P51" s="394" t="s">
        <v>2346</v>
      </c>
      <c r="Q51" s="395" t="s">
        <v>85</v>
      </c>
      <c r="R51" s="394" t="s">
        <v>85</v>
      </c>
      <c r="S51" s="396" t="s">
        <v>85</v>
      </c>
      <c r="T51" s="394"/>
    </row>
    <row r="52" spans="1:20">
      <c r="A52" s="386" t="s">
        <v>4</v>
      </c>
      <c r="B52" s="387" t="s">
        <v>2332</v>
      </c>
      <c r="C52" s="387" t="s">
        <v>2335</v>
      </c>
      <c r="D52" s="388" t="s">
        <v>42</v>
      </c>
      <c r="E52" s="393" t="s">
        <v>1948</v>
      </c>
      <c r="F52" s="389" t="s">
        <v>1909</v>
      </c>
      <c r="G52" s="390" t="s">
        <v>31</v>
      </c>
      <c r="H52" s="391" t="s">
        <v>51</v>
      </c>
      <c r="I52" s="390" t="s">
        <v>45</v>
      </c>
      <c r="J52" s="391" t="s">
        <v>2334</v>
      </c>
      <c r="K52" s="390" t="s">
        <v>46</v>
      </c>
      <c r="L52" s="390" t="s">
        <v>29</v>
      </c>
      <c r="M52" s="390" t="s">
        <v>47</v>
      </c>
      <c r="N52" s="390" t="s">
        <v>85</v>
      </c>
      <c r="O52" s="392"/>
      <c r="P52" s="394" t="s">
        <v>2346</v>
      </c>
      <c r="Q52" s="395" t="s">
        <v>85</v>
      </c>
      <c r="R52" s="394" t="s">
        <v>85</v>
      </c>
      <c r="S52" s="396" t="s">
        <v>85</v>
      </c>
      <c r="T52" s="394"/>
    </row>
    <row r="53" spans="1:20">
      <c r="A53" s="386" t="s">
        <v>4</v>
      </c>
      <c r="B53" s="387" t="s">
        <v>2332</v>
      </c>
      <c r="C53" s="387" t="s">
        <v>2335</v>
      </c>
      <c r="D53" s="388" t="s">
        <v>42</v>
      </c>
      <c r="E53" s="393" t="s">
        <v>2324</v>
      </c>
      <c r="F53" s="389" t="s">
        <v>1909</v>
      </c>
      <c r="G53" s="390" t="s">
        <v>31</v>
      </c>
      <c r="H53" s="391" t="s">
        <v>51</v>
      </c>
      <c r="I53" s="390" t="s">
        <v>45</v>
      </c>
      <c r="J53" s="391" t="s">
        <v>2334</v>
      </c>
      <c r="K53" s="390" t="s">
        <v>46</v>
      </c>
      <c r="L53" s="390" t="s">
        <v>29</v>
      </c>
      <c r="M53" s="390" t="s">
        <v>47</v>
      </c>
      <c r="N53" s="390" t="s">
        <v>85</v>
      </c>
      <c r="O53" s="392"/>
      <c r="P53" s="394" t="s">
        <v>2346</v>
      </c>
      <c r="Q53" s="395" t="s">
        <v>85</v>
      </c>
      <c r="R53" s="394" t="s">
        <v>85</v>
      </c>
      <c r="S53" s="396" t="s">
        <v>85</v>
      </c>
      <c r="T53" s="394"/>
    </row>
    <row r="54" spans="1:20">
      <c r="A54" s="386" t="s">
        <v>4</v>
      </c>
      <c r="B54" s="387" t="s">
        <v>2332</v>
      </c>
      <c r="C54" s="387" t="s">
        <v>2335</v>
      </c>
      <c r="D54" s="388" t="s">
        <v>42</v>
      </c>
      <c r="E54" s="393" t="s">
        <v>2325</v>
      </c>
      <c r="F54" s="389" t="s">
        <v>1909</v>
      </c>
      <c r="G54" s="390" t="s">
        <v>31</v>
      </c>
      <c r="H54" s="391" t="s">
        <v>51</v>
      </c>
      <c r="I54" s="390" t="s">
        <v>45</v>
      </c>
      <c r="J54" s="391" t="s">
        <v>2334</v>
      </c>
      <c r="K54" s="390" t="s">
        <v>46</v>
      </c>
      <c r="L54" s="390" t="s">
        <v>29</v>
      </c>
      <c r="M54" s="390" t="s">
        <v>47</v>
      </c>
      <c r="N54" s="390" t="s">
        <v>85</v>
      </c>
      <c r="O54" s="392"/>
      <c r="P54" s="394" t="s">
        <v>2346</v>
      </c>
      <c r="Q54" s="395" t="s">
        <v>85</v>
      </c>
      <c r="R54" s="394" t="s">
        <v>85</v>
      </c>
      <c r="S54" s="396" t="s">
        <v>85</v>
      </c>
      <c r="T54" s="394"/>
    </row>
    <row r="55" spans="1:20">
      <c r="A55" s="386" t="s">
        <v>4</v>
      </c>
      <c r="B55" s="387" t="s">
        <v>2332</v>
      </c>
      <c r="C55" s="387" t="s">
        <v>2335</v>
      </c>
      <c r="D55" s="388" t="s">
        <v>42</v>
      </c>
      <c r="E55" s="393" t="s">
        <v>2326</v>
      </c>
      <c r="F55" s="389" t="s">
        <v>1909</v>
      </c>
      <c r="G55" s="390" t="s">
        <v>31</v>
      </c>
      <c r="H55" s="391" t="s">
        <v>51</v>
      </c>
      <c r="I55" s="390" t="s">
        <v>85</v>
      </c>
      <c r="J55" s="391" t="s">
        <v>1911</v>
      </c>
      <c r="K55" s="390" t="s">
        <v>46</v>
      </c>
      <c r="L55" s="390" t="s">
        <v>29</v>
      </c>
      <c r="M55" s="390" t="s">
        <v>47</v>
      </c>
      <c r="N55" s="390" t="s">
        <v>85</v>
      </c>
      <c r="O55" s="392"/>
      <c r="P55" s="395" t="s">
        <v>85</v>
      </c>
      <c r="Q55" s="395" t="s">
        <v>85</v>
      </c>
      <c r="R55" s="394" t="s">
        <v>85</v>
      </c>
      <c r="S55" s="396" t="s">
        <v>85</v>
      </c>
      <c r="T55" s="394"/>
    </row>
    <row r="56" spans="1:20">
      <c r="A56" s="386" t="s">
        <v>4</v>
      </c>
      <c r="B56" s="387" t="s">
        <v>2332</v>
      </c>
      <c r="C56" s="387" t="s">
        <v>2335</v>
      </c>
      <c r="D56" s="388" t="s">
        <v>42</v>
      </c>
      <c r="E56" s="393" t="s">
        <v>2327</v>
      </c>
      <c r="F56" s="389" t="s">
        <v>1909</v>
      </c>
      <c r="G56" s="390" t="s">
        <v>31</v>
      </c>
      <c r="H56" s="391" t="s">
        <v>51</v>
      </c>
      <c r="I56" s="390" t="s">
        <v>85</v>
      </c>
      <c r="J56" s="391" t="s">
        <v>1911</v>
      </c>
      <c r="K56" s="390" t="s">
        <v>46</v>
      </c>
      <c r="L56" s="390" t="s">
        <v>29</v>
      </c>
      <c r="M56" s="390" t="s">
        <v>47</v>
      </c>
      <c r="N56" s="390" t="s">
        <v>85</v>
      </c>
      <c r="O56" s="392"/>
      <c r="P56" s="395" t="s">
        <v>85</v>
      </c>
      <c r="Q56" s="395" t="s">
        <v>85</v>
      </c>
      <c r="R56" s="394" t="s">
        <v>85</v>
      </c>
      <c r="S56" s="396" t="s">
        <v>85</v>
      </c>
      <c r="T56" s="394"/>
    </row>
    <row r="57" spans="1:20">
      <c r="A57" s="386" t="s">
        <v>4</v>
      </c>
      <c r="B57" s="387" t="s">
        <v>2332</v>
      </c>
      <c r="C57" s="387" t="s">
        <v>2335</v>
      </c>
      <c r="D57" s="388" t="s">
        <v>42</v>
      </c>
      <c r="E57" s="393" t="s">
        <v>2330</v>
      </c>
      <c r="F57" s="389" t="s">
        <v>1909</v>
      </c>
      <c r="G57" s="390" t="s">
        <v>31</v>
      </c>
      <c r="H57" s="391" t="s">
        <v>51</v>
      </c>
      <c r="I57" s="390" t="s">
        <v>45</v>
      </c>
      <c r="J57" s="391" t="s">
        <v>2334</v>
      </c>
      <c r="K57" s="390" t="s">
        <v>46</v>
      </c>
      <c r="L57" s="390" t="s">
        <v>29</v>
      </c>
      <c r="M57" s="390" t="s">
        <v>47</v>
      </c>
      <c r="N57" s="390" t="s">
        <v>85</v>
      </c>
      <c r="O57" s="392"/>
      <c r="P57" s="394" t="s">
        <v>2346</v>
      </c>
      <c r="Q57" s="395" t="s">
        <v>85</v>
      </c>
      <c r="R57" s="394" t="s">
        <v>85</v>
      </c>
      <c r="S57" s="396" t="s">
        <v>85</v>
      </c>
      <c r="T57" s="394"/>
    </row>
    <row r="58" spans="1:20">
      <c r="A58" s="386" t="s">
        <v>4</v>
      </c>
      <c r="B58" s="387" t="s">
        <v>2332</v>
      </c>
      <c r="C58" s="387" t="s">
        <v>2335</v>
      </c>
      <c r="D58" s="388" t="s">
        <v>42</v>
      </c>
      <c r="E58" s="393" t="s">
        <v>2331</v>
      </c>
      <c r="F58" s="389" t="s">
        <v>1909</v>
      </c>
      <c r="G58" s="390" t="s">
        <v>31</v>
      </c>
      <c r="H58" s="391" t="s">
        <v>51</v>
      </c>
      <c r="I58" s="390" t="s">
        <v>45</v>
      </c>
      <c r="J58" s="391" t="s">
        <v>2334</v>
      </c>
      <c r="K58" s="390" t="s">
        <v>46</v>
      </c>
      <c r="L58" s="390" t="s">
        <v>29</v>
      </c>
      <c r="M58" s="390" t="s">
        <v>47</v>
      </c>
      <c r="N58" s="390" t="s">
        <v>85</v>
      </c>
      <c r="O58" s="392"/>
      <c r="P58" s="394" t="s">
        <v>2346</v>
      </c>
      <c r="Q58" s="395" t="s">
        <v>85</v>
      </c>
      <c r="R58" s="394" t="s">
        <v>85</v>
      </c>
      <c r="S58" s="396" t="s">
        <v>85</v>
      </c>
      <c r="T58" s="394"/>
    </row>
    <row r="59" spans="1:20">
      <c r="A59" s="386" t="s">
        <v>4</v>
      </c>
      <c r="B59" s="387" t="s">
        <v>2332</v>
      </c>
      <c r="C59" s="387" t="s">
        <v>2335</v>
      </c>
      <c r="D59" s="388" t="s">
        <v>42</v>
      </c>
      <c r="E59" s="393" t="s">
        <v>2368</v>
      </c>
      <c r="F59" s="389" t="s">
        <v>1909</v>
      </c>
      <c r="G59" s="390" t="s">
        <v>31</v>
      </c>
      <c r="H59" s="391" t="s">
        <v>51</v>
      </c>
      <c r="I59" s="390" t="s">
        <v>45</v>
      </c>
      <c r="J59" s="391" t="s">
        <v>2334</v>
      </c>
      <c r="K59" s="390" t="s">
        <v>46</v>
      </c>
      <c r="L59" s="390" t="s">
        <v>29</v>
      </c>
      <c r="M59" s="390" t="s">
        <v>47</v>
      </c>
      <c r="N59" s="390" t="s">
        <v>85</v>
      </c>
      <c r="O59" s="392"/>
      <c r="P59" s="394" t="s">
        <v>2346</v>
      </c>
      <c r="Q59" s="395" t="s">
        <v>85</v>
      </c>
      <c r="R59" s="394" t="s">
        <v>85</v>
      </c>
      <c r="S59" s="396" t="s">
        <v>85</v>
      </c>
      <c r="T59" s="393" t="s">
        <v>3189</v>
      </c>
    </row>
    <row r="60" spans="1:20">
      <c r="A60" s="386" t="s">
        <v>4</v>
      </c>
      <c r="B60" s="387" t="s">
        <v>2332</v>
      </c>
      <c r="C60" s="387" t="s">
        <v>2335</v>
      </c>
      <c r="D60" s="388" t="s">
        <v>42</v>
      </c>
      <c r="E60" s="393" t="s">
        <v>2369</v>
      </c>
      <c r="F60" s="389" t="s">
        <v>2370</v>
      </c>
      <c r="G60" s="390" t="s">
        <v>85</v>
      </c>
      <c r="H60" s="390" t="s">
        <v>85</v>
      </c>
      <c r="I60" s="390" t="s">
        <v>85</v>
      </c>
      <c r="J60" s="390" t="s">
        <v>85</v>
      </c>
      <c r="K60" s="390" t="s">
        <v>85</v>
      </c>
      <c r="L60" s="390" t="s">
        <v>85</v>
      </c>
      <c r="M60" s="390" t="s">
        <v>85</v>
      </c>
      <c r="N60" s="390" t="s">
        <v>85</v>
      </c>
      <c r="O60" s="392"/>
      <c r="P60" s="395" t="s">
        <v>85</v>
      </c>
      <c r="Q60" s="395" t="s">
        <v>85</v>
      </c>
      <c r="R60" s="394" t="s">
        <v>85</v>
      </c>
      <c r="S60" s="396" t="s">
        <v>85</v>
      </c>
      <c r="T60" s="394"/>
    </row>
    <row r="61" spans="1:20">
      <c r="A61" s="386" t="s">
        <v>4</v>
      </c>
      <c r="B61" s="387" t="s">
        <v>2332</v>
      </c>
      <c r="C61" s="387" t="s">
        <v>2335</v>
      </c>
      <c r="D61" s="388" t="s">
        <v>42</v>
      </c>
      <c r="E61" s="393" t="s">
        <v>2371</v>
      </c>
      <c r="F61" s="389" t="s">
        <v>2372</v>
      </c>
      <c r="G61" s="390" t="s">
        <v>85</v>
      </c>
      <c r="H61" s="390" t="s">
        <v>85</v>
      </c>
      <c r="I61" s="390" t="s">
        <v>85</v>
      </c>
      <c r="J61" s="390" t="s">
        <v>85</v>
      </c>
      <c r="K61" s="390" t="s">
        <v>85</v>
      </c>
      <c r="L61" s="390" t="s">
        <v>85</v>
      </c>
      <c r="M61" s="390" t="s">
        <v>85</v>
      </c>
      <c r="N61" s="390" t="s">
        <v>85</v>
      </c>
      <c r="O61" s="392"/>
      <c r="P61" s="395" t="s">
        <v>85</v>
      </c>
      <c r="Q61" s="395" t="s">
        <v>85</v>
      </c>
      <c r="R61" s="394" t="s">
        <v>85</v>
      </c>
      <c r="S61" s="396" t="s">
        <v>85</v>
      </c>
      <c r="T61" s="394"/>
    </row>
    <row r="62" spans="1:20">
      <c r="A62" s="386" t="s">
        <v>4</v>
      </c>
      <c r="B62" s="387" t="s">
        <v>2332</v>
      </c>
      <c r="C62" s="387" t="s">
        <v>2335</v>
      </c>
      <c r="D62" s="388" t="s">
        <v>49</v>
      </c>
      <c r="E62" s="393" t="s">
        <v>2328</v>
      </c>
      <c r="F62" s="389" t="s">
        <v>1909</v>
      </c>
      <c r="G62" s="390" t="s">
        <v>31</v>
      </c>
      <c r="H62" s="391" t="s">
        <v>51</v>
      </c>
      <c r="I62" s="390" t="s">
        <v>85</v>
      </c>
      <c r="J62" s="391" t="s">
        <v>44</v>
      </c>
      <c r="K62" s="390" t="s">
        <v>46</v>
      </c>
      <c r="L62" s="390" t="s">
        <v>29</v>
      </c>
      <c r="M62" s="390" t="s">
        <v>47</v>
      </c>
      <c r="N62" s="390" t="s">
        <v>85</v>
      </c>
      <c r="O62" s="392"/>
      <c r="P62" s="395" t="s">
        <v>85</v>
      </c>
      <c r="Q62" s="395" t="s">
        <v>85</v>
      </c>
      <c r="R62" s="394" t="s">
        <v>85</v>
      </c>
      <c r="S62" s="396" t="s">
        <v>85</v>
      </c>
      <c r="T62" s="394"/>
    </row>
    <row r="63" spans="1:20">
      <c r="A63" s="386" t="s">
        <v>4</v>
      </c>
      <c r="B63" s="387" t="s">
        <v>2332</v>
      </c>
      <c r="C63" s="387" t="s">
        <v>2335</v>
      </c>
      <c r="D63" s="388" t="s">
        <v>49</v>
      </c>
      <c r="E63" s="393" t="s">
        <v>2329</v>
      </c>
      <c r="F63" s="389" t="s">
        <v>1909</v>
      </c>
      <c r="G63" s="390" t="s">
        <v>31</v>
      </c>
      <c r="H63" s="391" t="s">
        <v>51</v>
      </c>
      <c r="I63" s="390" t="s">
        <v>45</v>
      </c>
      <c r="J63" s="391" t="s">
        <v>2341</v>
      </c>
      <c r="K63" s="390" t="s">
        <v>46</v>
      </c>
      <c r="L63" s="390" t="s">
        <v>29</v>
      </c>
      <c r="M63" s="390" t="s">
        <v>47</v>
      </c>
      <c r="N63" s="390" t="s">
        <v>85</v>
      </c>
      <c r="O63" s="392"/>
      <c r="P63" s="394" t="s">
        <v>2346</v>
      </c>
      <c r="Q63" s="395" t="s">
        <v>85</v>
      </c>
      <c r="R63" s="394" t="s">
        <v>85</v>
      </c>
      <c r="S63" s="396" t="s">
        <v>85</v>
      </c>
      <c r="T63" s="394"/>
    </row>
    <row r="64" spans="1:20">
      <c r="A64" s="386" t="s">
        <v>4</v>
      </c>
      <c r="B64" s="387" t="s">
        <v>2332</v>
      </c>
      <c r="C64" s="387" t="s">
        <v>2335</v>
      </c>
      <c r="D64" s="388" t="s">
        <v>49</v>
      </c>
      <c r="E64" s="393" t="s">
        <v>2342</v>
      </c>
      <c r="F64" s="389" t="s">
        <v>1909</v>
      </c>
      <c r="G64" s="390" t="s">
        <v>31</v>
      </c>
      <c r="H64" s="391" t="s">
        <v>51</v>
      </c>
      <c r="I64" s="390" t="s">
        <v>85</v>
      </c>
      <c r="J64" s="391" t="s">
        <v>44</v>
      </c>
      <c r="K64" s="390" t="s">
        <v>46</v>
      </c>
      <c r="L64" s="390" t="s">
        <v>29</v>
      </c>
      <c r="M64" s="390" t="s">
        <v>47</v>
      </c>
      <c r="N64" s="390" t="s">
        <v>85</v>
      </c>
      <c r="O64" s="392"/>
      <c r="P64" s="395" t="s">
        <v>85</v>
      </c>
      <c r="Q64" s="395" t="s">
        <v>85</v>
      </c>
      <c r="R64" s="394" t="s">
        <v>85</v>
      </c>
      <c r="S64" s="396" t="s">
        <v>85</v>
      </c>
      <c r="T64" s="394"/>
    </row>
    <row r="65" spans="1:20">
      <c r="A65" s="386" t="s">
        <v>4</v>
      </c>
      <c r="B65" s="387" t="s">
        <v>2332</v>
      </c>
      <c r="C65" s="387" t="s">
        <v>2336</v>
      </c>
      <c r="D65" s="388" t="s">
        <v>50</v>
      </c>
      <c r="E65" s="393" t="s">
        <v>1947</v>
      </c>
      <c r="F65" s="389" t="s">
        <v>1909</v>
      </c>
      <c r="G65" s="390" t="s">
        <v>31</v>
      </c>
      <c r="H65" s="391" t="s">
        <v>51</v>
      </c>
      <c r="I65" s="390" t="s">
        <v>45</v>
      </c>
      <c r="J65" s="391" t="s">
        <v>2339</v>
      </c>
      <c r="K65" s="390" t="s">
        <v>46</v>
      </c>
      <c r="L65" s="390" t="s">
        <v>29</v>
      </c>
      <c r="M65" s="390" t="s">
        <v>47</v>
      </c>
      <c r="N65" s="390" t="s">
        <v>85</v>
      </c>
      <c r="O65" s="392"/>
      <c r="P65" s="394" t="s">
        <v>2346</v>
      </c>
      <c r="Q65" s="395" t="s">
        <v>85</v>
      </c>
      <c r="R65" s="394" t="s">
        <v>85</v>
      </c>
      <c r="S65" s="396" t="s">
        <v>85</v>
      </c>
      <c r="T65" s="394"/>
    </row>
    <row r="66" spans="1:20">
      <c r="A66" s="386" t="s">
        <v>4</v>
      </c>
      <c r="B66" s="387" t="s">
        <v>2332</v>
      </c>
      <c r="C66" s="387" t="s">
        <v>2336</v>
      </c>
      <c r="D66" s="388" t="s">
        <v>50</v>
      </c>
      <c r="E66" s="393" t="s">
        <v>2323</v>
      </c>
      <c r="F66" s="389" t="s">
        <v>1909</v>
      </c>
      <c r="G66" s="390" t="s">
        <v>31</v>
      </c>
      <c r="H66" s="391" t="s">
        <v>51</v>
      </c>
      <c r="I66" s="390" t="s">
        <v>45</v>
      </c>
      <c r="J66" s="391" t="s">
        <v>1910</v>
      </c>
      <c r="K66" s="390" t="s">
        <v>46</v>
      </c>
      <c r="L66" s="390" t="s">
        <v>29</v>
      </c>
      <c r="M66" s="390" t="s">
        <v>47</v>
      </c>
      <c r="N66" s="390" t="s">
        <v>85</v>
      </c>
      <c r="O66" s="392"/>
      <c r="P66" s="394" t="s">
        <v>2346</v>
      </c>
      <c r="Q66" s="395" t="s">
        <v>85</v>
      </c>
      <c r="R66" s="394" t="s">
        <v>85</v>
      </c>
      <c r="S66" s="396" t="s">
        <v>85</v>
      </c>
      <c r="T66" s="394"/>
    </row>
    <row r="67" spans="1:20">
      <c r="A67" s="386" t="s">
        <v>4</v>
      </c>
      <c r="B67" s="387" t="s">
        <v>2332</v>
      </c>
      <c r="C67" s="387" t="s">
        <v>2336</v>
      </c>
      <c r="D67" s="388" t="s">
        <v>42</v>
      </c>
      <c r="E67" s="393" t="s">
        <v>1948</v>
      </c>
      <c r="F67" s="389" t="s">
        <v>1909</v>
      </c>
      <c r="G67" s="390" t="s">
        <v>31</v>
      </c>
      <c r="H67" s="391" t="s">
        <v>51</v>
      </c>
      <c r="I67" s="390" t="s">
        <v>45</v>
      </c>
      <c r="J67" s="391" t="s">
        <v>2343</v>
      </c>
      <c r="K67" s="390" t="s">
        <v>46</v>
      </c>
      <c r="L67" s="390" t="s">
        <v>29</v>
      </c>
      <c r="M67" s="390" t="s">
        <v>47</v>
      </c>
      <c r="N67" s="390" t="s">
        <v>85</v>
      </c>
      <c r="O67" s="392"/>
      <c r="P67" s="394" t="s">
        <v>2346</v>
      </c>
      <c r="Q67" s="395" t="s">
        <v>85</v>
      </c>
      <c r="R67" s="394" t="s">
        <v>85</v>
      </c>
      <c r="S67" s="396" t="s">
        <v>85</v>
      </c>
      <c r="T67" s="394"/>
    </row>
    <row r="68" spans="1:20">
      <c r="A68" s="386" t="s">
        <v>4</v>
      </c>
      <c r="B68" s="387" t="s">
        <v>2332</v>
      </c>
      <c r="C68" s="387" t="s">
        <v>2336</v>
      </c>
      <c r="D68" s="388" t="s">
        <v>42</v>
      </c>
      <c r="E68" s="393" t="s">
        <v>2324</v>
      </c>
      <c r="F68" s="389" t="s">
        <v>1909</v>
      </c>
      <c r="G68" s="390" t="s">
        <v>2359</v>
      </c>
      <c r="H68" s="391" t="s">
        <v>51</v>
      </c>
      <c r="I68" s="390" t="s">
        <v>45</v>
      </c>
      <c r="J68" s="391" t="s">
        <v>2334</v>
      </c>
      <c r="K68" s="390" t="s">
        <v>46</v>
      </c>
      <c r="L68" s="390" t="s">
        <v>29</v>
      </c>
      <c r="M68" s="390" t="s">
        <v>47</v>
      </c>
      <c r="N68" s="390" t="s">
        <v>85</v>
      </c>
      <c r="O68" s="392"/>
      <c r="P68" s="394" t="s">
        <v>2346</v>
      </c>
      <c r="Q68" s="395" t="s">
        <v>85</v>
      </c>
      <c r="R68" s="394" t="s">
        <v>85</v>
      </c>
      <c r="S68" s="396" t="s">
        <v>85</v>
      </c>
      <c r="T68" s="394"/>
    </row>
    <row r="69" spans="1:20">
      <c r="A69" s="386" t="s">
        <v>4</v>
      </c>
      <c r="B69" s="387" t="s">
        <v>2332</v>
      </c>
      <c r="C69" s="387" t="s">
        <v>2336</v>
      </c>
      <c r="D69" s="388" t="s">
        <v>42</v>
      </c>
      <c r="E69" s="393" t="s">
        <v>2325</v>
      </c>
      <c r="F69" s="389" t="s">
        <v>1909</v>
      </c>
      <c r="G69" s="390" t="s">
        <v>31</v>
      </c>
      <c r="H69" s="391" t="s">
        <v>51</v>
      </c>
      <c r="I69" s="390" t="s">
        <v>45</v>
      </c>
      <c r="J69" s="391" t="s">
        <v>2343</v>
      </c>
      <c r="K69" s="390" t="s">
        <v>46</v>
      </c>
      <c r="L69" s="390" t="s">
        <v>29</v>
      </c>
      <c r="M69" s="390" t="s">
        <v>47</v>
      </c>
      <c r="N69" s="390" t="s">
        <v>85</v>
      </c>
      <c r="O69" s="392"/>
      <c r="P69" s="394" t="s">
        <v>2346</v>
      </c>
      <c r="Q69" s="395" t="s">
        <v>85</v>
      </c>
      <c r="R69" s="394" t="s">
        <v>85</v>
      </c>
      <c r="S69" s="396" t="s">
        <v>85</v>
      </c>
      <c r="T69" s="394"/>
    </row>
    <row r="70" spans="1:20">
      <c r="A70" s="386" t="s">
        <v>4</v>
      </c>
      <c r="B70" s="387" t="s">
        <v>2332</v>
      </c>
      <c r="C70" s="387" t="s">
        <v>2336</v>
      </c>
      <c r="D70" s="388" t="s">
        <v>42</v>
      </c>
      <c r="E70" s="393" t="s">
        <v>2326</v>
      </c>
      <c r="F70" s="389" t="s">
        <v>1909</v>
      </c>
      <c r="G70" s="390" t="s">
        <v>31</v>
      </c>
      <c r="H70" s="391" t="s">
        <v>51</v>
      </c>
      <c r="I70" s="390" t="s">
        <v>85</v>
      </c>
      <c r="J70" s="391" t="s">
        <v>2360</v>
      </c>
      <c r="K70" s="390" t="s">
        <v>46</v>
      </c>
      <c r="L70" s="390" t="s">
        <v>29</v>
      </c>
      <c r="M70" s="390" t="s">
        <v>47</v>
      </c>
      <c r="N70" s="390" t="s">
        <v>85</v>
      </c>
      <c r="O70" s="392"/>
      <c r="P70" s="395" t="s">
        <v>85</v>
      </c>
      <c r="Q70" s="395" t="s">
        <v>85</v>
      </c>
      <c r="R70" s="394" t="s">
        <v>85</v>
      </c>
      <c r="S70" s="396" t="s">
        <v>85</v>
      </c>
      <c r="T70" s="394"/>
    </row>
    <row r="71" spans="1:20">
      <c r="A71" s="386" t="s">
        <v>4</v>
      </c>
      <c r="B71" s="387" t="s">
        <v>2332</v>
      </c>
      <c r="C71" s="387" t="s">
        <v>2336</v>
      </c>
      <c r="D71" s="388" t="s">
        <v>42</v>
      </c>
      <c r="E71" s="393" t="s">
        <v>2327</v>
      </c>
      <c r="F71" s="389" t="s">
        <v>1909</v>
      </c>
      <c r="G71" s="390" t="s">
        <v>31</v>
      </c>
      <c r="H71" s="391" t="s">
        <v>51</v>
      </c>
      <c r="I71" s="390" t="s">
        <v>85</v>
      </c>
      <c r="J71" s="391" t="s">
        <v>2360</v>
      </c>
      <c r="K71" s="390" t="s">
        <v>46</v>
      </c>
      <c r="L71" s="390" t="s">
        <v>29</v>
      </c>
      <c r="M71" s="390" t="s">
        <v>47</v>
      </c>
      <c r="N71" s="390" t="s">
        <v>85</v>
      </c>
      <c r="O71" s="392"/>
      <c r="P71" s="395" t="s">
        <v>85</v>
      </c>
      <c r="Q71" s="395" t="s">
        <v>85</v>
      </c>
      <c r="R71" s="394" t="s">
        <v>85</v>
      </c>
      <c r="S71" s="396" t="s">
        <v>85</v>
      </c>
      <c r="T71" s="394"/>
    </row>
    <row r="72" spans="1:20">
      <c r="A72" s="386" t="s">
        <v>4</v>
      </c>
      <c r="B72" s="387" t="s">
        <v>2332</v>
      </c>
      <c r="C72" s="387" t="s">
        <v>2336</v>
      </c>
      <c r="D72" s="388" t="s">
        <v>42</v>
      </c>
      <c r="E72" s="393" t="s">
        <v>2330</v>
      </c>
      <c r="F72" s="389" t="s">
        <v>1909</v>
      </c>
      <c r="G72" s="390" t="s">
        <v>31</v>
      </c>
      <c r="H72" s="391" t="s">
        <v>51</v>
      </c>
      <c r="I72" s="390" t="s">
        <v>45</v>
      </c>
      <c r="J72" s="391" t="s">
        <v>2343</v>
      </c>
      <c r="K72" s="390" t="s">
        <v>46</v>
      </c>
      <c r="L72" s="390" t="s">
        <v>29</v>
      </c>
      <c r="M72" s="390" t="s">
        <v>47</v>
      </c>
      <c r="N72" s="390" t="s">
        <v>85</v>
      </c>
      <c r="O72" s="392"/>
      <c r="P72" s="394" t="s">
        <v>2346</v>
      </c>
      <c r="Q72" s="395" t="s">
        <v>85</v>
      </c>
      <c r="R72" s="394" t="s">
        <v>85</v>
      </c>
      <c r="S72" s="396" t="s">
        <v>85</v>
      </c>
      <c r="T72" s="394"/>
    </row>
    <row r="73" spans="1:20">
      <c r="A73" s="386" t="s">
        <v>4</v>
      </c>
      <c r="B73" s="387" t="s">
        <v>2332</v>
      </c>
      <c r="C73" s="387" t="s">
        <v>2336</v>
      </c>
      <c r="D73" s="388" t="s">
        <v>42</v>
      </c>
      <c r="E73" s="393" t="s">
        <v>2331</v>
      </c>
      <c r="F73" s="389" t="s">
        <v>1909</v>
      </c>
      <c r="G73" s="390" t="s">
        <v>2359</v>
      </c>
      <c r="H73" s="391" t="s">
        <v>51</v>
      </c>
      <c r="I73" s="390" t="s">
        <v>45</v>
      </c>
      <c r="J73" s="391" t="s">
        <v>2334</v>
      </c>
      <c r="K73" s="390" t="s">
        <v>46</v>
      </c>
      <c r="L73" s="390" t="s">
        <v>29</v>
      </c>
      <c r="M73" s="390" t="s">
        <v>47</v>
      </c>
      <c r="N73" s="390" t="s">
        <v>85</v>
      </c>
      <c r="O73" s="392"/>
      <c r="P73" s="394" t="s">
        <v>2346</v>
      </c>
      <c r="Q73" s="395" t="s">
        <v>85</v>
      </c>
      <c r="R73" s="394" t="s">
        <v>85</v>
      </c>
      <c r="S73" s="396" t="s">
        <v>85</v>
      </c>
      <c r="T73" s="394"/>
    </row>
    <row r="74" spans="1:20">
      <c r="A74" s="386" t="s">
        <v>4</v>
      </c>
      <c r="B74" s="387" t="s">
        <v>2332</v>
      </c>
      <c r="C74" s="387" t="s">
        <v>2336</v>
      </c>
      <c r="D74" s="388" t="s">
        <v>42</v>
      </c>
      <c r="E74" s="393" t="s">
        <v>2368</v>
      </c>
      <c r="F74" s="389" t="s">
        <v>1909</v>
      </c>
      <c r="G74" s="390" t="s">
        <v>2359</v>
      </c>
      <c r="H74" s="391" t="s">
        <v>51</v>
      </c>
      <c r="I74" s="390" t="s">
        <v>45</v>
      </c>
      <c r="J74" s="391" t="s">
        <v>2334</v>
      </c>
      <c r="K74" s="390" t="s">
        <v>46</v>
      </c>
      <c r="L74" s="390" t="s">
        <v>29</v>
      </c>
      <c r="M74" s="390" t="s">
        <v>47</v>
      </c>
      <c r="N74" s="390" t="s">
        <v>85</v>
      </c>
      <c r="O74" s="392"/>
      <c r="P74" s="394" t="s">
        <v>2346</v>
      </c>
      <c r="Q74" s="395" t="s">
        <v>85</v>
      </c>
      <c r="R74" s="394" t="s">
        <v>85</v>
      </c>
      <c r="S74" s="396" t="s">
        <v>85</v>
      </c>
      <c r="T74" s="393" t="s">
        <v>2373</v>
      </c>
    </row>
    <row r="75" spans="1:20">
      <c r="A75" s="386" t="s">
        <v>4</v>
      </c>
      <c r="B75" s="387" t="s">
        <v>2332</v>
      </c>
      <c r="C75" s="387" t="s">
        <v>2336</v>
      </c>
      <c r="D75" s="388" t="s">
        <v>42</v>
      </c>
      <c r="E75" s="393" t="s">
        <v>2369</v>
      </c>
      <c r="F75" s="389" t="s">
        <v>1909</v>
      </c>
      <c r="G75" s="390" t="s">
        <v>2359</v>
      </c>
      <c r="H75" s="391" t="s">
        <v>51</v>
      </c>
      <c r="I75" s="390" t="s">
        <v>45</v>
      </c>
      <c r="J75" s="391" t="s">
        <v>2334</v>
      </c>
      <c r="K75" s="390" t="s">
        <v>46</v>
      </c>
      <c r="L75" s="390" t="s">
        <v>29</v>
      </c>
      <c r="M75" s="390" t="s">
        <v>47</v>
      </c>
      <c r="N75" s="390" t="s">
        <v>85</v>
      </c>
      <c r="O75" s="392"/>
      <c r="P75" s="394" t="s">
        <v>2346</v>
      </c>
      <c r="Q75" s="395" t="s">
        <v>85</v>
      </c>
      <c r="R75" s="394" t="s">
        <v>85</v>
      </c>
      <c r="S75" s="396" t="s">
        <v>85</v>
      </c>
      <c r="T75" s="393" t="s">
        <v>2373</v>
      </c>
    </row>
    <row r="76" spans="1:20">
      <c r="A76" s="386" t="s">
        <v>4</v>
      </c>
      <c r="B76" s="387" t="s">
        <v>2332</v>
      </c>
      <c r="C76" s="387" t="s">
        <v>2336</v>
      </c>
      <c r="D76" s="388" t="s">
        <v>42</v>
      </c>
      <c r="E76" s="393" t="s">
        <v>2371</v>
      </c>
      <c r="F76" s="389" t="s">
        <v>1909</v>
      </c>
      <c r="G76" s="390" t="s">
        <v>2359</v>
      </c>
      <c r="H76" s="391" t="s">
        <v>51</v>
      </c>
      <c r="I76" s="390" t="s">
        <v>45</v>
      </c>
      <c r="J76" s="391" t="s">
        <v>2334</v>
      </c>
      <c r="K76" s="390" t="s">
        <v>46</v>
      </c>
      <c r="L76" s="390" t="s">
        <v>29</v>
      </c>
      <c r="M76" s="390" t="s">
        <v>47</v>
      </c>
      <c r="N76" s="390" t="s">
        <v>85</v>
      </c>
      <c r="O76" s="392"/>
      <c r="P76" s="394" t="s">
        <v>2346</v>
      </c>
      <c r="Q76" s="395" t="s">
        <v>85</v>
      </c>
      <c r="R76" s="394" t="s">
        <v>85</v>
      </c>
      <c r="S76" s="396" t="s">
        <v>85</v>
      </c>
      <c r="T76" s="393" t="s">
        <v>2373</v>
      </c>
    </row>
    <row r="77" spans="1:20">
      <c r="A77" s="386" t="s">
        <v>4</v>
      </c>
      <c r="B77" s="387" t="s">
        <v>2332</v>
      </c>
      <c r="C77" s="387" t="s">
        <v>2336</v>
      </c>
      <c r="D77" s="388" t="s">
        <v>49</v>
      </c>
      <c r="E77" s="393" t="s">
        <v>2328</v>
      </c>
      <c r="F77" s="389" t="s">
        <v>1909</v>
      </c>
      <c r="G77" s="390" t="s">
        <v>31</v>
      </c>
      <c r="H77" s="391" t="s">
        <v>51</v>
      </c>
      <c r="I77" s="390" t="s">
        <v>85</v>
      </c>
      <c r="J77" s="391" t="s">
        <v>44</v>
      </c>
      <c r="K77" s="390" t="s">
        <v>46</v>
      </c>
      <c r="L77" s="390" t="s">
        <v>29</v>
      </c>
      <c r="M77" s="390" t="s">
        <v>47</v>
      </c>
      <c r="N77" s="390" t="s">
        <v>85</v>
      </c>
      <c r="O77" s="392"/>
      <c r="P77" s="395" t="s">
        <v>85</v>
      </c>
      <c r="Q77" s="395" t="s">
        <v>85</v>
      </c>
      <c r="R77" s="394" t="s">
        <v>85</v>
      </c>
      <c r="S77" s="396" t="s">
        <v>85</v>
      </c>
      <c r="T77" s="394"/>
    </row>
    <row r="78" spans="1:20">
      <c r="A78" s="386" t="s">
        <v>4</v>
      </c>
      <c r="B78" s="387" t="s">
        <v>2332</v>
      </c>
      <c r="C78" s="387" t="s">
        <v>2336</v>
      </c>
      <c r="D78" s="388" t="s">
        <v>49</v>
      </c>
      <c r="E78" s="393" t="s">
        <v>2329</v>
      </c>
      <c r="F78" s="389" t="s">
        <v>1909</v>
      </c>
      <c r="G78" s="390" t="s">
        <v>31</v>
      </c>
      <c r="H78" s="391" t="s">
        <v>51</v>
      </c>
      <c r="I78" s="390" t="s">
        <v>45</v>
      </c>
      <c r="J78" s="391" t="s">
        <v>2361</v>
      </c>
      <c r="K78" s="390" t="s">
        <v>46</v>
      </c>
      <c r="L78" s="390" t="s">
        <v>29</v>
      </c>
      <c r="M78" s="390" t="s">
        <v>47</v>
      </c>
      <c r="N78" s="390" t="s">
        <v>85</v>
      </c>
      <c r="O78" s="392"/>
      <c r="P78" s="394" t="s">
        <v>2346</v>
      </c>
      <c r="Q78" s="395" t="s">
        <v>85</v>
      </c>
      <c r="R78" s="394" t="s">
        <v>85</v>
      </c>
      <c r="S78" s="396" t="s">
        <v>85</v>
      </c>
      <c r="T78" s="394"/>
    </row>
    <row r="79" spans="1:20">
      <c r="A79" s="386" t="s">
        <v>4</v>
      </c>
      <c r="B79" s="387" t="s">
        <v>2332</v>
      </c>
      <c r="C79" s="387" t="s">
        <v>2336</v>
      </c>
      <c r="D79" s="388" t="s">
        <v>49</v>
      </c>
      <c r="E79" s="393" t="s">
        <v>2342</v>
      </c>
      <c r="F79" s="389" t="s">
        <v>1909</v>
      </c>
      <c r="G79" s="390" t="s">
        <v>31</v>
      </c>
      <c r="H79" s="391" t="s">
        <v>51</v>
      </c>
      <c r="I79" s="390" t="s">
        <v>85</v>
      </c>
      <c r="J79" s="391" t="s">
        <v>44</v>
      </c>
      <c r="K79" s="390" t="s">
        <v>46</v>
      </c>
      <c r="L79" s="390" t="s">
        <v>29</v>
      </c>
      <c r="M79" s="390" t="s">
        <v>47</v>
      </c>
      <c r="N79" s="390" t="s">
        <v>85</v>
      </c>
      <c r="O79" s="392"/>
      <c r="P79" s="395" t="s">
        <v>85</v>
      </c>
      <c r="Q79" s="395" t="s">
        <v>85</v>
      </c>
      <c r="R79" s="394" t="s">
        <v>85</v>
      </c>
      <c r="S79" s="396" t="s">
        <v>85</v>
      </c>
      <c r="T79" s="394"/>
    </row>
    <row r="80" spans="1:20">
      <c r="A80" s="386" t="s">
        <v>4</v>
      </c>
      <c r="B80" s="387" t="s">
        <v>3</v>
      </c>
      <c r="C80" s="387" t="s">
        <v>2337</v>
      </c>
      <c r="D80" s="388" t="s">
        <v>50</v>
      </c>
      <c r="E80" s="393" t="s">
        <v>1947</v>
      </c>
      <c r="F80" s="389" t="s">
        <v>1909</v>
      </c>
      <c r="G80" s="390" t="s">
        <v>31</v>
      </c>
      <c r="H80" s="391" t="s">
        <v>51</v>
      </c>
      <c r="I80" s="390" t="s">
        <v>45</v>
      </c>
      <c r="J80" s="391" t="s">
        <v>2339</v>
      </c>
      <c r="K80" s="390" t="s">
        <v>46</v>
      </c>
      <c r="L80" s="390" t="s">
        <v>29</v>
      </c>
      <c r="M80" s="390" t="s">
        <v>47</v>
      </c>
      <c r="N80" s="390" t="s">
        <v>85</v>
      </c>
      <c r="O80" s="392"/>
      <c r="P80" s="394" t="s">
        <v>2346</v>
      </c>
      <c r="Q80" s="395" t="s">
        <v>85</v>
      </c>
      <c r="R80" s="394" t="s">
        <v>85</v>
      </c>
      <c r="S80" s="396" t="s">
        <v>85</v>
      </c>
      <c r="T80" s="394"/>
    </row>
    <row r="81" spans="1:20">
      <c r="A81" s="386" t="s">
        <v>4</v>
      </c>
      <c r="B81" s="387" t="s">
        <v>3</v>
      </c>
      <c r="C81" s="387" t="s">
        <v>2337</v>
      </c>
      <c r="D81" s="388" t="s">
        <v>50</v>
      </c>
      <c r="E81" s="393" t="s">
        <v>2323</v>
      </c>
      <c r="F81" s="389" t="s">
        <v>1909</v>
      </c>
      <c r="G81" s="390" t="s">
        <v>31</v>
      </c>
      <c r="H81" s="391" t="s">
        <v>51</v>
      </c>
      <c r="I81" s="390" t="s">
        <v>45</v>
      </c>
      <c r="J81" s="391" t="s">
        <v>1910</v>
      </c>
      <c r="K81" s="390" t="s">
        <v>46</v>
      </c>
      <c r="L81" s="390" t="s">
        <v>29</v>
      </c>
      <c r="M81" s="390" t="s">
        <v>47</v>
      </c>
      <c r="N81" s="390" t="s">
        <v>85</v>
      </c>
      <c r="O81" s="392"/>
      <c r="P81" s="394" t="s">
        <v>2346</v>
      </c>
      <c r="Q81" s="395" t="s">
        <v>85</v>
      </c>
      <c r="R81" s="394" t="s">
        <v>85</v>
      </c>
      <c r="S81" s="396" t="s">
        <v>85</v>
      </c>
      <c r="T81" s="394"/>
    </row>
    <row r="82" spans="1:20">
      <c r="A82" s="386" t="s">
        <v>4</v>
      </c>
      <c r="B82" s="387" t="s">
        <v>3</v>
      </c>
      <c r="C82" s="387" t="s">
        <v>2337</v>
      </c>
      <c r="D82" s="388" t="s">
        <v>42</v>
      </c>
      <c r="E82" s="393" t="s">
        <v>1948</v>
      </c>
      <c r="F82" s="389" t="s">
        <v>1909</v>
      </c>
      <c r="G82" s="390" t="s">
        <v>31</v>
      </c>
      <c r="H82" s="391" t="s">
        <v>51</v>
      </c>
      <c r="I82" s="390" t="s">
        <v>45</v>
      </c>
      <c r="J82" s="391" t="s">
        <v>2343</v>
      </c>
      <c r="K82" s="390" t="s">
        <v>46</v>
      </c>
      <c r="L82" s="390" t="s">
        <v>29</v>
      </c>
      <c r="M82" s="390" t="s">
        <v>47</v>
      </c>
      <c r="N82" s="390" t="s">
        <v>85</v>
      </c>
      <c r="O82" s="392"/>
      <c r="P82" s="394" t="s">
        <v>2346</v>
      </c>
      <c r="Q82" s="395" t="s">
        <v>85</v>
      </c>
      <c r="R82" s="394" t="s">
        <v>85</v>
      </c>
      <c r="S82" s="396" t="s">
        <v>85</v>
      </c>
      <c r="T82" s="394"/>
    </row>
    <row r="83" spans="1:20">
      <c r="A83" s="386" t="s">
        <v>4</v>
      </c>
      <c r="B83" s="387" t="s">
        <v>3</v>
      </c>
      <c r="C83" s="387" t="s">
        <v>2337</v>
      </c>
      <c r="D83" s="388" t="s">
        <v>42</v>
      </c>
      <c r="E83" s="393" t="s">
        <v>2324</v>
      </c>
      <c r="F83" s="389" t="s">
        <v>1909</v>
      </c>
      <c r="G83" s="390" t="s">
        <v>2359</v>
      </c>
      <c r="H83" s="391" t="s">
        <v>51</v>
      </c>
      <c r="I83" s="390" t="s">
        <v>45</v>
      </c>
      <c r="J83" s="391" t="s">
        <v>2334</v>
      </c>
      <c r="K83" s="390" t="s">
        <v>46</v>
      </c>
      <c r="L83" s="390" t="s">
        <v>29</v>
      </c>
      <c r="M83" s="390" t="s">
        <v>47</v>
      </c>
      <c r="N83" s="390" t="s">
        <v>85</v>
      </c>
      <c r="O83" s="392"/>
      <c r="P83" s="394" t="s">
        <v>2346</v>
      </c>
      <c r="Q83" s="395" t="s">
        <v>85</v>
      </c>
      <c r="R83" s="394" t="s">
        <v>85</v>
      </c>
      <c r="S83" s="396" t="s">
        <v>85</v>
      </c>
      <c r="T83" s="394"/>
    </row>
    <row r="84" spans="1:20">
      <c r="A84" s="386" t="s">
        <v>4</v>
      </c>
      <c r="B84" s="387" t="s">
        <v>3</v>
      </c>
      <c r="C84" s="387" t="s">
        <v>2337</v>
      </c>
      <c r="D84" s="388" t="s">
        <v>42</v>
      </c>
      <c r="E84" s="393" t="s">
        <v>2325</v>
      </c>
      <c r="F84" s="389" t="s">
        <v>1909</v>
      </c>
      <c r="G84" s="390" t="s">
        <v>31</v>
      </c>
      <c r="H84" s="391" t="s">
        <v>51</v>
      </c>
      <c r="I84" s="390" t="s">
        <v>45</v>
      </c>
      <c r="J84" s="391" t="s">
        <v>2343</v>
      </c>
      <c r="K84" s="390" t="s">
        <v>46</v>
      </c>
      <c r="L84" s="390" t="s">
        <v>29</v>
      </c>
      <c r="M84" s="390" t="s">
        <v>47</v>
      </c>
      <c r="N84" s="390" t="s">
        <v>85</v>
      </c>
      <c r="O84" s="392"/>
      <c r="P84" s="394" t="s">
        <v>2346</v>
      </c>
      <c r="Q84" s="395" t="s">
        <v>85</v>
      </c>
      <c r="R84" s="394" t="s">
        <v>85</v>
      </c>
      <c r="S84" s="396" t="s">
        <v>85</v>
      </c>
      <c r="T84" s="394"/>
    </row>
    <row r="85" spans="1:20">
      <c r="A85" s="386" t="s">
        <v>4</v>
      </c>
      <c r="B85" s="387" t="s">
        <v>3</v>
      </c>
      <c r="C85" s="387" t="s">
        <v>2337</v>
      </c>
      <c r="D85" s="388" t="s">
        <v>42</v>
      </c>
      <c r="E85" s="393" t="s">
        <v>2326</v>
      </c>
      <c r="F85" s="389" t="s">
        <v>1909</v>
      </c>
      <c r="G85" s="390" t="s">
        <v>31</v>
      </c>
      <c r="H85" s="391" t="s">
        <v>51</v>
      </c>
      <c r="I85" s="390" t="s">
        <v>85</v>
      </c>
      <c r="J85" s="391" t="s">
        <v>2360</v>
      </c>
      <c r="K85" s="390" t="s">
        <v>46</v>
      </c>
      <c r="L85" s="390" t="s">
        <v>29</v>
      </c>
      <c r="M85" s="390" t="s">
        <v>47</v>
      </c>
      <c r="N85" s="390" t="s">
        <v>85</v>
      </c>
      <c r="O85" s="392"/>
      <c r="P85" s="395" t="s">
        <v>85</v>
      </c>
      <c r="Q85" s="395" t="s">
        <v>85</v>
      </c>
      <c r="R85" s="394" t="s">
        <v>85</v>
      </c>
      <c r="S85" s="396" t="s">
        <v>85</v>
      </c>
      <c r="T85" s="394"/>
    </row>
    <row r="86" spans="1:20">
      <c r="A86" s="386" t="s">
        <v>4</v>
      </c>
      <c r="B86" s="387" t="s">
        <v>3</v>
      </c>
      <c r="C86" s="387" t="s">
        <v>2337</v>
      </c>
      <c r="D86" s="388" t="s">
        <v>42</v>
      </c>
      <c r="E86" s="393" t="s">
        <v>2327</v>
      </c>
      <c r="F86" s="389" t="s">
        <v>1909</v>
      </c>
      <c r="G86" s="390" t="s">
        <v>31</v>
      </c>
      <c r="H86" s="391" t="s">
        <v>51</v>
      </c>
      <c r="I86" s="390" t="s">
        <v>85</v>
      </c>
      <c r="J86" s="391" t="s">
        <v>2360</v>
      </c>
      <c r="K86" s="390" t="s">
        <v>46</v>
      </c>
      <c r="L86" s="390" t="s">
        <v>29</v>
      </c>
      <c r="M86" s="390" t="s">
        <v>47</v>
      </c>
      <c r="N86" s="390" t="s">
        <v>85</v>
      </c>
      <c r="O86" s="392"/>
      <c r="P86" s="395" t="s">
        <v>85</v>
      </c>
      <c r="Q86" s="395" t="s">
        <v>85</v>
      </c>
      <c r="R86" s="394" t="s">
        <v>85</v>
      </c>
      <c r="S86" s="396" t="s">
        <v>85</v>
      </c>
      <c r="T86" s="394"/>
    </row>
    <row r="87" spans="1:20">
      <c r="A87" s="386" t="s">
        <v>4</v>
      </c>
      <c r="B87" s="387" t="s">
        <v>3</v>
      </c>
      <c r="C87" s="387" t="s">
        <v>2337</v>
      </c>
      <c r="D87" s="388" t="s">
        <v>42</v>
      </c>
      <c r="E87" s="393" t="s">
        <v>2330</v>
      </c>
      <c r="F87" s="389" t="s">
        <v>1909</v>
      </c>
      <c r="G87" s="390" t="s">
        <v>31</v>
      </c>
      <c r="H87" s="391" t="s">
        <v>51</v>
      </c>
      <c r="I87" s="390" t="s">
        <v>45</v>
      </c>
      <c r="J87" s="391" t="s">
        <v>2343</v>
      </c>
      <c r="K87" s="390" t="s">
        <v>46</v>
      </c>
      <c r="L87" s="390" t="s">
        <v>29</v>
      </c>
      <c r="M87" s="390" t="s">
        <v>47</v>
      </c>
      <c r="N87" s="390" t="s">
        <v>85</v>
      </c>
      <c r="O87" s="392"/>
      <c r="P87" s="394" t="s">
        <v>2346</v>
      </c>
      <c r="Q87" s="395" t="s">
        <v>85</v>
      </c>
      <c r="R87" s="394" t="s">
        <v>85</v>
      </c>
      <c r="S87" s="396" t="s">
        <v>85</v>
      </c>
      <c r="T87" s="394"/>
    </row>
    <row r="88" spans="1:20">
      <c r="A88" s="386" t="s">
        <v>4</v>
      </c>
      <c r="B88" s="387" t="s">
        <v>3</v>
      </c>
      <c r="C88" s="387" t="s">
        <v>2337</v>
      </c>
      <c r="D88" s="388" t="s">
        <v>42</v>
      </c>
      <c r="E88" s="393" t="s">
        <v>2331</v>
      </c>
      <c r="F88" s="389" t="s">
        <v>1909</v>
      </c>
      <c r="G88" s="390" t="s">
        <v>2359</v>
      </c>
      <c r="H88" s="391" t="s">
        <v>51</v>
      </c>
      <c r="I88" s="390" t="s">
        <v>45</v>
      </c>
      <c r="J88" s="391" t="s">
        <v>2334</v>
      </c>
      <c r="K88" s="390" t="s">
        <v>46</v>
      </c>
      <c r="L88" s="390" t="s">
        <v>29</v>
      </c>
      <c r="M88" s="390" t="s">
        <v>47</v>
      </c>
      <c r="N88" s="390" t="s">
        <v>85</v>
      </c>
      <c r="O88" s="392"/>
      <c r="P88" s="394" t="s">
        <v>2346</v>
      </c>
      <c r="Q88" s="395" t="s">
        <v>85</v>
      </c>
      <c r="R88" s="394" t="s">
        <v>85</v>
      </c>
      <c r="S88" s="396" t="s">
        <v>85</v>
      </c>
      <c r="T88" s="394"/>
    </row>
    <row r="89" spans="1:20">
      <c r="A89" s="386" t="s">
        <v>4</v>
      </c>
      <c r="B89" s="387" t="s">
        <v>3</v>
      </c>
      <c r="C89" s="387" t="s">
        <v>2337</v>
      </c>
      <c r="D89" s="388" t="s">
        <v>42</v>
      </c>
      <c r="E89" s="393" t="s">
        <v>2368</v>
      </c>
      <c r="F89" s="389" t="s">
        <v>1909</v>
      </c>
      <c r="G89" s="390" t="s">
        <v>2359</v>
      </c>
      <c r="H89" s="391" t="s">
        <v>51</v>
      </c>
      <c r="I89" s="390" t="s">
        <v>45</v>
      </c>
      <c r="J89" s="391" t="s">
        <v>2334</v>
      </c>
      <c r="K89" s="390" t="s">
        <v>46</v>
      </c>
      <c r="L89" s="390" t="s">
        <v>29</v>
      </c>
      <c r="M89" s="390" t="s">
        <v>47</v>
      </c>
      <c r="N89" s="390" t="s">
        <v>85</v>
      </c>
      <c r="O89" s="392"/>
      <c r="P89" s="394" t="s">
        <v>2346</v>
      </c>
      <c r="Q89" s="395" t="s">
        <v>85</v>
      </c>
      <c r="R89" s="394" t="s">
        <v>85</v>
      </c>
      <c r="S89" s="396" t="s">
        <v>85</v>
      </c>
      <c r="T89" s="393" t="s">
        <v>2373</v>
      </c>
    </row>
    <row r="90" spans="1:20">
      <c r="A90" s="386" t="s">
        <v>4</v>
      </c>
      <c r="B90" s="387" t="s">
        <v>3</v>
      </c>
      <c r="C90" s="387" t="s">
        <v>2337</v>
      </c>
      <c r="D90" s="388" t="s">
        <v>42</v>
      </c>
      <c r="E90" s="393" t="s">
        <v>2369</v>
      </c>
      <c r="F90" s="389" t="s">
        <v>1909</v>
      </c>
      <c r="G90" s="390" t="s">
        <v>2359</v>
      </c>
      <c r="H90" s="391" t="s">
        <v>51</v>
      </c>
      <c r="I90" s="390" t="s">
        <v>45</v>
      </c>
      <c r="J90" s="391" t="s">
        <v>2334</v>
      </c>
      <c r="K90" s="390" t="s">
        <v>46</v>
      </c>
      <c r="L90" s="390" t="s">
        <v>29</v>
      </c>
      <c r="M90" s="390" t="s">
        <v>47</v>
      </c>
      <c r="N90" s="390" t="s">
        <v>85</v>
      </c>
      <c r="O90" s="392"/>
      <c r="P90" s="394" t="s">
        <v>2346</v>
      </c>
      <c r="Q90" s="395" t="s">
        <v>85</v>
      </c>
      <c r="R90" s="394" t="s">
        <v>85</v>
      </c>
      <c r="S90" s="396" t="s">
        <v>85</v>
      </c>
      <c r="T90" s="393" t="s">
        <v>2373</v>
      </c>
    </row>
    <row r="91" spans="1:20">
      <c r="A91" s="386" t="s">
        <v>4</v>
      </c>
      <c r="B91" s="387" t="s">
        <v>3</v>
      </c>
      <c r="C91" s="387" t="s">
        <v>2337</v>
      </c>
      <c r="D91" s="388" t="s">
        <v>42</v>
      </c>
      <c r="E91" s="393" t="s">
        <v>2371</v>
      </c>
      <c r="F91" s="389" t="s">
        <v>1909</v>
      </c>
      <c r="G91" s="390" t="s">
        <v>2359</v>
      </c>
      <c r="H91" s="391" t="s">
        <v>51</v>
      </c>
      <c r="I91" s="390" t="s">
        <v>45</v>
      </c>
      <c r="J91" s="391" t="s">
        <v>2334</v>
      </c>
      <c r="K91" s="390" t="s">
        <v>46</v>
      </c>
      <c r="L91" s="390" t="s">
        <v>29</v>
      </c>
      <c r="M91" s="390" t="s">
        <v>47</v>
      </c>
      <c r="N91" s="390" t="s">
        <v>85</v>
      </c>
      <c r="O91" s="392"/>
      <c r="P91" s="394" t="s">
        <v>2346</v>
      </c>
      <c r="Q91" s="395" t="s">
        <v>85</v>
      </c>
      <c r="R91" s="394" t="s">
        <v>85</v>
      </c>
      <c r="S91" s="396" t="s">
        <v>85</v>
      </c>
      <c r="T91" s="393" t="s">
        <v>2373</v>
      </c>
    </row>
    <row r="92" spans="1:20">
      <c r="A92" s="386" t="s">
        <v>4</v>
      </c>
      <c r="B92" s="387" t="s">
        <v>3</v>
      </c>
      <c r="C92" s="387" t="s">
        <v>2337</v>
      </c>
      <c r="D92" s="388" t="s">
        <v>49</v>
      </c>
      <c r="E92" s="393" t="s">
        <v>2328</v>
      </c>
      <c r="F92" s="389" t="s">
        <v>1909</v>
      </c>
      <c r="G92" s="390" t="s">
        <v>31</v>
      </c>
      <c r="H92" s="391" t="s">
        <v>51</v>
      </c>
      <c r="I92" s="390" t="s">
        <v>85</v>
      </c>
      <c r="J92" s="391" t="s">
        <v>44</v>
      </c>
      <c r="K92" s="390" t="s">
        <v>46</v>
      </c>
      <c r="L92" s="390" t="s">
        <v>29</v>
      </c>
      <c r="M92" s="390" t="s">
        <v>47</v>
      </c>
      <c r="N92" s="390" t="s">
        <v>85</v>
      </c>
      <c r="O92" s="392"/>
      <c r="P92" s="395" t="s">
        <v>85</v>
      </c>
      <c r="Q92" s="395" t="s">
        <v>85</v>
      </c>
      <c r="R92" s="394" t="s">
        <v>85</v>
      </c>
      <c r="S92" s="396" t="s">
        <v>85</v>
      </c>
      <c r="T92" s="394"/>
    </row>
    <row r="93" spans="1:20">
      <c r="A93" s="386" t="s">
        <v>4</v>
      </c>
      <c r="B93" s="387" t="s">
        <v>3</v>
      </c>
      <c r="C93" s="387" t="s">
        <v>2337</v>
      </c>
      <c r="D93" s="388" t="s">
        <v>49</v>
      </c>
      <c r="E93" s="393" t="s">
        <v>2329</v>
      </c>
      <c r="F93" s="389" t="s">
        <v>1909</v>
      </c>
      <c r="G93" s="390" t="s">
        <v>31</v>
      </c>
      <c r="H93" s="391" t="s">
        <v>51</v>
      </c>
      <c r="I93" s="390" t="s">
        <v>45</v>
      </c>
      <c r="J93" s="391" t="s">
        <v>2361</v>
      </c>
      <c r="K93" s="390" t="s">
        <v>46</v>
      </c>
      <c r="L93" s="390" t="s">
        <v>29</v>
      </c>
      <c r="M93" s="390" t="s">
        <v>47</v>
      </c>
      <c r="N93" s="390" t="s">
        <v>85</v>
      </c>
      <c r="O93" s="392"/>
      <c r="P93" s="394" t="s">
        <v>2346</v>
      </c>
      <c r="Q93" s="395" t="s">
        <v>85</v>
      </c>
      <c r="R93" s="394" t="s">
        <v>85</v>
      </c>
      <c r="S93" s="396" t="s">
        <v>85</v>
      </c>
      <c r="T93" s="394"/>
    </row>
    <row r="94" spans="1:20">
      <c r="A94" s="386" t="s">
        <v>4</v>
      </c>
      <c r="B94" s="387" t="s">
        <v>3</v>
      </c>
      <c r="C94" s="387" t="s">
        <v>2337</v>
      </c>
      <c r="D94" s="388" t="s">
        <v>49</v>
      </c>
      <c r="E94" s="393" t="s">
        <v>2342</v>
      </c>
      <c r="F94" s="389" t="s">
        <v>1909</v>
      </c>
      <c r="G94" s="390" t="s">
        <v>31</v>
      </c>
      <c r="H94" s="391" t="s">
        <v>51</v>
      </c>
      <c r="I94" s="390" t="s">
        <v>85</v>
      </c>
      <c r="J94" s="391" t="s">
        <v>44</v>
      </c>
      <c r="K94" s="390" t="s">
        <v>46</v>
      </c>
      <c r="L94" s="390" t="s">
        <v>29</v>
      </c>
      <c r="M94" s="390" t="s">
        <v>47</v>
      </c>
      <c r="N94" s="390" t="s">
        <v>85</v>
      </c>
      <c r="O94" s="392"/>
      <c r="P94" s="395" t="s">
        <v>85</v>
      </c>
      <c r="Q94" s="395" t="s">
        <v>85</v>
      </c>
      <c r="R94" s="394" t="s">
        <v>85</v>
      </c>
      <c r="S94" s="396" t="s">
        <v>85</v>
      </c>
      <c r="T94" s="394"/>
    </row>
    <row r="95" spans="1:20">
      <c r="A95" s="386" t="s">
        <v>4</v>
      </c>
      <c r="B95" s="387" t="s">
        <v>591</v>
      </c>
      <c r="C95" s="387" t="s">
        <v>2338</v>
      </c>
      <c r="D95" s="388" t="s">
        <v>50</v>
      </c>
      <c r="E95" s="393" t="s">
        <v>1947</v>
      </c>
      <c r="F95" s="389" t="s">
        <v>1909</v>
      </c>
      <c r="G95" s="390" t="s">
        <v>31</v>
      </c>
      <c r="H95" s="391" t="s">
        <v>51</v>
      </c>
      <c r="I95" s="390" t="s">
        <v>45</v>
      </c>
      <c r="J95" s="391" t="s">
        <v>2339</v>
      </c>
      <c r="K95" s="390" t="s">
        <v>46</v>
      </c>
      <c r="L95" s="390" t="s">
        <v>29</v>
      </c>
      <c r="M95" s="390" t="s">
        <v>47</v>
      </c>
      <c r="N95" s="390" t="s">
        <v>85</v>
      </c>
      <c r="O95" s="392"/>
      <c r="P95" s="394" t="s">
        <v>2346</v>
      </c>
      <c r="Q95" s="395" t="s">
        <v>85</v>
      </c>
      <c r="R95" s="394" t="s">
        <v>85</v>
      </c>
      <c r="S95" s="396" t="s">
        <v>85</v>
      </c>
      <c r="T95" s="394"/>
    </row>
    <row r="96" spans="1:20">
      <c r="A96" s="386" t="s">
        <v>4</v>
      </c>
      <c r="B96" s="387" t="s">
        <v>591</v>
      </c>
      <c r="C96" s="387" t="s">
        <v>2338</v>
      </c>
      <c r="D96" s="388" t="s">
        <v>50</v>
      </c>
      <c r="E96" s="393" t="s">
        <v>2323</v>
      </c>
      <c r="F96" s="389" t="s">
        <v>1909</v>
      </c>
      <c r="G96" s="390" t="s">
        <v>31</v>
      </c>
      <c r="H96" s="391" t="s">
        <v>51</v>
      </c>
      <c r="I96" s="390" t="s">
        <v>45</v>
      </c>
      <c r="J96" s="391" t="s">
        <v>1910</v>
      </c>
      <c r="K96" s="390" t="s">
        <v>46</v>
      </c>
      <c r="L96" s="390" t="s">
        <v>29</v>
      </c>
      <c r="M96" s="390" t="s">
        <v>47</v>
      </c>
      <c r="N96" s="390" t="s">
        <v>85</v>
      </c>
      <c r="O96" s="392"/>
      <c r="P96" s="394" t="s">
        <v>2346</v>
      </c>
      <c r="Q96" s="395" t="s">
        <v>85</v>
      </c>
      <c r="R96" s="394" t="s">
        <v>85</v>
      </c>
      <c r="S96" s="396" t="s">
        <v>85</v>
      </c>
      <c r="T96" s="394"/>
    </row>
    <row r="97" spans="1:20">
      <c r="A97" s="386" t="s">
        <v>4</v>
      </c>
      <c r="B97" s="387" t="s">
        <v>591</v>
      </c>
      <c r="C97" s="387" t="s">
        <v>2338</v>
      </c>
      <c r="D97" s="388" t="s">
        <v>42</v>
      </c>
      <c r="E97" s="393" t="s">
        <v>1948</v>
      </c>
      <c r="F97" s="389" t="s">
        <v>1909</v>
      </c>
      <c r="G97" s="390" t="s">
        <v>31</v>
      </c>
      <c r="H97" s="391" t="s">
        <v>51</v>
      </c>
      <c r="I97" s="390" t="s">
        <v>45</v>
      </c>
      <c r="J97" s="391" t="s">
        <v>2334</v>
      </c>
      <c r="K97" s="390" t="s">
        <v>46</v>
      </c>
      <c r="L97" s="390" t="s">
        <v>29</v>
      </c>
      <c r="M97" s="390" t="s">
        <v>47</v>
      </c>
      <c r="N97" s="390" t="s">
        <v>85</v>
      </c>
      <c r="O97" s="392" t="s">
        <v>1912</v>
      </c>
      <c r="P97" s="394" t="s">
        <v>2346</v>
      </c>
      <c r="Q97" s="395" t="s">
        <v>85</v>
      </c>
      <c r="R97" s="394" t="s">
        <v>85</v>
      </c>
      <c r="S97" s="396" t="s">
        <v>85</v>
      </c>
      <c r="T97" s="394"/>
    </row>
    <row r="98" spans="1:20">
      <c r="A98" s="386" t="s">
        <v>4</v>
      </c>
      <c r="B98" s="387" t="s">
        <v>591</v>
      </c>
      <c r="C98" s="387" t="s">
        <v>2338</v>
      </c>
      <c r="D98" s="388" t="s">
        <v>42</v>
      </c>
      <c r="E98" s="393" t="s">
        <v>2324</v>
      </c>
      <c r="F98" s="389" t="s">
        <v>1909</v>
      </c>
      <c r="G98" s="390" t="s">
        <v>31</v>
      </c>
      <c r="H98" s="391" t="s">
        <v>51</v>
      </c>
      <c r="I98" s="390" t="s">
        <v>45</v>
      </c>
      <c r="J98" s="391" t="s">
        <v>2334</v>
      </c>
      <c r="K98" s="390" t="s">
        <v>46</v>
      </c>
      <c r="L98" s="390" t="s">
        <v>29</v>
      </c>
      <c r="M98" s="390" t="s">
        <v>47</v>
      </c>
      <c r="N98" s="390" t="s">
        <v>85</v>
      </c>
      <c r="O98" s="392" t="s">
        <v>1912</v>
      </c>
      <c r="P98" s="394" t="s">
        <v>2346</v>
      </c>
      <c r="Q98" s="395" t="s">
        <v>85</v>
      </c>
      <c r="R98" s="394" t="s">
        <v>85</v>
      </c>
      <c r="S98" s="396" t="s">
        <v>85</v>
      </c>
      <c r="T98" s="394"/>
    </row>
    <row r="99" spans="1:20">
      <c r="A99" s="386" t="s">
        <v>4</v>
      </c>
      <c r="B99" s="387" t="s">
        <v>591</v>
      </c>
      <c r="C99" s="387" t="s">
        <v>2338</v>
      </c>
      <c r="D99" s="388" t="s">
        <v>42</v>
      </c>
      <c r="E99" s="393" t="s">
        <v>2325</v>
      </c>
      <c r="F99" s="389" t="s">
        <v>1909</v>
      </c>
      <c r="G99" s="390" t="s">
        <v>31</v>
      </c>
      <c r="H99" s="391" t="s">
        <v>51</v>
      </c>
      <c r="I99" s="390" t="s">
        <v>45</v>
      </c>
      <c r="J99" s="391" t="s">
        <v>2334</v>
      </c>
      <c r="K99" s="390" t="s">
        <v>46</v>
      </c>
      <c r="L99" s="390" t="s">
        <v>29</v>
      </c>
      <c r="M99" s="390" t="s">
        <v>47</v>
      </c>
      <c r="N99" s="390" t="s">
        <v>85</v>
      </c>
      <c r="O99" s="392" t="s">
        <v>1912</v>
      </c>
      <c r="P99" s="394" t="s">
        <v>2346</v>
      </c>
      <c r="Q99" s="395" t="s">
        <v>85</v>
      </c>
      <c r="R99" s="394" t="s">
        <v>85</v>
      </c>
      <c r="S99" s="396" t="s">
        <v>85</v>
      </c>
      <c r="T99" s="394"/>
    </row>
    <row r="100" spans="1:20">
      <c r="A100" s="386" t="s">
        <v>4</v>
      </c>
      <c r="B100" s="387" t="s">
        <v>591</v>
      </c>
      <c r="C100" s="387" t="s">
        <v>2338</v>
      </c>
      <c r="D100" s="388" t="s">
        <v>42</v>
      </c>
      <c r="E100" s="393" t="s">
        <v>2326</v>
      </c>
      <c r="F100" s="389" t="s">
        <v>1909</v>
      </c>
      <c r="G100" s="390" t="s">
        <v>31</v>
      </c>
      <c r="H100" s="391" t="s">
        <v>51</v>
      </c>
      <c r="I100" s="390" t="s">
        <v>85</v>
      </c>
      <c r="J100" s="391" t="s">
        <v>1911</v>
      </c>
      <c r="K100" s="390" t="s">
        <v>46</v>
      </c>
      <c r="L100" s="390" t="s">
        <v>29</v>
      </c>
      <c r="M100" s="390" t="s">
        <v>47</v>
      </c>
      <c r="N100" s="390" t="s">
        <v>85</v>
      </c>
      <c r="O100" s="392" t="s">
        <v>1912</v>
      </c>
      <c r="P100" s="395" t="s">
        <v>85</v>
      </c>
      <c r="Q100" s="395" t="s">
        <v>85</v>
      </c>
      <c r="R100" s="394" t="s">
        <v>85</v>
      </c>
      <c r="S100" s="396" t="s">
        <v>85</v>
      </c>
      <c r="T100" s="394"/>
    </row>
    <row r="101" spans="1:20">
      <c r="A101" s="386" t="s">
        <v>4</v>
      </c>
      <c r="B101" s="387" t="s">
        <v>591</v>
      </c>
      <c r="C101" s="387" t="s">
        <v>2338</v>
      </c>
      <c r="D101" s="388" t="s">
        <v>42</v>
      </c>
      <c r="E101" s="393" t="s">
        <v>2327</v>
      </c>
      <c r="F101" s="389" t="s">
        <v>1909</v>
      </c>
      <c r="G101" s="390" t="s">
        <v>31</v>
      </c>
      <c r="H101" s="391" t="s">
        <v>51</v>
      </c>
      <c r="I101" s="390" t="s">
        <v>85</v>
      </c>
      <c r="J101" s="391" t="s">
        <v>1911</v>
      </c>
      <c r="K101" s="390" t="s">
        <v>46</v>
      </c>
      <c r="L101" s="390" t="s">
        <v>29</v>
      </c>
      <c r="M101" s="390" t="s">
        <v>47</v>
      </c>
      <c r="N101" s="390" t="s">
        <v>85</v>
      </c>
      <c r="O101" s="392" t="s">
        <v>1912</v>
      </c>
      <c r="P101" s="395" t="s">
        <v>85</v>
      </c>
      <c r="Q101" s="395" t="s">
        <v>85</v>
      </c>
      <c r="R101" s="394" t="s">
        <v>85</v>
      </c>
      <c r="S101" s="396" t="s">
        <v>85</v>
      </c>
      <c r="T101" s="394"/>
    </row>
    <row r="102" spans="1:20">
      <c r="A102" s="386" t="s">
        <v>4</v>
      </c>
      <c r="B102" s="387" t="s">
        <v>591</v>
      </c>
      <c r="C102" s="387" t="s">
        <v>2338</v>
      </c>
      <c r="D102" s="388" t="s">
        <v>42</v>
      </c>
      <c r="E102" s="393" t="s">
        <v>2330</v>
      </c>
      <c r="F102" s="389" t="s">
        <v>1909</v>
      </c>
      <c r="G102" s="390" t="s">
        <v>31</v>
      </c>
      <c r="H102" s="391" t="s">
        <v>51</v>
      </c>
      <c r="I102" s="390" t="s">
        <v>45</v>
      </c>
      <c r="J102" s="391" t="s">
        <v>2334</v>
      </c>
      <c r="K102" s="390" t="s">
        <v>46</v>
      </c>
      <c r="L102" s="390" t="s">
        <v>29</v>
      </c>
      <c r="M102" s="390" t="s">
        <v>47</v>
      </c>
      <c r="N102" s="390" t="s">
        <v>85</v>
      </c>
      <c r="O102" s="392" t="s">
        <v>1912</v>
      </c>
      <c r="P102" s="394" t="s">
        <v>2346</v>
      </c>
      <c r="Q102" s="395" t="s">
        <v>85</v>
      </c>
      <c r="R102" s="394" t="s">
        <v>85</v>
      </c>
      <c r="S102" s="396" t="s">
        <v>85</v>
      </c>
      <c r="T102" s="394"/>
    </row>
    <row r="103" spans="1:20">
      <c r="A103" s="386" t="s">
        <v>4</v>
      </c>
      <c r="B103" s="387" t="s">
        <v>591</v>
      </c>
      <c r="C103" s="387" t="s">
        <v>2338</v>
      </c>
      <c r="D103" s="388" t="s">
        <v>42</v>
      </c>
      <c r="E103" s="393" t="s">
        <v>2331</v>
      </c>
      <c r="F103" s="389" t="s">
        <v>1909</v>
      </c>
      <c r="G103" s="390" t="s">
        <v>31</v>
      </c>
      <c r="H103" s="391" t="s">
        <v>51</v>
      </c>
      <c r="I103" s="390" t="s">
        <v>45</v>
      </c>
      <c r="J103" s="391" t="s">
        <v>2334</v>
      </c>
      <c r="K103" s="390" t="s">
        <v>46</v>
      </c>
      <c r="L103" s="390" t="s">
        <v>29</v>
      </c>
      <c r="M103" s="390" t="s">
        <v>47</v>
      </c>
      <c r="N103" s="390" t="s">
        <v>85</v>
      </c>
      <c r="O103" s="392" t="s">
        <v>1912</v>
      </c>
      <c r="P103" s="394" t="s">
        <v>2346</v>
      </c>
      <c r="Q103" s="395" t="s">
        <v>85</v>
      </c>
      <c r="R103" s="394" t="s">
        <v>85</v>
      </c>
      <c r="S103" s="396" t="s">
        <v>85</v>
      </c>
      <c r="T103" s="394"/>
    </row>
    <row r="104" spans="1:20">
      <c r="A104" s="386" t="s">
        <v>4</v>
      </c>
      <c r="B104" s="387" t="s">
        <v>591</v>
      </c>
      <c r="C104" s="387" t="s">
        <v>2338</v>
      </c>
      <c r="D104" s="388" t="s">
        <v>42</v>
      </c>
      <c r="E104" s="393" t="s">
        <v>2368</v>
      </c>
      <c r="F104" s="389" t="s">
        <v>1909</v>
      </c>
      <c r="G104" s="390" t="s">
        <v>31</v>
      </c>
      <c r="H104" s="391" t="s">
        <v>51</v>
      </c>
      <c r="I104" s="390" t="s">
        <v>45</v>
      </c>
      <c r="J104" s="391" t="s">
        <v>2334</v>
      </c>
      <c r="K104" s="390" t="s">
        <v>46</v>
      </c>
      <c r="L104" s="390" t="s">
        <v>29</v>
      </c>
      <c r="M104" s="390" t="s">
        <v>47</v>
      </c>
      <c r="N104" s="390" t="s">
        <v>85</v>
      </c>
      <c r="O104" s="392" t="s">
        <v>1912</v>
      </c>
      <c r="P104" s="394" t="s">
        <v>2346</v>
      </c>
      <c r="Q104" s="395" t="s">
        <v>85</v>
      </c>
      <c r="R104" s="394" t="s">
        <v>85</v>
      </c>
      <c r="S104" s="396" t="s">
        <v>85</v>
      </c>
      <c r="T104" s="393" t="s">
        <v>3189</v>
      </c>
    </row>
    <row r="105" spans="1:20">
      <c r="A105" s="386" t="s">
        <v>4</v>
      </c>
      <c r="B105" s="387" t="s">
        <v>591</v>
      </c>
      <c r="C105" s="387" t="s">
        <v>2338</v>
      </c>
      <c r="D105" s="388" t="s">
        <v>42</v>
      </c>
      <c r="E105" s="393" t="s">
        <v>2369</v>
      </c>
      <c r="F105" s="389" t="s">
        <v>1909</v>
      </c>
      <c r="G105" s="390" t="s">
        <v>31</v>
      </c>
      <c r="H105" s="391" t="s">
        <v>51</v>
      </c>
      <c r="I105" s="390" t="s">
        <v>45</v>
      </c>
      <c r="J105" s="391" t="s">
        <v>2334</v>
      </c>
      <c r="K105" s="390" t="s">
        <v>46</v>
      </c>
      <c r="L105" s="390" t="s">
        <v>29</v>
      </c>
      <c r="M105" s="390" t="s">
        <v>47</v>
      </c>
      <c r="N105" s="390" t="s">
        <v>85</v>
      </c>
      <c r="O105" s="392" t="s">
        <v>1912</v>
      </c>
      <c r="P105" s="394" t="s">
        <v>2346</v>
      </c>
      <c r="Q105" s="395" t="s">
        <v>85</v>
      </c>
      <c r="R105" s="394" t="s">
        <v>85</v>
      </c>
      <c r="S105" s="396" t="s">
        <v>85</v>
      </c>
      <c r="T105" s="393" t="s">
        <v>3189</v>
      </c>
    </row>
    <row r="106" spans="1:20">
      <c r="A106" s="386" t="s">
        <v>4</v>
      </c>
      <c r="B106" s="387" t="s">
        <v>591</v>
      </c>
      <c r="C106" s="387" t="s">
        <v>2338</v>
      </c>
      <c r="D106" s="388" t="s">
        <v>42</v>
      </c>
      <c r="E106" s="393" t="s">
        <v>2371</v>
      </c>
      <c r="F106" s="389" t="s">
        <v>2372</v>
      </c>
      <c r="G106" s="390" t="s">
        <v>85</v>
      </c>
      <c r="H106" s="390" t="s">
        <v>85</v>
      </c>
      <c r="I106" s="390" t="s">
        <v>85</v>
      </c>
      <c r="J106" s="390" t="s">
        <v>85</v>
      </c>
      <c r="K106" s="390" t="s">
        <v>85</v>
      </c>
      <c r="L106" s="390" t="s">
        <v>85</v>
      </c>
      <c r="M106" s="390" t="s">
        <v>85</v>
      </c>
      <c r="N106" s="390" t="s">
        <v>85</v>
      </c>
      <c r="O106" s="392"/>
      <c r="P106" s="395" t="s">
        <v>85</v>
      </c>
      <c r="Q106" s="395" t="s">
        <v>85</v>
      </c>
      <c r="R106" s="394" t="s">
        <v>85</v>
      </c>
      <c r="S106" s="396" t="s">
        <v>85</v>
      </c>
      <c r="T106" s="394"/>
    </row>
    <row r="107" spans="1:20">
      <c r="A107" s="386" t="s">
        <v>4</v>
      </c>
      <c r="B107" s="387" t="s">
        <v>591</v>
      </c>
      <c r="C107" s="387" t="s">
        <v>2338</v>
      </c>
      <c r="D107" s="388" t="s">
        <v>49</v>
      </c>
      <c r="E107" s="393" t="s">
        <v>2328</v>
      </c>
      <c r="F107" s="389" t="s">
        <v>1909</v>
      </c>
      <c r="G107" s="390" t="s">
        <v>31</v>
      </c>
      <c r="H107" s="391" t="s">
        <v>51</v>
      </c>
      <c r="I107" s="390" t="s">
        <v>85</v>
      </c>
      <c r="J107" s="391" t="s">
        <v>2340</v>
      </c>
      <c r="K107" s="390" t="s">
        <v>46</v>
      </c>
      <c r="L107" s="390" t="s">
        <v>29</v>
      </c>
      <c r="M107" s="390" t="s">
        <v>47</v>
      </c>
      <c r="N107" s="390" t="s">
        <v>85</v>
      </c>
      <c r="O107" s="392" t="s">
        <v>1912</v>
      </c>
      <c r="P107" s="395" t="s">
        <v>85</v>
      </c>
      <c r="Q107" s="395" t="s">
        <v>85</v>
      </c>
      <c r="R107" s="394" t="s">
        <v>85</v>
      </c>
      <c r="S107" s="396" t="s">
        <v>85</v>
      </c>
      <c r="T107" s="394"/>
    </row>
    <row r="108" spans="1:20">
      <c r="A108" s="386" t="s">
        <v>4</v>
      </c>
      <c r="B108" s="387" t="s">
        <v>591</v>
      </c>
      <c r="C108" s="387" t="s">
        <v>2338</v>
      </c>
      <c r="D108" s="388" t="s">
        <v>49</v>
      </c>
      <c r="E108" s="393" t="s">
        <v>2329</v>
      </c>
      <c r="F108" s="389" t="s">
        <v>1909</v>
      </c>
      <c r="G108" s="390" t="s">
        <v>31</v>
      </c>
      <c r="H108" s="391" t="s">
        <v>51</v>
      </c>
      <c r="I108" s="390" t="s">
        <v>45</v>
      </c>
      <c r="J108" s="391" t="s">
        <v>2341</v>
      </c>
      <c r="K108" s="390" t="s">
        <v>46</v>
      </c>
      <c r="L108" s="390" t="s">
        <v>29</v>
      </c>
      <c r="M108" s="390" t="s">
        <v>47</v>
      </c>
      <c r="N108" s="390" t="s">
        <v>85</v>
      </c>
      <c r="O108" s="392" t="s">
        <v>1912</v>
      </c>
      <c r="P108" s="394" t="s">
        <v>2346</v>
      </c>
      <c r="Q108" s="395" t="s">
        <v>85</v>
      </c>
      <c r="R108" s="394" t="s">
        <v>85</v>
      </c>
      <c r="S108" s="396" t="s">
        <v>85</v>
      </c>
      <c r="T108" s="394"/>
    </row>
    <row r="109" spans="1:20">
      <c r="A109" s="386" t="s">
        <v>4</v>
      </c>
      <c r="B109" s="387" t="s">
        <v>591</v>
      </c>
      <c r="C109" s="387" t="s">
        <v>2338</v>
      </c>
      <c r="D109" s="388" t="s">
        <v>49</v>
      </c>
      <c r="E109" s="393" t="s">
        <v>2342</v>
      </c>
      <c r="F109" s="389" t="s">
        <v>1909</v>
      </c>
      <c r="G109" s="390" t="s">
        <v>31</v>
      </c>
      <c r="H109" s="391" t="s">
        <v>51</v>
      </c>
      <c r="I109" s="390" t="s">
        <v>85</v>
      </c>
      <c r="J109" s="391" t="s">
        <v>2340</v>
      </c>
      <c r="K109" s="390" t="s">
        <v>46</v>
      </c>
      <c r="L109" s="390" t="s">
        <v>29</v>
      </c>
      <c r="M109" s="390" t="s">
        <v>47</v>
      </c>
      <c r="N109" s="390" t="s">
        <v>85</v>
      </c>
      <c r="O109" s="392" t="s">
        <v>1912</v>
      </c>
      <c r="P109" s="395" t="s">
        <v>85</v>
      </c>
      <c r="Q109" s="395" t="s">
        <v>85</v>
      </c>
      <c r="R109" s="394" t="s">
        <v>85</v>
      </c>
      <c r="S109" s="396" t="s">
        <v>85</v>
      </c>
      <c r="T109" s="394"/>
    </row>
    <row r="110" spans="1:20">
      <c r="A110" s="24"/>
    </row>
    <row r="111" spans="1:20">
      <c r="A111" s="24"/>
    </row>
  </sheetData>
  <dataValidations count="1">
    <dataValidation type="list" allowBlank="1" showInputMessage="1" showErrorMessage="1" sqref="G39:G42 G84:G87 G74:G82 G69:G72 G107:G109 G62:G67 G5:G14 G32:G37 G89:G105 G17:G30 G47:G59">
      <formula1>#REF!</formula1>
    </dataValidation>
  </dataValidations>
  <pageMargins left="0.7" right="0.7" top="0.75" bottom="0.75" header="0.3" footer="0.3"/>
  <pageSetup paperSize="9" orientation="portrait" horizontalDpi="4294967292" verticalDpi="4294967292" r:id="rId1"/>
  <legacyDrawing r:id="rId2"/>
</worksheet>
</file>

<file path=xl/worksheets/sheet10.xml><?xml version="1.0" encoding="utf-8"?>
<worksheet xmlns="http://schemas.openxmlformats.org/spreadsheetml/2006/main" xmlns:r="http://schemas.openxmlformats.org/officeDocument/2006/relationships">
  <dimension ref="A1:S2344"/>
  <sheetViews>
    <sheetView workbookViewId="0">
      <selection activeCell="G22" sqref="G22"/>
    </sheetView>
  </sheetViews>
  <sheetFormatPr baseColWidth="10" defaultColWidth="11.42578125" defaultRowHeight="12.75"/>
  <cols>
    <col min="1" max="1" width="6.85546875" style="543" customWidth="1"/>
    <col min="2" max="2" width="14.7109375" style="543" customWidth="1"/>
    <col min="3" max="3" width="25.140625" style="543" customWidth="1"/>
    <col min="4" max="4" width="15.42578125" style="543" bestFit="1" customWidth="1"/>
    <col min="5" max="5" width="11.140625" style="558" customWidth="1"/>
    <col min="6" max="6" width="10" style="543" customWidth="1"/>
    <col min="7" max="7" width="21.28515625" style="543" customWidth="1"/>
    <col min="8" max="8" width="13.28515625" style="543" bestFit="1" customWidth="1"/>
    <col min="9" max="9" width="11.7109375" style="543" customWidth="1"/>
    <col min="10" max="10" width="9.140625" style="543" customWidth="1"/>
    <col min="11" max="11" width="9.42578125" style="543" customWidth="1"/>
    <col min="12" max="12" width="8.5703125" style="543" customWidth="1"/>
    <col min="13" max="13" width="10.7109375" style="543" customWidth="1"/>
    <col min="14" max="14" width="10" style="543" customWidth="1"/>
    <col min="15" max="15" width="15.7109375" style="543" customWidth="1"/>
    <col min="16" max="16" width="8.7109375" style="543" customWidth="1"/>
    <col min="17" max="17" width="15.7109375" style="562" customWidth="1"/>
    <col min="18" max="18" width="10.5703125" style="543" customWidth="1"/>
    <col min="19" max="16384" width="11.42578125" style="543"/>
  </cols>
  <sheetData>
    <row r="1" spans="1:19" ht="13.5" thickBot="1">
      <c r="A1" s="548" t="s">
        <v>261</v>
      </c>
      <c r="E1" s="562"/>
      <c r="M1" s="643"/>
      <c r="Q1" s="543"/>
    </row>
    <row r="2" spans="1:19">
      <c r="A2" s="215"/>
      <c r="B2" s="544"/>
      <c r="C2" s="544"/>
      <c r="D2" s="544"/>
      <c r="E2" s="563"/>
      <c r="F2" s="544"/>
      <c r="G2" s="544"/>
      <c r="H2" s="544"/>
      <c r="I2" s="544"/>
      <c r="J2" s="544"/>
      <c r="K2" s="544"/>
      <c r="L2" s="544"/>
      <c r="M2" s="643"/>
      <c r="N2" s="544"/>
      <c r="O2" s="544"/>
      <c r="P2" s="544"/>
      <c r="Q2" s="239" t="s">
        <v>2168</v>
      </c>
      <c r="R2" s="240" t="s">
        <v>3245</v>
      </c>
    </row>
    <row r="3" spans="1:19" ht="15.75" thickBot="1">
      <c r="A3" s="397"/>
      <c r="B3" s="398"/>
      <c r="C3" s="398"/>
      <c r="D3" s="398"/>
      <c r="E3" s="398"/>
      <c r="F3" s="398"/>
      <c r="G3" s="398"/>
      <c r="H3" s="398"/>
      <c r="I3" s="398"/>
      <c r="J3" s="398"/>
      <c r="K3" s="398"/>
      <c r="L3" s="398"/>
      <c r="M3" s="644"/>
      <c r="N3" s="544"/>
      <c r="O3" s="544"/>
      <c r="P3" s="544"/>
      <c r="Q3" s="332" t="s">
        <v>2167</v>
      </c>
      <c r="R3" s="343">
        <v>2018</v>
      </c>
    </row>
    <row r="4" spans="1:19" ht="51.75" thickBot="1">
      <c r="A4" s="37" t="s">
        <v>0</v>
      </c>
      <c r="B4" s="9" t="s">
        <v>25</v>
      </c>
      <c r="C4" s="4" t="s">
        <v>151</v>
      </c>
      <c r="D4" s="5" t="s">
        <v>152</v>
      </c>
      <c r="E4" s="195" t="s">
        <v>2209</v>
      </c>
      <c r="F4" s="38" t="s">
        <v>136</v>
      </c>
      <c r="G4" s="574" t="s">
        <v>157</v>
      </c>
      <c r="H4" s="33" t="s">
        <v>15</v>
      </c>
      <c r="I4" s="7" t="s">
        <v>158</v>
      </c>
      <c r="J4" s="7" t="s">
        <v>61</v>
      </c>
      <c r="K4" s="39" t="s">
        <v>159</v>
      </c>
      <c r="L4" s="40" t="s">
        <v>13</v>
      </c>
      <c r="M4" s="186" t="s">
        <v>2210</v>
      </c>
      <c r="N4" s="186" t="s">
        <v>2211</v>
      </c>
      <c r="O4" s="195" t="s">
        <v>2212</v>
      </c>
      <c r="P4" s="195" t="s">
        <v>2213</v>
      </c>
      <c r="Q4" s="195" t="s">
        <v>2214</v>
      </c>
      <c r="R4" s="195" t="s">
        <v>2188</v>
      </c>
    </row>
    <row r="5" spans="1:19" s="447" customFormat="1">
      <c r="A5" s="446" t="s">
        <v>4</v>
      </c>
      <c r="B5" s="579" t="s">
        <v>3160</v>
      </c>
      <c r="C5" s="412" t="s">
        <v>38</v>
      </c>
      <c r="D5" s="579" t="s">
        <v>3155</v>
      </c>
      <c r="E5" s="415" t="s">
        <v>3156</v>
      </c>
      <c r="F5" s="448" t="s">
        <v>137</v>
      </c>
      <c r="G5" s="412" t="s">
        <v>14</v>
      </c>
      <c r="H5" s="412" t="s">
        <v>11</v>
      </c>
      <c r="I5" s="579" t="s">
        <v>6</v>
      </c>
      <c r="J5" s="579" t="s">
        <v>66</v>
      </c>
      <c r="K5" s="723">
        <v>6.0869565217391307E-2</v>
      </c>
      <c r="L5" s="449"/>
      <c r="M5" s="450">
        <v>115</v>
      </c>
      <c r="N5" s="450">
        <v>5</v>
      </c>
      <c r="O5" s="351">
        <f>N5/M5</f>
        <v>4.3478260869565216E-2</v>
      </c>
      <c r="P5" s="724">
        <v>0.7142857142857143</v>
      </c>
      <c r="Q5" s="352">
        <f>N5/(M5*K5/100)</f>
        <v>71.428571428571416</v>
      </c>
      <c r="R5" s="348"/>
      <c r="S5" s="722"/>
    </row>
    <row r="6" spans="1:19" s="447" customFormat="1">
      <c r="A6" s="446" t="s">
        <v>4</v>
      </c>
      <c r="B6" s="579" t="s">
        <v>3160</v>
      </c>
      <c r="C6" s="412" t="s">
        <v>38</v>
      </c>
      <c r="D6" s="579" t="s">
        <v>3157</v>
      </c>
      <c r="E6" s="415"/>
      <c r="F6" s="448" t="s">
        <v>137</v>
      </c>
      <c r="G6" s="412" t="s">
        <v>14</v>
      </c>
      <c r="H6" s="412" t="s">
        <v>11</v>
      </c>
      <c r="I6" s="579" t="s">
        <v>6</v>
      </c>
      <c r="J6" s="579" t="s">
        <v>66</v>
      </c>
      <c r="K6" s="723">
        <v>0.14388489208633093</v>
      </c>
      <c r="L6" s="449"/>
      <c r="M6" s="450">
        <v>139</v>
      </c>
      <c r="N6" s="450">
        <v>16</v>
      </c>
      <c r="O6" s="351">
        <f t="shared" ref="O6:O64" si="0">N6/M6</f>
        <v>0.11510791366906475</v>
      </c>
      <c r="P6" s="724">
        <v>0.8</v>
      </c>
      <c r="Q6" s="352">
        <f t="shared" ref="Q6:Q64" si="1">N6/(M6*K6/100)</f>
        <v>80</v>
      </c>
      <c r="R6" s="348"/>
      <c r="S6" s="722"/>
    </row>
    <row r="7" spans="1:19" s="447" customFormat="1">
      <c r="A7" s="446" t="s">
        <v>4</v>
      </c>
      <c r="B7" s="579" t="s">
        <v>3160</v>
      </c>
      <c r="C7" s="412" t="s">
        <v>38</v>
      </c>
      <c r="D7" s="579" t="s">
        <v>3158</v>
      </c>
      <c r="E7" s="415" t="s">
        <v>3159</v>
      </c>
      <c r="F7" s="448" t="s">
        <v>137</v>
      </c>
      <c r="G7" s="412" t="s">
        <v>14</v>
      </c>
      <c r="H7" s="412" t="s">
        <v>11</v>
      </c>
      <c r="I7" s="579" t="s">
        <v>6</v>
      </c>
      <c r="J7" s="579" t="s">
        <v>66</v>
      </c>
      <c r="K7" s="723">
        <v>0.32</v>
      </c>
      <c r="L7" s="449"/>
      <c r="M7" s="450">
        <v>25</v>
      </c>
      <c r="N7" s="450">
        <v>7</v>
      </c>
      <c r="O7" s="351">
        <f t="shared" si="0"/>
        <v>0.28000000000000003</v>
      </c>
      <c r="P7" s="724">
        <v>0.875</v>
      </c>
      <c r="Q7" s="352">
        <f t="shared" si="1"/>
        <v>87.5</v>
      </c>
      <c r="R7" s="348"/>
      <c r="S7" s="722"/>
    </row>
    <row r="8" spans="1:19" s="447" customFormat="1">
      <c r="A8" s="446" t="s">
        <v>4</v>
      </c>
      <c r="B8" s="579" t="s">
        <v>3160</v>
      </c>
      <c r="C8" s="412" t="s">
        <v>1913</v>
      </c>
      <c r="D8" s="579" t="s">
        <v>3161</v>
      </c>
      <c r="E8" s="415"/>
      <c r="F8" s="448" t="s">
        <v>137</v>
      </c>
      <c r="G8" s="412" t="s">
        <v>14</v>
      </c>
      <c r="H8" s="412" t="s">
        <v>11</v>
      </c>
      <c r="I8" s="579" t="s">
        <v>6</v>
      </c>
      <c r="J8" s="579" t="s">
        <v>66</v>
      </c>
      <c r="K8" s="723">
        <v>3.7486218302094816E-2</v>
      </c>
      <c r="L8" s="449"/>
      <c r="M8" s="450">
        <v>1814</v>
      </c>
      <c r="N8" s="450">
        <v>54</v>
      </c>
      <c r="O8" s="351">
        <f t="shared" si="0"/>
        <v>2.9768467475192944E-2</v>
      </c>
      <c r="P8" s="724">
        <v>0.79411764705882348</v>
      </c>
      <c r="Q8" s="352">
        <f t="shared" si="1"/>
        <v>79.411764705882348</v>
      </c>
      <c r="R8" s="348"/>
      <c r="S8" s="722"/>
    </row>
    <row r="9" spans="1:19" s="447" customFormat="1">
      <c r="A9" s="446" t="s">
        <v>4</v>
      </c>
      <c r="B9" s="579" t="s">
        <v>3160</v>
      </c>
      <c r="C9" s="412" t="s">
        <v>1913</v>
      </c>
      <c r="D9" s="579" t="s">
        <v>3155</v>
      </c>
      <c r="E9" s="415"/>
      <c r="F9" s="448" t="s">
        <v>137</v>
      </c>
      <c r="G9" s="412" t="s">
        <v>14</v>
      </c>
      <c r="H9" s="412" t="s">
        <v>11</v>
      </c>
      <c r="I9" s="579" t="s">
        <v>6</v>
      </c>
      <c r="J9" s="579" t="s">
        <v>66</v>
      </c>
      <c r="K9" s="723">
        <v>0.35714285714285715</v>
      </c>
      <c r="L9" s="449"/>
      <c r="M9" s="450">
        <v>14</v>
      </c>
      <c r="N9" s="450">
        <v>4</v>
      </c>
      <c r="O9" s="351">
        <f t="shared" si="0"/>
        <v>0.2857142857142857</v>
      </c>
      <c r="P9" s="724">
        <v>0.8</v>
      </c>
      <c r="Q9" s="352">
        <f t="shared" si="1"/>
        <v>80</v>
      </c>
      <c r="R9" s="348"/>
      <c r="S9" s="722"/>
    </row>
    <row r="10" spans="1:19" s="447" customFormat="1">
      <c r="A10" s="446" t="s">
        <v>4</v>
      </c>
      <c r="B10" s="579" t="s">
        <v>3160</v>
      </c>
      <c r="C10" s="412" t="s">
        <v>1913</v>
      </c>
      <c r="D10" s="579" t="s">
        <v>3157</v>
      </c>
      <c r="E10" s="415"/>
      <c r="F10" s="448" t="s">
        <v>137</v>
      </c>
      <c r="G10" s="412" t="s">
        <v>14</v>
      </c>
      <c r="H10" s="412" t="s">
        <v>11</v>
      </c>
      <c r="I10" s="579" t="s">
        <v>6</v>
      </c>
      <c r="J10" s="579" t="s">
        <v>66</v>
      </c>
      <c r="K10" s="723">
        <v>7.1428571428571425E-2</v>
      </c>
      <c r="L10" s="449"/>
      <c r="M10" s="450">
        <v>84</v>
      </c>
      <c r="N10" s="450">
        <v>3</v>
      </c>
      <c r="O10" s="351">
        <f t="shared" si="0"/>
        <v>3.5714285714285712E-2</v>
      </c>
      <c r="P10" s="724">
        <v>0.5</v>
      </c>
      <c r="Q10" s="352">
        <f t="shared" si="1"/>
        <v>50</v>
      </c>
      <c r="R10" s="348"/>
      <c r="S10" s="722"/>
    </row>
    <row r="11" spans="1:19" s="447" customFormat="1">
      <c r="A11" s="446" t="s">
        <v>4</v>
      </c>
      <c r="B11" s="579" t="s">
        <v>3160</v>
      </c>
      <c r="C11" s="412" t="s">
        <v>1914</v>
      </c>
      <c r="D11" s="579" t="s">
        <v>3157</v>
      </c>
      <c r="E11" s="415" t="s">
        <v>3162</v>
      </c>
      <c r="F11" s="448" t="s">
        <v>137</v>
      </c>
      <c r="G11" s="412" t="s">
        <v>14</v>
      </c>
      <c r="H11" s="412" t="s">
        <v>11</v>
      </c>
      <c r="I11" s="579" t="s">
        <v>6</v>
      </c>
      <c r="J11" s="579" t="s">
        <v>66</v>
      </c>
      <c r="K11" s="723">
        <v>0.18181818181818182</v>
      </c>
      <c r="L11" s="449"/>
      <c r="M11" s="450">
        <v>66</v>
      </c>
      <c r="N11" s="450">
        <v>9</v>
      </c>
      <c r="O11" s="351">
        <f t="shared" si="0"/>
        <v>0.13636363636363635</v>
      </c>
      <c r="P11" s="724">
        <v>0.75</v>
      </c>
      <c r="Q11" s="352">
        <f t="shared" si="1"/>
        <v>75</v>
      </c>
      <c r="R11" s="348"/>
      <c r="S11" s="722"/>
    </row>
    <row r="12" spans="1:19" s="447" customFormat="1">
      <c r="A12" s="446" t="s">
        <v>4</v>
      </c>
      <c r="B12" s="579" t="s">
        <v>3160</v>
      </c>
      <c r="C12" s="412" t="s">
        <v>1914</v>
      </c>
      <c r="D12" s="579" t="s">
        <v>3158</v>
      </c>
      <c r="E12" s="415"/>
      <c r="F12" s="448" t="s">
        <v>137</v>
      </c>
      <c r="G12" s="412" t="s">
        <v>14</v>
      </c>
      <c r="H12" s="412" t="s">
        <v>11</v>
      </c>
      <c r="I12" s="579" t="s">
        <v>6</v>
      </c>
      <c r="J12" s="579" t="s">
        <v>66</v>
      </c>
      <c r="K12" s="723">
        <v>0.24</v>
      </c>
      <c r="L12" s="449"/>
      <c r="M12" s="450">
        <v>75</v>
      </c>
      <c r="N12" s="450">
        <v>10</v>
      </c>
      <c r="O12" s="351">
        <f t="shared" si="0"/>
        <v>0.13333333333333333</v>
      </c>
      <c r="P12" s="724">
        <v>0.55555555555555558</v>
      </c>
      <c r="Q12" s="352">
        <f t="shared" si="1"/>
        <v>55.555555555555557</v>
      </c>
      <c r="R12" s="348"/>
      <c r="S12" s="722"/>
    </row>
    <row r="13" spans="1:19" s="447" customFormat="1">
      <c r="A13" s="446" t="s">
        <v>4</v>
      </c>
      <c r="B13" s="579" t="s">
        <v>3160</v>
      </c>
      <c r="C13" s="412" t="s">
        <v>1914</v>
      </c>
      <c r="D13" s="579" t="s">
        <v>3163</v>
      </c>
      <c r="E13" s="415"/>
      <c r="F13" s="448" t="s">
        <v>137</v>
      </c>
      <c r="G13" s="412" t="s">
        <v>14</v>
      </c>
      <c r="H13" s="412" t="s">
        <v>11</v>
      </c>
      <c r="I13" s="579" t="s">
        <v>6</v>
      </c>
      <c r="J13" s="579" t="s">
        <v>66</v>
      </c>
      <c r="K13" s="723">
        <v>0.45370370370370372</v>
      </c>
      <c r="L13" s="449"/>
      <c r="M13" s="450">
        <v>108</v>
      </c>
      <c r="N13" s="450">
        <v>36</v>
      </c>
      <c r="O13" s="351">
        <f t="shared" si="0"/>
        <v>0.33333333333333331</v>
      </c>
      <c r="P13" s="724">
        <v>0.73469387755102045</v>
      </c>
      <c r="Q13" s="352">
        <f t="shared" si="1"/>
        <v>73.469387755102048</v>
      </c>
      <c r="R13" s="348"/>
      <c r="S13" s="722"/>
    </row>
    <row r="14" spans="1:19" s="447" customFormat="1">
      <c r="A14" s="446" t="s">
        <v>4</v>
      </c>
      <c r="B14" s="579" t="s">
        <v>3160</v>
      </c>
      <c r="C14" s="412" t="s">
        <v>1914</v>
      </c>
      <c r="D14" s="579" t="s">
        <v>3164</v>
      </c>
      <c r="E14" s="415"/>
      <c r="F14" s="448" t="s">
        <v>137</v>
      </c>
      <c r="G14" s="412" t="s">
        <v>14</v>
      </c>
      <c r="H14" s="412" t="s">
        <v>11</v>
      </c>
      <c r="I14" s="579" t="s">
        <v>6</v>
      </c>
      <c r="J14" s="579" t="s">
        <v>66</v>
      </c>
      <c r="K14" s="723">
        <v>0.76923076923076938</v>
      </c>
      <c r="L14" s="449"/>
      <c r="M14" s="450">
        <v>13</v>
      </c>
      <c r="N14" s="450">
        <v>10</v>
      </c>
      <c r="O14" s="351">
        <f t="shared" si="0"/>
        <v>0.76923076923076927</v>
      </c>
      <c r="P14" s="724">
        <v>1</v>
      </c>
      <c r="Q14" s="352">
        <f t="shared" si="1"/>
        <v>99.999999999999986</v>
      </c>
      <c r="R14" s="348"/>
      <c r="S14" s="722"/>
    </row>
    <row r="15" spans="1:19" s="447" customFormat="1">
      <c r="A15" s="446" t="s">
        <v>4</v>
      </c>
      <c r="B15" s="579" t="s">
        <v>3160</v>
      </c>
      <c r="C15" s="412" t="s">
        <v>1915</v>
      </c>
      <c r="D15" s="579" t="s">
        <v>3155</v>
      </c>
      <c r="E15" s="415"/>
      <c r="F15" s="448" t="s">
        <v>137</v>
      </c>
      <c r="G15" s="412" t="s">
        <v>14</v>
      </c>
      <c r="H15" s="412" t="s">
        <v>11</v>
      </c>
      <c r="I15" s="579" t="s">
        <v>6</v>
      </c>
      <c r="J15" s="579" t="s">
        <v>66</v>
      </c>
      <c r="K15" s="723">
        <v>8.4507042253521125E-2</v>
      </c>
      <c r="L15" s="449"/>
      <c r="M15" s="450">
        <v>71</v>
      </c>
      <c r="N15" s="450">
        <v>4</v>
      </c>
      <c r="O15" s="351">
        <f t="shared" si="0"/>
        <v>5.6338028169014086E-2</v>
      </c>
      <c r="P15" s="724">
        <v>0.66666666666666652</v>
      </c>
      <c r="Q15" s="352">
        <f t="shared" si="1"/>
        <v>66.666666666666671</v>
      </c>
      <c r="R15" s="348"/>
      <c r="S15" s="722"/>
    </row>
    <row r="16" spans="1:19" s="447" customFormat="1">
      <c r="A16" s="446" t="s">
        <v>4</v>
      </c>
      <c r="B16" s="579" t="s">
        <v>3160</v>
      </c>
      <c r="C16" s="412" t="s">
        <v>1915</v>
      </c>
      <c r="D16" s="579" t="s">
        <v>3155</v>
      </c>
      <c r="E16" s="415" t="s">
        <v>3165</v>
      </c>
      <c r="F16" s="448" t="s">
        <v>137</v>
      </c>
      <c r="G16" s="412" t="s">
        <v>14</v>
      </c>
      <c r="H16" s="412" t="s">
        <v>11</v>
      </c>
      <c r="I16" s="579" t="s">
        <v>6</v>
      </c>
      <c r="J16" s="579" t="s">
        <v>66</v>
      </c>
      <c r="K16" s="723">
        <v>0.25</v>
      </c>
      <c r="L16" s="449" t="s">
        <v>3166</v>
      </c>
      <c r="M16" s="450">
        <v>12</v>
      </c>
      <c r="N16" s="450">
        <v>3</v>
      </c>
      <c r="O16" s="351">
        <f t="shared" si="0"/>
        <v>0.25</v>
      </c>
      <c r="P16" s="724">
        <v>1</v>
      </c>
      <c r="Q16" s="352">
        <f t="shared" si="1"/>
        <v>100</v>
      </c>
      <c r="R16" s="348"/>
      <c r="S16" s="722"/>
    </row>
    <row r="17" spans="1:19" s="447" customFormat="1">
      <c r="A17" s="446" t="s">
        <v>4</v>
      </c>
      <c r="B17" s="579" t="s">
        <v>3160</v>
      </c>
      <c r="C17" s="412" t="s">
        <v>1915</v>
      </c>
      <c r="D17" s="579" t="s">
        <v>3157</v>
      </c>
      <c r="E17" s="415"/>
      <c r="F17" s="448" t="s">
        <v>137</v>
      </c>
      <c r="G17" s="412" t="s">
        <v>14</v>
      </c>
      <c r="H17" s="412" t="s">
        <v>11</v>
      </c>
      <c r="I17" s="579" t="s">
        <v>6</v>
      </c>
      <c r="J17" s="579" t="s">
        <v>66</v>
      </c>
      <c r="K17" s="723">
        <v>0.12068965517241378</v>
      </c>
      <c r="L17" s="449"/>
      <c r="M17" s="450">
        <v>58</v>
      </c>
      <c r="N17" s="450">
        <v>4</v>
      </c>
      <c r="O17" s="351">
        <f t="shared" si="0"/>
        <v>6.8965517241379309E-2</v>
      </c>
      <c r="P17" s="724">
        <v>0.5714285714285714</v>
      </c>
      <c r="Q17" s="352">
        <f t="shared" si="1"/>
        <v>57.142857142857146</v>
      </c>
      <c r="R17" s="348"/>
      <c r="S17" s="722"/>
    </row>
    <row r="18" spans="1:19" s="447" customFormat="1">
      <c r="A18" s="446" t="s">
        <v>4</v>
      </c>
      <c r="B18" s="579" t="s">
        <v>3160</v>
      </c>
      <c r="C18" s="412" t="s">
        <v>1916</v>
      </c>
      <c r="D18" s="579" t="s">
        <v>3155</v>
      </c>
      <c r="E18" s="415" t="s">
        <v>3167</v>
      </c>
      <c r="F18" s="448" t="s">
        <v>137</v>
      </c>
      <c r="G18" s="412" t="s">
        <v>14</v>
      </c>
      <c r="H18" s="412" t="s">
        <v>11</v>
      </c>
      <c r="I18" s="579" t="s">
        <v>6</v>
      </c>
      <c r="J18" s="579" t="s">
        <v>66</v>
      </c>
      <c r="K18" s="723">
        <v>6.3492063492063489E-2</v>
      </c>
      <c r="L18" s="449"/>
      <c r="M18" s="450">
        <v>63</v>
      </c>
      <c r="N18" s="450">
        <v>3</v>
      </c>
      <c r="O18" s="351">
        <f t="shared" si="0"/>
        <v>4.7619047619047616E-2</v>
      </c>
      <c r="P18" s="724">
        <v>0.75</v>
      </c>
      <c r="Q18" s="352">
        <f t="shared" si="1"/>
        <v>75</v>
      </c>
      <c r="R18" s="348"/>
      <c r="S18" s="722"/>
    </row>
    <row r="19" spans="1:19" s="447" customFormat="1">
      <c r="A19" s="446" t="s">
        <v>4</v>
      </c>
      <c r="B19" s="579" t="s">
        <v>3160</v>
      </c>
      <c r="C19" s="412" t="s">
        <v>1916</v>
      </c>
      <c r="D19" s="579" t="s">
        <v>3155</v>
      </c>
      <c r="E19" s="415" t="s">
        <v>3168</v>
      </c>
      <c r="F19" s="448" t="s">
        <v>137</v>
      </c>
      <c r="G19" s="412" t="s">
        <v>14</v>
      </c>
      <c r="H19" s="412" t="s">
        <v>11</v>
      </c>
      <c r="I19" s="579" t="s">
        <v>6</v>
      </c>
      <c r="J19" s="579" t="s">
        <v>66</v>
      </c>
      <c r="K19" s="723">
        <v>6.9767441860465115E-2</v>
      </c>
      <c r="L19" s="449" t="s">
        <v>3166</v>
      </c>
      <c r="M19" s="450">
        <v>43</v>
      </c>
      <c r="N19" s="450">
        <v>3</v>
      </c>
      <c r="O19" s="351">
        <f t="shared" si="0"/>
        <v>6.9767441860465115E-2</v>
      </c>
      <c r="P19" s="724">
        <v>1</v>
      </c>
      <c r="Q19" s="352">
        <f t="shared" si="1"/>
        <v>100</v>
      </c>
      <c r="R19" s="348"/>
      <c r="S19" s="722"/>
    </row>
    <row r="20" spans="1:19" s="447" customFormat="1">
      <c r="A20" s="446" t="s">
        <v>4</v>
      </c>
      <c r="B20" s="579" t="s">
        <v>3160</v>
      </c>
      <c r="C20" s="412" t="s">
        <v>1916</v>
      </c>
      <c r="D20" s="579" t="s">
        <v>3157</v>
      </c>
      <c r="E20" s="415"/>
      <c r="F20" s="448" t="s">
        <v>137</v>
      </c>
      <c r="G20" s="412" t="s">
        <v>14</v>
      </c>
      <c r="H20" s="412" t="s">
        <v>11</v>
      </c>
      <c r="I20" s="579" t="s">
        <v>6</v>
      </c>
      <c r="J20" s="579" t="s">
        <v>66</v>
      </c>
      <c r="K20" s="723">
        <v>0.12345679012345678</v>
      </c>
      <c r="L20" s="449"/>
      <c r="M20" s="450">
        <v>81</v>
      </c>
      <c r="N20" s="450">
        <v>9</v>
      </c>
      <c r="O20" s="351">
        <f t="shared" si="0"/>
        <v>0.1111111111111111</v>
      </c>
      <c r="P20" s="724">
        <v>0.9</v>
      </c>
      <c r="Q20" s="352">
        <f t="shared" si="1"/>
        <v>90</v>
      </c>
      <c r="R20" s="348"/>
      <c r="S20" s="722"/>
    </row>
    <row r="21" spans="1:19" s="447" customFormat="1">
      <c r="A21" s="446" t="s">
        <v>4</v>
      </c>
      <c r="B21" s="579" t="s">
        <v>3160</v>
      </c>
      <c r="C21" s="412" t="s">
        <v>1916</v>
      </c>
      <c r="D21" s="579" t="s">
        <v>3157</v>
      </c>
      <c r="E21" s="415"/>
      <c r="F21" s="448" t="s">
        <v>137</v>
      </c>
      <c r="G21" s="412" t="s">
        <v>14</v>
      </c>
      <c r="H21" s="412" t="s">
        <v>11</v>
      </c>
      <c r="I21" s="579" t="s">
        <v>6</v>
      </c>
      <c r="J21" s="579" t="s">
        <v>66</v>
      </c>
      <c r="K21" s="723">
        <v>0.1111111111111111</v>
      </c>
      <c r="L21" s="449" t="s">
        <v>3166</v>
      </c>
      <c r="M21" s="450">
        <v>27</v>
      </c>
      <c r="N21" s="450">
        <v>3</v>
      </c>
      <c r="O21" s="351">
        <f t="shared" si="0"/>
        <v>0.1111111111111111</v>
      </c>
      <c r="P21" s="724">
        <v>1</v>
      </c>
      <c r="Q21" s="352">
        <f t="shared" si="1"/>
        <v>100</v>
      </c>
      <c r="R21" s="348"/>
      <c r="S21" s="722"/>
    </row>
    <row r="22" spans="1:19" s="447" customFormat="1">
      <c r="A22" s="446" t="s">
        <v>4</v>
      </c>
      <c r="B22" s="579" t="s">
        <v>3160</v>
      </c>
      <c r="C22" s="412" t="s">
        <v>1916</v>
      </c>
      <c r="D22" s="579" t="s">
        <v>3157</v>
      </c>
      <c r="E22" s="415" t="s">
        <v>3169</v>
      </c>
      <c r="F22" s="448" t="s">
        <v>137</v>
      </c>
      <c r="G22" s="412" t="s">
        <v>14</v>
      </c>
      <c r="H22" s="412" t="s">
        <v>11</v>
      </c>
      <c r="I22" s="579" t="s">
        <v>6</v>
      </c>
      <c r="J22" s="579" t="s">
        <v>66</v>
      </c>
      <c r="K22" s="723">
        <v>0.26315789473684209</v>
      </c>
      <c r="L22" s="449" t="s">
        <v>3170</v>
      </c>
      <c r="M22" s="450">
        <v>19</v>
      </c>
      <c r="N22" s="450">
        <v>3</v>
      </c>
      <c r="O22" s="351">
        <f t="shared" si="0"/>
        <v>0.15789473684210525</v>
      </c>
      <c r="P22" s="724">
        <v>0.6</v>
      </c>
      <c r="Q22" s="352">
        <f t="shared" si="1"/>
        <v>60</v>
      </c>
      <c r="R22" s="348"/>
      <c r="S22" s="722"/>
    </row>
    <row r="23" spans="1:19" s="447" customFormat="1">
      <c r="A23" s="446" t="s">
        <v>4</v>
      </c>
      <c r="B23" s="579" t="s">
        <v>3160</v>
      </c>
      <c r="C23" s="412" t="s">
        <v>1916</v>
      </c>
      <c r="D23" s="579" t="s">
        <v>3158</v>
      </c>
      <c r="E23" s="415"/>
      <c r="F23" s="448" t="s">
        <v>137</v>
      </c>
      <c r="G23" s="412" t="s">
        <v>14</v>
      </c>
      <c r="H23" s="412" t="s">
        <v>11</v>
      </c>
      <c r="I23" s="579" t="s">
        <v>6</v>
      </c>
      <c r="J23" s="579" t="s">
        <v>66</v>
      </c>
      <c r="K23" s="723">
        <v>0.27586206896551724</v>
      </c>
      <c r="L23" s="449"/>
      <c r="M23" s="450">
        <v>29</v>
      </c>
      <c r="N23" s="450">
        <v>8</v>
      </c>
      <c r="O23" s="351">
        <f t="shared" si="0"/>
        <v>0.27586206896551724</v>
      </c>
      <c r="P23" s="724">
        <v>1</v>
      </c>
      <c r="Q23" s="352">
        <f t="shared" si="1"/>
        <v>100</v>
      </c>
      <c r="R23" s="348"/>
      <c r="S23" s="722"/>
    </row>
    <row r="24" spans="1:19" s="447" customFormat="1">
      <c r="A24" s="446" t="s">
        <v>4</v>
      </c>
      <c r="B24" s="579" t="s">
        <v>3160</v>
      </c>
      <c r="C24" s="412" t="s">
        <v>1916</v>
      </c>
      <c r="D24" s="579" t="s">
        <v>3163</v>
      </c>
      <c r="E24" s="415"/>
      <c r="F24" s="448" t="s">
        <v>137</v>
      </c>
      <c r="G24" s="412" t="s">
        <v>14</v>
      </c>
      <c r="H24" s="412" t="s">
        <v>11</v>
      </c>
      <c r="I24" s="579" t="s">
        <v>6</v>
      </c>
      <c r="J24" s="579" t="s">
        <v>66</v>
      </c>
      <c r="K24" s="723">
        <v>0.4</v>
      </c>
      <c r="L24" s="449"/>
      <c r="M24" s="450">
        <v>25</v>
      </c>
      <c r="N24" s="450">
        <v>10</v>
      </c>
      <c r="O24" s="351">
        <f t="shared" si="0"/>
        <v>0.4</v>
      </c>
      <c r="P24" s="724">
        <v>1</v>
      </c>
      <c r="Q24" s="352">
        <f t="shared" si="1"/>
        <v>100</v>
      </c>
      <c r="R24" s="348"/>
      <c r="S24" s="722"/>
    </row>
    <row r="25" spans="1:19" s="447" customFormat="1">
      <c r="A25" s="446" t="s">
        <v>4</v>
      </c>
      <c r="B25" s="579" t="s">
        <v>3160</v>
      </c>
      <c r="C25" s="412" t="s">
        <v>1916</v>
      </c>
      <c r="D25" s="579" t="s">
        <v>3163</v>
      </c>
      <c r="E25" s="415" t="s">
        <v>3171</v>
      </c>
      <c r="F25" s="448" t="s">
        <v>137</v>
      </c>
      <c r="G25" s="412" t="s">
        <v>14</v>
      </c>
      <c r="H25" s="412" t="s">
        <v>11</v>
      </c>
      <c r="I25" s="579" t="s">
        <v>6</v>
      </c>
      <c r="J25" s="579" t="s">
        <v>66</v>
      </c>
      <c r="K25" s="723">
        <v>0.45454545454545453</v>
      </c>
      <c r="L25" s="449" t="s">
        <v>3166</v>
      </c>
      <c r="M25" s="450">
        <v>22</v>
      </c>
      <c r="N25" s="450">
        <v>9</v>
      </c>
      <c r="O25" s="351">
        <f t="shared" si="0"/>
        <v>0.40909090909090912</v>
      </c>
      <c r="P25" s="724">
        <v>0.9</v>
      </c>
      <c r="Q25" s="352">
        <f t="shared" si="1"/>
        <v>90</v>
      </c>
      <c r="R25" s="348"/>
      <c r="S25" s="722"/>
    </row>
    <row r="26" spans="1:19" s="447" customFormat="1">
      <c r="A26" s="446" t="s">
        <v>4</v>
      </c>
      <c r="B26" s="579" t="s">
        <v>3160</v>
      </c>
      <c r="C26" s="412" t="s">
        <v>1917</v>
      </c>
      <c r="D26" s="579" t="s">
        <v>3158</v>
      </c>
      <c r="E26" s="415" t="s">
        <v>3172</v>
      </c>
      <c r="F26" s="448" t="s">
        <v>137</v>
      </c>
      <c r="G26" s="412" t="s">
        <v>14</v>
      </c>
      <c r="H26" s="412" t="s">
        <v>11</v>
      </c>
      <c r="I26" s="579" t="s">
        <v>6</v>
      </c>
      <c r="J26" s="579" t="s">
        <v>66</v>
      </c>
      <c r="K26" s="723">
        <v>0.36363636363636365</v>
      </c>
      <c r="L26" s="449"/>
      <c r="M26" s="450">
        <v>11</v>
      </c>
      <c r="N26" s="450">
        <v>3</v>
      </c>
      <c r="O26" s="351">
        <f t="shared" si="0"/>
        <v>0.27272727272727271</v>
      </c>
      <c r="P26" s="724">
        <v>0.75</v>
      </c>
      <c r="Q26" s="352">
        <f t="shared" si="1"/>
        <v>75</v>
      </c>
      <c r="R26" s="348"/>
      <c r="S26" s="722"/>
    </row>
    <row r="27" spans="1:19" s="447" customFormat="1">
      <c r="A27" s="446" t="s">
        <v>4</v>
      </c>
      <c r="B27" s="579" t="s">
        <v>3160</v>
      </c>
      <c r="C27" s="412" t="s">
        <v>1917</v>
      </c>
      <c r="D27" s="579" t="s">
        <v>3163</v>
      </c>
      <c r="E27" s="415"/>
      <c r="F27" s="448" t="s">
        <v>137</v>
      </c>
      <c r="G27" s="412" t="s">
        <v>14</v>
      </c>
      <c r="H27" s="412" t="s">
        <v>11</v>
      </c>
      <c r="I27" s="579" t="s">
        <v>6</v>
      </c>
      <c r="J27" s="579" t="s">
        <v>66</v>
      </c>
      <c r="K27" s="723">
        <v>0.4</v>
      </c>
      <c r="L27" s="449"/>
      <c r="M27" s="450">
        <v>30</v>
      </c>
      <c r="N27" s="450">
        <v>9</v>
      </c>
      <c r="O27" s="351">
        <f t="shared" si="0"/>
        <v>0.3</v>
      </c>
      <c r="P27" s="724">
        <v>0.75</v>
      </c>
      <c r="Q27" s="352">
        <f t="shared" si="1"/>
        <v>75</v>
      </c>
      <c r="R27" s="348"/>
      <c r="S27" s="722"/>
    </row>
    <row r="28" spans="1:19" s="447" customFormat="1">
      <c r="A28" s="446" t="s">
        <v>4</v>
      </c>
      <c r="B28" s="579" t="s">
        <v>3160</v>
      </c>
      <c r="C28" s="412" t="s">
        <v>1918</v>
      </c>
      <c r="D28" s="579" t="s">
        <v>3163</v>
      </c>
      <c r="E28" s="415" t="s">
        <v>3173</v>
      </c>
      <c r="F28" s="448" t="s">
        <v>137</v>
      </c>
      <c r="G28" s="412" t="s">
        <v>14</v>
      </c>
      <c r="H28" s="412" t="s">
        <v>11</v>
      </c>
      <c r="I28" s="579" t="s">
        <v>6</v>
      </c>
      <c r="J28" s="579" t="s">
        <v>66</v>
      </c>
      <c r="K28" s="723">
        <v>0.69090909090909092</v>
      </c>
      <c r="L28" s="449"/>
      <c r="M28" s="450">
        <v>55</v>
      </c>
      <c r="N28" s="450">
        <v>33</v>
      </c>
      <c r="O28" s="351">
        <f t="shared" si="0"/>
        <v>0.6</v>
      </c>
      <c r="P28" s="724">
        <v>0.86842105263157909</v>
      </c>
      <c r="Q28" s="352">
        <f t="shared" si="1"/>
        <v>86.84210526315789</v>
      </c>
      <c r="R28" s="348"/>
      <c r="S28" s="722"/>
    </row>
    <row r="29" spans="1:19" s="447" customFormat="1">
      <c r="A29" s="446" t="s">
        <v>4</v>
      </c>
      <c r="B29" s="579" t="s">
        <v>3160</v>
      </c>
      <c r="C29" s="412" t="s">
        <v>1919</v>
      </c>
      <c r="D29" s="579" t="s">
        <v>3161</v>
      </c>
      <c r="E29" s="415"/>
      <c r="F29" s="448" t="s">
        <v>137</v>
      </c>
      <c r="G29" s="412" t="s">
        <v>14</v>
      </c>
      <c r="H29" s="412" t="s">
        <v>11</v>
      </c>
      <c r="I29" s="579" t="s">
        <v>6</v>
      </c>
      <c r="J29" s="579" t="s">
        <v>66</v>
      </c>
      <c r="K29" s="723">
        <v>3.6335721596724664E-2</v>
      </c>
      <c r="L29" s="449"/>
      <c r="M29" s="450">
        <v>1954</v>
      </c>
      <c r="N29" s="450">
        <v>53</v>
      </c>
      <c r="O29" s="351">
        <f t="shared" si="0"/>
        <v>2.7123848515864891E-2</v>
      </c>
      <c r="P29" s="724">
        <v>0.74647887323943662</v>
      </c>
      <c r="Q29" s="352">
        <f t="shared" si="1"/>
        <v>74.647887323943664</v>
      </c>
      <c r="R29" s="348"/>
      <c r="S29" s="722"/>
    </row>
    <row r="30" spans="1:19" s="447" customFormat="1">
      <c r="A30" s="446" t="s">
        <v>4</v>
      </c>
      <c r="B30" s="579" t="s">
        <v>3160</v>
      </c>
      <c r="C30" s="412" t="s">
        <v>1919</v>
      </c>
      <c r="D30" s="579" t="s">
        <v>3161</v>
      </c>
      <c r="E30" s="415"/>
      <c r="F30" s="448" t="s">
        <v>137</v>
      </c>
      <c r="G30" s="412" t="s">
        <v>14</v>
      </c>
      <c r="H30" s="412" t="s">
        <v>11</v>
      </c>
      <c r="I30" s="579" t="s">
        <v>6</v>
      </c>
      <c r="J30" s="579" t="s">
        <v>66</v>
      </c>
      <c r="K30" s="723">
        <v>4.5161290322580643E-2</v>
      </c>
      <c r="L30" s="449" t="s">
        <v>3166</v>
      </c>
      <c r="M30" s="450">
        <v>465</v>
      </c>
      <c r="N30" s="450">
        <v>12</v>
      </c>
      <c r="O30" s="351">
        <f t="shared" si="0"/>
        <v>2.5806451612903226E-2</v>
      </c>
      <c r="P30" s="724">
        <v>0.5714285714285714</v>
      </c>
      <c r="Q30" s="352">
        <f t="shared" si="1"/>
        <v>57.142857142857146</v>
      </c>
      <c r="R30" s="348"/>
      <c r="S30" s="722"/>
    </row>
    <row r="31" spans="1:19" s="447" customFormat="1">
      <c r="A31" s="446" t="s">
        <v>4</v>
      </c>
      <c r="B31" s="579" t="s">
        <v>3160</v>
      </c>
      <c r="C31" s="412" t="s">
        <v>1919</v>
      </c>
      <c r="D31" s="579" t="s">
        <v>3155</v>
      </c>
      <c r="E31" s="415"/>
      <c r="F31" s="448" t="s">
        <v>137</v>
      </c>
      <c r="G31" s="412" t="s">
        <v>14</v>
      </c>
      <c r="H31" s="412" t="s">
        <v>11</v>
      </c>
      <c r="I31" s="579" t="s">
        <v>6</v>
      </c>
      <c r="J31" s="579" t="s">
        <v>66</v>
      </c>
      <c r="K31" s="723">
        <v>0.1</v>
      </c>
      <c r="L31" s="449"/>
      <c r="M31" s="450">
        <v>60</v>
      </c>
      <c r="N31" s="450">
        <v>4</v>
      </c>
      <c r="O31" s="351">
        <f t="shared" si="0"/>
        <v>6.6666666666666666E-2</v>
      </c>
      <c r="P31" s="724">
        <v>0.66666666666666652</v>
      </c>
      <c r="Q31" s="352">
        <f t="shared" si="1"/>
        <v>66.666666666666671</v>
      </c>
      <c r="R31" s="348"/>
      <c r="S31" s="722"/>
    </row>
    <row r="32" spans="1:19" s="447" customFormat="1">
      <c r="A32" s="446" t="s">
        <v>4</v>
      </c>
      <c r="B32" s="579" t="s">
        <v>3160</v>
      </c>
      <c r="C32" s="412" t="s">
        <v>1919</v>
      </c>
      <c r="D32" s="579" t="s">
        <v>3155</v>
      </c>
      <c r="E32" s="415" t="s">
        <v>3174</v>
      </c>
      <c r="F32" s="448" t="s">
        <v>137</v>
      </c>
      <c r="G32" s="412" t="s">
        <v>14</v>
      </c>
      <c r="H32" s="412" t="s">
        <v>11</v>
      </c>
      <c r="I32" s="579" t="s">
        <v>6</v>
      </c>
      <c r="J32" s="579" t="s">
        <v>66</v>
      </c>
      <c r="K32" s="723">
        <v>0.35</v>
      </c>
      <c r="L32" s="449" t="s">
        <v>3166</v>
      </c>
      <c r="M32" s="450">
        <v>20</v>
      </c>
      <c r="N32" s="450">
        <v>6</v>
      </c>
      <c r="O32" s="351">
        <f t="shared" si="0"/>
        <v>0.3</v>
      </c>
      <c r="P32" s="724">
        <v>0.8571428571428571</v>
      </c>
      <c r="Q32" s="352">
        <f t="shared" si="1"/>
        <v>85.714285714285708</v>
      </c>
      <c r="R32" s="348"/>
      <c r="S32" s="722"/>
    </row>
    <row r="33" spans="1:19" s="447" customFormat="1">
      <c r="A33" s="446" t="s">
        <v>4</v>
      </c>
      <c r="B33" s="579" t="s">
        <v>3160</v>
      </c>
      <c r="C33" s="412" t="s">
        <v>1919</v>
      </c>
      <c r="D33" s="579" t="s">
        <v>3157</v>
      </c>
      <c r="E33" s="415" t="s">
        <v>3175</v>
      </c>
      <c r="F33" s="448" t="s">
        <v>137</v>
      </c>
      <c r="G33" s="412" t="s">
        <v>14</v>
      </c>
      <c r="H33" s="412" t="s">
        <v>11</v>
      </c>
      <c r="I33" s="579" t="s">
        <v>6</v>
      </c>
      <c r="J33" s="579" t="s">
        <v>66</v>
      </c>
      <c r="K33" s="723">
        <v>0.33333333333333326</v>
      </c>
      <c r="L33" s="449"/>
      <c r="M33" s="450">
        <v>42</v>
      </c>
      <c r="N33" s="450">
        <v>8</v>
      </c>
      <c r="O33" s="351">
        <f t="shared" si="0"/>
        <v>0.19047619047619047</v>
      </c>
      <c r="P33" s="724">
        <v>0.5714285714285714</v>
      </c>
      <c r="Q33" s="352">
        <f t="shared" si="1"/>
        <v>57.14285714285716</v>
      </c>
      <c r="R33" s="348"/>
      <c r="S33" s="722"/>
    </row>
    <row r="34" spans="1:19" s="447" customFormat="1">
      <c r="A34" s="446" t="s">
        <v>4</v>
      </c>
      <c r="B34" s="579" t="s">
        <v>3160</v>
      </c>
      <c r="C34" s="412" t="s">
        <v>1920</v>
      </c>
      <c r="D34" s="579" t="s">
        <v>3155</v>
      </c>
      <c r="E34" s="415" t="s">
        <v>3176</v>
      </c>
      <c r="F34" s="448" t="s">
        <v>137</v>
      </c>
      <c r="G34" s="412" t="s">
        <v>14</v>
      </c>
      <c r="H34" s="412" t="s">
        <v>11</v>
      </c>
      <c r="I34" s="579" t="s">
        <v>6</v>
      </c>
      <c r="J34" s="579" t="s">
        <v>66</v>
      </c>
      <c r="K34" s="723">
        <v>0.27777777777777779</v>
      </c>
      <c r="L34" s="449"/>
      <c r="M34" s="450">
        <v>18</v>
      </c>
      <c r="N34" s="450">
        <v>3</v>
      </c>
      <c r="O34" s="351">
        <f t="shared" si="0"/>
        <v>0.16666666666666666</v>
      </c>
      <c r="P34" s="724">
        <v>0.6</v>
      </c>
      <c r="Q34" s="352">
        <f t="shared" si="1"/>
        <v>60</v>
      </c>
      <c r="R34" s="348"/>
      <c r="S34" s="722"/>
    </row>
    <row r="35" spans="1:19" s="447" customFormat="1">
      <c r="A35" s="446" t="s">
        <v>4</v>
      </c>
      <c r="B35" s="579" t="s">
        <v>3160</v>
      </c>
      <c r="C35" s="412" t="s">
        <v>1920</v>
      </c>
      <c r="D35" s="579" t="s">
        <v>3157</v>
      </c>
      <c r="E35" s="415"/>
      <c r="F35" s="448" t="s">
        <v>137</v>
      </c>
      <c r="G35" s="412" t="s">
        <v>14</v>
      </c>
      <c r="H35" s="412" t="s">
        <v>11</v>
      </c>
      <c r="I35" s="579" t="s">
        <v>6</v>
      </c>
      <c r="J35" s="579" t="s">
        <v>66</v>
      </c>
      <c r="K35" s="723">
        <v>0.10714285714285714</v>
      </c>
      <c r="L35" s="449"/>
      <c r="M35" s="450">
        <v>112</v>
      </c>
      <c r="N35" s="450">
        <v>7</v>
      </c>
      <c r="O35" s="351">
        <f t="shared" si="0"/>
        <v>6.25E-2</v>
      </c>
      <c r="P35" s="724">
        <v>0.58333333333333337</v>
      </c>
      <c r="Q35" s="352">
        <f t="shared" si="1"/>
        <v>58.333333333333336</v>
      </c>
      <c r="R35" s="348"/>
      <c r="S35" s="722"/>
    </row>
    <row r="36" spans="1:19" s="447" customFormat="1">
      <c r="A36" s="446" t="s">
        <v>4</v>
      </c>
      <c r="B36" s="579" t="s">
        <v>3160</v>
      </c>
      <c r="C36" s="412" t="s">
        <v>1920</v>
      </c>
      <c r="D36" s="579" t="s">
        <v>3157</v>
      </c>
      <c r="E36" s="415" t="s">
        <v>3177</v>
      </c>
      <c r="F36" s="448" t="s">
        <v>137</v>
      </c>
      <c r="G36" s="412" t="s">
        <v>14</v>
      </c>
      <c r="H36" s="412" t="s">
        <v>11</v>
      </c>
      <c r="I36" s="579" t="s">
        <v>6</v>
      </c>
      <c r="J36" s="579" t="s">
        <v>66</v>
      </c>
      <c r="K36" s="723">
        <v>0.1875</v>
      </c>
      <c r="L36" s="449" t="s">
        <v>3166</v>
      </c>
      <c r="M36" s="450">
        <v>16</v>
      </c>
      <c r="N36" s="450">
        <v>3</v>
      </c>
      <c r="O36" s="351">
        <f t="shared" si="0"/>
        <v>0.1875</v>
      </c>
      <c r="P36" s="724">
        <v>1</v>
      </c>
      <c r="Q36" s="352">
        <f t="shared" si="1"/>
        <v>100</v>
      </c>
      <c r="R36" s="348"/>
      <c r="S36" s="722"/>
    </row>
    <row r="37" spans="1:19" s="447" customFormat="1">
      <c r="A37" s="446" t="s">
        <v>4</v>
      </c>
      <c r="B37" s="579" t="s">
        <v>3160</v>
      </c>
      <c r="C37" s="412" t="s">
        <v>1920</v>
      </c>
      <c r="D37" s="579" t="s">
        <v>3158</v>
      </c>
      <c r="E37" s="415"/>
      <c r="F37" s="448" t="s">
        <v>137</v>
      </c>
      <c r="G37" s="412" t="s">
        <v>14</v>
      </c>
      <c r="H37" s="412" t="s">
        <v>11</v>
      </c>
      <c r="I37" s="579" t="s">
        <v>6</v>
      </c>
      <c r="J37" s="579" t="s">
        <v>66</v>
      </c>
      <c r="K37" s="723">
        <v>0.17821782178217821</v>
      </c>
      <c r="L37" s="449"/>
      <c r="M37" s="450">
        <v>101</v>
      </c>
      <c r="N37" s="450">
        <v>13</v>
      </c>
      <c r="O37" s="351">
        <f t="shared" si="0"/>
        <v>0.12871287128712872</v>
      </c>
      <c r="P37" s="724">
        <v>0.7222222222222221</v>
      </c>
      <c r="Q37" s="352">
        <f t="shared" si="1"/>
        <v>72.222222222222229</v>
      </c>
      <c r="R37" s="348"/>
      <c r="S37" s="722"/>
    </row>
    <row r="38" spans="1:19" s="447" customFormat="1">
      <c r="A38" s="446" t="s">
        <v>4</v>
      </c>
      <c r="B38" s="579" t="s">
        <v>3160</v>
      </c>
      <c r="C38" s="412" t="s">
        <v>1920</v>
      </c>
      <c r="D38" s="579" t="s">
        <v>3163</v>
      </c>
      <c r="E38" s="415"/>
      <c r="F38" s="448" t="s">
        <v>137</v>
      </c>
      <c r="G38" s="412" t="s">
        <v>14</v>
      </c>
      <c r="H38" s="412" t="s">
        <v>11</v>
      </c>
      <c r="I38" s="579" t="s">
        <v>6</v>
      </c>
      <c r="J38" s="579" t="s">
        <v>66</v>
      </c>
      <c r="K38" s="723">
        <v>0.43209876543209874</v>
      </c>
      <c r="L38" s="449"/>
      <c r="M38" s="450">
        <v>81</v>
      </c>
      <c r="N38" s="450">
        <v>27</v>
      </c>
      <c r="O38" s="351">
        <f t="shared" si="0"/>
        <v>0.33333333333333331</v>
      </c>
      <c r="P38" s="724">
        <v>0.77142857142857157</v>
      </c>
      <c r="Q38" s="352">
        <f t="shared" si="1"/>
        <v>77.142857142857153</v>
      </c>
      <c r="R38" s="348"/>
      <c r="S38" s="722"/>
    </row>
    <row r="39" spans="1:19" s="447" customFormat="1">
      <c r="A39" s="446" t="s">
        <v>4</v>
      </c>
      <c r="B39" s="579" t="s">
        <v>3</v>
      </c>
      <c r="C39" s="412" t="s">
        <v>38</v>
      </c>
      <c r="D39" s="579" t="s">
        <v>3178</v>
      </c>
      <c r="E39" s="415" t="s">
        <v>3179</v>
      </c>
      <c r="F39" s="448" t="s">
        <v>137</v>
      </c>
      <c r="G39" s="412" t="s">
        <v>14</v>
      </c>
      <c r="H39" s="412" t="s">
        <v>11</v>
      </c>
      <c r="I39" s="579" t="s">
        <v>6</v>
      </c>
      <c r="J39" s="579" t="s">
        <v>66</v>
      </c>
      <c r="K39" s="723">
        <v>4.7058823529411764E-2</v>
      </c>
      <c r="L39" s="449"/>
      <c r="M39" s="450">
        <v>85</v>
      </c>
      <c r="N39" s="450">
        <v>4</v>
      </c>
      <c r="O39" s="351">
        <f t="shared" si="0"/>
        <v>4.7058823529411764E-2</v>
      </c>
      <c r="P39" s="724">
        <v>1</v>
      </c>
      <c r="Q39" s="352">
        <f t="shared" si="1"/>
        <v>100</v>
      </c>
      <c r="R39" s="348"/>
      <c r="S39" s="722"/>
    </row>
    <row r="40" spans="1:19" s="447" customFormat="1">
      <c r="A40" s="446" t="s">
        <v>4</v>
      </c>
      <c r="B40" s="579" t="s">
        <v>3</v>
      </c>
      <c r="C40" s="412" t="s">
        <v>38</v>
      </c>
      <c r="D40" s="579" t="s">
        <v>3157</v>
      </c>
      <c r="E40" s="415"/>
      <c r="F40" s="448" t="s">
        <v>137</v>
      </c>
      <c r="G40" s="412" t="s">
        <v>14</v>
      </c>
      <c r="H40" s="412" t="s">
        <v>11</v>
      </c>
      <c r="I40" s="579" t="s">
        <v>6</v>
      </c>
      <c r="J40" s="579" t="s">
        <v>66</v>
      </c>
      <c r="K40" s="723">
        <v>5.6603773584905669E-2</v>
      </c>
      <c r="L40" s="449"/>
      <c r="M40" s="450">
        <v>53</v>
      </c>
      <c r="N40" s="450">
        <v>2</v>
      </c>
      <c r="O40" s="351">
        <f t="shared" si="0"/>
        <v>3.7735849056603772E-2</v>
      </c>
      <c r="P40" s="724">
        <v>0.66666666666666652</v>
      </c>
      <c r="Q40" s="352">
        <f t="shared" si="1"/>
        <v>66.666666666666657</v>
      </c>
      <c r="R40" s="348"/>
      <c r="S40" s="722"/>
    </row>
    <row r="41" spans="1:19" s="447" customFormat="1">
      <c r="A41" s="446" t="s">
        <v>4</v>
      </c>
      <c r="B41" s="579" t="s">
        <v>3</v>
      </c>
      <c r="C41" s="412" t="s">
        <v>1913</v>
      </c>
      <c r="D41" s="579" t="s">
        <v>3178</v>
      </c>
      <c r="E41" s="415"/>
      <c r="F41" s="448" t="s">
        <v>137</v>
      </c>
      <c r="G41" s="412" t="s">
        <v>14</v>
      </c>
      <c r="H41" s="412" t="s">
        <v>11</v>
      </c>
      <c r="I41" s="579" t="s">
        <v>6</v>
      </c>
      <c r="J41" s="579" t="s">
        <v>66</v>
      </c>
      <c r="K41" s="723">
        <v>7.6923076923076927E-2</v>
      </c>
      <c r="L41" s="449"/>
      <c r="M41" s="450">
        <v>39</v>
      </c>
      <c r="N41" s="450">
        <v>3</v>
      </c>
      <c r="O41" s="351">
        <f t="shared" si="0"/>
        <v>7.6923076923076927E-2</v>
      </c>
      <c r="P41" s="724">
        <v>1</v>
      </c>
      <c r="Q41" s="352">
        <f t="shared" si="1"/>
        <v>100</v>
      </c>
      <c r="R41" s="348"/>
      <c r="S41" s="722"/>
    </row>
    <row r="42" spans="1:19" s="447" customFormat="1">
      <c r="A42" s="446" t="s">
        <v>4</v>
      </c>
      <c r="B42" s="579" t="s">
        <v>3</v>
      </c>
      <c r="C42" s="412" t="s">
        <v>1913</v>
      </c>
      <c r="D42" s="579" t="s">
        <v>3157</v>
      </c>
      <c r="E42" s="415"/>
      <c r="F42" s="448" t="s">
        <v>137</v>
      </c>
      <c r="G42" s="412" t="s">
        <v>14</v>
      </c>
      <c r="H42" s="412" t="s">
        <v>11</v>
      </c>
      <c r="I42" s="579" t="s">
        <v>6</v>
      </c>
      <c r="J42" s="579" t="s">
        <v>66</v>
      </c>
      <c r="K42" s="723">
        <v>0.21428571428571427</v>
      </c>
      <c r="L42" s="449"/>
      <c r="M42" s="450">
        <v>14</v>
      </c>
      <c r="N42" s="450">
        <v>3</v>
      </c>
      <c r="O42" s="351">
        <f t="shared" si="0"/>
        <v>0.21428571428571427</v>
      </c>
      <c r="P42" s="724">
        <v>1</v>
      </c>
      <c r="Q42" s="352">
        <f t="shared" si="1"/>
        <v>100</v>
      </c>
      <c r="R42" s="348"/>
      <c r="S42" s="722"/>
    </row>
    <row r="43" spans="1:19" s="447" customFormat="1">
      <c r="A43" s="446" t="s">
        <v>4</v>
      </c>
      <c r="B43" s="579" t="s">
        <v>3</v>
      </c>
      <c r="C43" s="412" t="s">
        <v>1914</v>
      </c>
      <c r="D43" s="579" t="s">
        <v>3178</v>
      </c>
      <c r="E43" s="415"/>
      <c r="F43" s="448" t="s">
        <v>137</v>
      </c>
      <c r="G43" s="412" t="s">
        <v>14</v>
      </c>
      <c r="H43" s="412" t="s">
        <v>11</v>
      </c>
      <c r="I43" s="579" t="s">
        <v>6</v>
      </c>
      <c r="J43" s="579" t="s">
        <v>66</v>
      </c>
      <c r="K43" s="723">
        <v>0.16666666666666663</v>
      </c>
      <c r="L43" s="449"/>
      <c r="M43" s="450">
        <v>18</v>
      </c>
      <c r="N43" s="450">
        <v>3</v>
      </c>
      <c r="O43" s="351">
        <f t="shared" si="0"/>
        <v>0.16666666666666666</v>
      </c>
      <c r="P43" s="724">
        <v>1</v>
      </c>
      <c r="Q43" s="352">
        <f t="shared" si="1"/>
        <v>100.00000000000003</v>
      </c>
      <c r="R43" s="348"/>
      <c r="S43" s="722"/>
    </row>
    <row r="44" spans="1:19" s="447" customFormat="1">
      <c r="A44" s="446" t="s">
        <v>4</v>
      </c>
      <c r="B44" s="579" t="s">
        <v>3</v>
      </c>
      <c r="C44" s="412" t="s">
        <v>1914</v>
      </c>
      <c r="D44" s="579" t="s">
        <v>3157</v>
      </c>
      <c r="E44" s="415"/>
      <c r="F44" s="448" t="s">
        <v>137</v>
      </c>
      <c r="G44" s="412" t="s">
        <v>14</v>
      </c>
      <c r="H44" s="412" t="s">
        <v>11</v>
      </c>
      <c r="I44" s="579" t="s">
        <v>6</v>
      </c>
      <c r="J44" s="579" t="s">
        <v>66</v>
      </c>
      <c r="K44" s="723">
        <v>0.10884353741496598</v>
      </c>
      <c r="L44" s="449"/>
      <c r="M44" s="450">
        <v>147</v>
      </c>
      <c r="N44" s="450">
        <v>11</v>
      </c>
      <c r="O44" s="351">
        <f t="shared" si="0"/>
        <v>7.4829931972789115E-2</v>
      </c>
      <c r="P44" s="724">
        <v>0.6875</v>
      </c>
      <c r="Q44" s="352">
        <f t="shared" si="1"/>
        <v>68.75</v>
      </c>
      <c r="R44" s="348"/>
      <c r="S44" s="722"/>
    </row>
    <row r="45" spans="1:19" s="447" customFormat="1">
      <c r="A45" s="446" t="s">
        <v>4</v>
      </c>
      <c r="B45" s="579" t="s">
        <v>3</v>
      </c>
      <c r="C45" s="412" t="s">
        <v>1914</v>
      </c>
      <c r="D45" s="579" t="s">
        <v>3158</v>
      </c>
      <c r="E45" s="415"/>
      <c r="F45" s="448" t="s">
        <v>137</v>
      </c>
      <c r="G45" s="412" t="s">
        <v>14</v>
      </c>
      <c r="H45" s="412" t="s">
        <v>11</v>
      </c>
      <c r="I45" s="579" t="s">
        <v>6</v>
      </c>
      <c r="J45" s="579" t="s">
        <v>66</v>
      </c>
      <c r="K45" s="723">
        <v>0.21122112211221122</v>
      </c>
      <c r="L45" s="449"/>
      <c r="M45" s="450">
        <v>303</v>
      </c>
      <c r="N45" s="450">
        <v>54</v>
      </c>
      <c r="O45" s="351">
        <f t="shared" si="0"/>
        <v>0.17821782178217821</v>
      </c>
      <c r="P45" s="724">
        <v>0.84375</v>
      </c>
      <c r="Q45" s="352">
        <f t="shared" si="1"/>
        <v>84.375</v>
      </c>
      <c r="R45" s="348"/>
      <c r="S45" s="722"/>
    </row>
    <row r="46" spans="1:19" s="447" customFormat="1">
      <c r="A46" s="446" t="s">
        <v>4</v>
      </c>
      <c r="B46" s="579" t="s">
        <v>3</v>
      </c>
      <c r="C46" s="412" t="s">
        <v>1914</v>
      </c>
      <c r="D46" s="579" t="s">
        <v>3163</v>
      </c>
      <c r="E46" s="415"/>
      <c r="F46" s="448" t="s">
        <v>137</v>
      </c>
      <c r="G46" s="412" t="s">
        <v>14</v>
      </c>
      <c r="H46" s="412" t="s">
        <v>11</v>
      </c>
      <c r="I46" s="579" t="s">
        <v>6</v>
      </c>
      <c r="J46" s="579" t="s">
        <v>66</v>
      </c>
      <c r="K46" s="723">
        <v>0.2196969696969697</v>
      </c>
      <c r="L46" s="449"/>
      <c r="M46" s="450">
        <v>132</v>
      </c>
      <c r="N46" s="450">
        <v>23</v>
      </c>
      <c r="O46" s="351">
        <f t="shared" si="0"/>
        <v>0.17424242424242425</v>
      </c>
      <c r="P46" s="724">
        <v>0.7931034482758621</v>
      </c>
      <c r="Q46" s="352">
        <f t="shared" si="1"/>
        <v>79.310344827586206</v>
      </c>
      <c r="R46" s="348"/>
      <c r="S46" s="722"/>
    </row>
    <row r="47" spans="1:19" s="447" customFormat="1">
      <c r="A47" s="446" t="s">
        <v>4</v>
      </c>
      <c r="B47" s="579" t="s">
        <v>3</v>
      </c>
      <c r="C47" s="412" t="s">
        <v>1915</v>
      </c>
      <c r="D47" s="579" t="s">
        <v>3157</v>
      </c>
      <c r="E47" s="415" t="s">
        <v>3180</v>
      </c>
      <c r="F47" s="448" t="s">
        <v>137</v>
      </c>
      <c r="G47" s="412" t="s">
        <v>14</v>
      </c>
      <c r="H47" s="412" t="s">
        <v>11</v>
      </c>
      <c r="I47" s="579" t="s">
        <v>6</v>
      </c>
      <c r="J47" s="579" t="s">
        <v>66</v>
      </c>
      <c r="K47" s="723">
        <v>0.41935483870967744</v>
      </c>
      <c r="L47" s="449"/>
      <c r="M47" s="450">
        <v>31</v>
      </c>
      <c r="N47" s="450">
        <v>12</v>
      </c>
      <c r="O47" s="351">
        <f t="shared" si="0"/>
        <v>0.38709677419354838</v>
      </c>
      <c r="P47" s="724">
        <v>0.92307692307692302</v>
      </c>
      <c r="Q47" s="352">
        <f t="shared" si="1"/>
        <v>92.307692307692307</v>
      </c>
      <c r="R47" s="348"/>
      <c r="S47" s="722"/>
    </row>
    <row r="48" spans="1:19" s="447" customFormat="1">
      <c r="A48" s="446" t="s">
        <v>4</v>
      </c>
      <c r="B48" s="579" t="s">
        <v>3</v>
      </c>
      <c r="C48" s="412" t="s">
        <v>1916</v>
      </c>
      <c r="D48" s="579" t="s">
        <v>3178</v>
      </c>
      <c r="E48" s="415"/>
      <c r="F48" s="448" t="s">
        <v>137</v>
      </c>
      <c r="G48" s="412" t="s">
        <v>14</v>
      </c>
      <c r="H48" s="412" t="s">
        <v>11</v>
      </c>
      <c r="I48" s="579" t="s">
        <v>6</v>
      </c>
      <c r="J48" s="579" t="s">
        <v>66</v>
      </c>
      <c r="K48" s="723">
        <v>6.3829787234042548E-2</v>
      </c>
      <c r="L48" s="449"/>
      <c r="M48" s="450">
        <v>47</v>
      </c>
      <c r="N48" s="450">
        <v>2</v>
      </c>
      <c r="O48" s="351">
        <f t="shared" si="0"/>
        <v>4.2553191489361701E-2</v>
      </c>
      <c r="P48" s="724">
        <v>0.66666666666666652</v>
      </c>
      <c r="Q48" s="352">
        <f t="shared" si="1"/>
        <v>66.666666666666671</v>
      </c>
      <c r="R48" s="348"/>
      <c r="S48" s="722"/>
    </row>
    <row r="49" spans="1:19" s="447" customFormat="1">
      <c r="A49" s="446" t="s">
        <v>4</v>
      </c>
      <c r="B49" s="579" t="s">
        <v>3</v>
      </c>
      <c r="C49" s="412" t="s">
        <v>1916</v>
      </c>
      <c r="D49" s="579" t="s">
        <v>3157</v>
      </c>
      <c r="E49" s="415" t="s">
        <v>3181</v>
      </c>
      <c r="F49" s="448" t="s">
        <v>137</v>
      </c>
      <c r="G49" s="412" t="s">
        <v>14</v>
      </c>
      <c r="H49" s="412" t="s">
        <v>11</v>
      </c>
      <c r="I49" s="579" t="s">
        <v>6</v>
      </c>
      <c r="J49" s="579" t="s">
        <v>66</v>
      </c>
      <c r="K49" s="723">
        <v>0.34782608695652173</v>
      </c>
      <c r="L49" s="449"/>
      <c r="M49" s="450">
        <v>23</v>
      </c>
      <c r="N49" s="450">
        <v>4</v>
      </c>
      <c r="O49" s="351">
        <f t="shared" si="0"/>
        <v>0.17391304347826086</v>
      </c>
      <c r="P49" s="724">
        <v>0.5</v>
      </c>
      <c r="Q49" s="352">
        <f t="shared" si="1"/>
        <v>50</v>
      </c>
      <c r="R49" s="348"/>
      <c r="S49" s="722"/>
    </row>
    <row r="50" spans="1:19" s="447" customFormat="1">
      <c r="A50" s="446" t="s">
        <v>4</v>
      </c>
      <c r="B50" s="579" t="s">
        <v>3</v>
      </c>
      <c r="C50" s="412" t="s">
        <v>1917</v>
      </c>
      <c r="D50" s="579" t="s">
        <v>3157</v>
      </c>
      <c r="E50" s="415" t="s">
        <v>3182</v>
      </c>
      <c r="F50" s="448" t="s">
        <v>137</v>
      </c>
      <c r="G50" s="412" t="s">
        <v>14</v>
      </c>
      <c r="H50" s="412" t="s">
        <v>11</v>
      </c>
      <c r="I50" s="579" t="s">
        <v>6</v>
      </c>
      <c r="J50" s="579" t="s">
        <v>66</v>
      </c>
      <c r="K50" s="723">
        <v>0.21428571428571427</v>
      </c>
      <c r="L50" s="449"/>
      <c r="M50" s="450">
        <v>42</v>
      </c>
      <c r="N50" s="450">
        <v>8</v>
      </c>
      <c r="O50" s="351">
        <f t="shared" si="0"/>
        <v>0.19047619047619047</v>
      </c>
      <c r="P50" s="724">
        <v>0.88888888888888884</v>
      </c>
      <c r="Q50" s="352">
        <f t="shared" si="1"/>
        <v>88.888888888888886</v>
      </c>
      <c r="R50" s="348"/>
      <c r="S50" s="722"/>
    </row>
    <row r="51" spans="1:19" s="447" customFormat="1">
      <c r="A51" s="446" t="s">
        <v>4</v>
      </c>
      <c r="B51" s="579" t="s">
        <v>3</v>
      </c>
      <c r="C51" s="412" t="s">
        <v>1917</v>
      </c>
      <c r="D51" s="579" t="s">
        <v>3158</v>
      </c>
      <c r="E51" s="415" t="s">
        <v>3183</v>
      </c>
      <c r="F51" s="448" t="s">
        <v>137</v>
      </c>
      <c r="G51" s="412" t="s">
        <v>14</v>
      </c>
      <c r="H51" s="412" t="s">
        <v>11</v>
      </c>
      <c r="I51" s="579" t="s">
        <v>6</v>
      </c>
      <c r="J51" s="579" t="s">
        <v>66</v>
      </c>
      <c r="K51" s="723">
        <v>0.31818181818181818</v>
      </c>
      <c r="L51" s="449"/>
      <c r="M51" s="450">
        <v>22</v>
      </c>
      <c r="N51" s="450">
        <v>5</v>
      </c>
      <c r="O51" s="351">
        <f t="shared" si="0"/>
        <v>0.22727272727272727</v>
      </c>
      <c r="P51" s="724">
        <v>0.7142857142857143</v>
      </c>
      <c r="Q51" s="352">
        <f t="shared" si="1"/>
        <v>71.428571428571416</v>
      </c>
      <c r="R51" s="348"/>
      <c r="S51" s="722"/>
    </row>
    <row r="52" spans="1:19" s="447" customFormat="1">
      <c r="A52" s="446" t="s">
        <v>4</v>
      </c>
      <c r="B52" s="579" t="s">
        <v>3</v>
      </c>
      <c r="C52" s="412" t="s">
        <v>1919</v>
      </c>
      <c r="D52" s="579" t="s">
        <v>3184</v>
      </c>
      <c r="E52" s="415"/>
      <c r="F52" s="448" t="s">
        <v>137</v>
      </c>
      <c r="G52" s="412" t="s">
        <v>14</v>
      </c>
      <c r="H52" s="412" t="s">
        <v>11</v>
      </c>
      <c r="I52" s="579" t="s">
        <v>6</v>
      </c>
      <c r="J52" s="579" t="s">
        <v>66</v>
      </c>
      <c r="K52" s="723">
        <v>4.5871559633027525E-2</v>
      </c>
      <c r="L52" s="449"/>
      <c r="M52" s="450">
        <v>109</v>
      </c>
      <c r="N52" s="450">
        <v>3</v>
      </c>
      <c r="O52" s="351">
        <f t="shared" si="0"/>
        <v>2.7522935779816515E-2</v>
      </c>
      <c r="P52" s="724">
        <v>0.6</v>
      </c>
      <c r="Q52" s="352">
        <f t="shared" si="1"/>
        <v>60</v>
      </c>
      <c r="R52" s="348"/>
      <c r="S52" s="722"/>
    </row>
    <row r="53" spans="1:19" s="447" customFormat="1">
      <c r="A53" s="446" t="s">
        <v>4</v>
      </c>
      <c r="B53" s="579" t="s">
        <v>3</v>
      </c>
      <c r="C53" s="412" t="s">
        <v>1919</v>
      </c>
      <c r="D53" s="579" t="s">
        <v>3178</v>
      </c>
      <c r="E53" s="415"/>
      <c r="F53" s="448" t="s">
        <v>137</v>
      </c>
      <c r="G53" s="412" t="s">
        <v>14</v>
      </c>
      <c r="H53" s="412" t="s">
        <v>11</v>
      </c>
      <c r="I53" s="579" t="s">
        <v>6</v>
      </c>
      <c r="J53" s="579" t="s">
        <v>66</v>
      </c>
      <c r="K53" s="723">
        <v>3.9430449069003289E-2</v>
      </c>
      <c r="L53" s="449"/>
      <c r="M53" s="450">
        <v>913</v>
      </c>
      <c r="N53" s="450">
        <v>28</v>
      </c>
      <c r="O53" s="351">
        <f t="shared" si="0"/>
        <v>3.0668127053669222E-2</v>
      </c>
      <c r="P53" s="724">
        <v>0.7777777777777779</v>
      </c>
      <c r="Q53" s="352">
        <f t="shared" si="1"/>
        <v>77.777777777777786</v>
      </c>
      <c r="R53" s="348"/>
      <c r="S53" s="722"/>
    </row>
    <row r="54" spans="1:19" s="447" customFormat="1">
      <c r="A54" s="446" t="s">
        <v>4</v>
      </c>
      <c r="B54" s="579" t="s">
        <v>3</v>
      </c>
      <c r="C54" s="412" t="s">
        <v>1919</v>
      </c>
      <c r="D54" s="579" t="s">
        <v>3157</v>
      </c>
      <c r="E54" s="415" t="s">
        <v>3185</v>
      </c>
      <c r="F54" s="448" t="s">
        <v>137</v>
      </c>
      <c r="G54" s="412" t="s">
        <v>14</v>
      </c>
      <c r="H54" s="412" t="s">
        <v>11</v>
      </c>
      <c r="I54" s="579" t="s">
        <v>6</v>
      </c>
      <c r="J54" s="579" t="s">
        <v>66</v>
      </c>
      <c r="K54" s="723">
        <v>0.26470588235294118</v>
      </c>
      <c r="L54" s="449"/>
      <c r="M54" s="450">
        <v>34</v>
      </c>
      <c r="N54" s="450">
        <v>7</v>
      </c>
      <c r="O54" s="351">
        <f t="shared" si="0"/>
        <v>0.20588235294117646</v>
      </c>
      <c r="P54" s="724">
        <v>0.7777777777777779</v>
      </c>
      <c r="Q54" s="352">
        <f t="shared" si="1"/>
        <v>77.777777777777786</v>
      </c>
      <c r="R54" s="348"/>
      <c r="S54" s="722"/>
    </row>
    <row r="55" spans="1:19" s="447" customFormat="1">
      <c r="A55" s="446" t="s">
        <v>4</v>
      </c>
      <c r="B55" s="579" t="s">
        <v>3</v>
      </c>
      <c r="C55" s="412" t="s">
        <v>1920</v>
      </c>
      <c r="D55" s="579" t="s">
        <v>3178</v>
      </c>
      <c r="E55" s="415"/>
      <c r="F55" s="448" t="s">
        <v>137</v>
      </c>
      <c r="G55" s="412" t="s">
        <v>14</v>
      </c>
      <c r="H55" s="412" t="s">
        <v>11</v>
      </c>
      <c r="I55" s="579" t="s">
        <v>6</v>
      </c>
      <c r="J55" s="579" t="s">
        <v>66</v>
      </c>
      <c r="K55" s="723">
        <v>0.16666666666666663</v>
      </c>
      <c r="L55" s="449"/>
      <c r="M55" s="450">
        <v>18</v>
      </c>
      <c r="N55" s="450">
        <v>2</v>
      </c>
      <c r="O55" s="351">
        <f t="shared" si="0"/>
        <v>0.1111111111111111</v>
      </c>
      <c r="P55" s="724">
        <v>0.66666666666666652</v>
      </c>
      <c r="Q55" s="352">
        <f t="shared" si="1"/>
        <v>66.666666666666686</v>
      </c>
      <c r="R55" s="348"/>
      <c r="S55" s="722"/>
    </row>
    <row r="56" spans="1:19" s="447" customFormat="1">
      <c r="A56" s="446" t="s">
        <v>4</v>
      </c>
      <c r="B56" s="579" t="s">
        <v>3</v>
      </c>
      <c r="C56" s="412" t="s">
        <v>1920</v>
      </c>
      <c r="D56" s="579" t="s">
        <v>3157</v>
      </c>
      <c r="E56" s="415"/>
      <c r="F56" s="448" t="s">
        <v>137</v>
      </c>
      <c r="G56" s="412" t="s">
        <v>14</v>
      </c>
      <c r="H56" s="412" t="s">
        <v>11</v>
      </c>
      <c r="I56" s="579" t="s">
        <v>6</v>
      </c>
      <c r="J56" s="579" t="s">
        <v>66</v>
      </c>
      <c r="K56" s="723">
        <v>0.10714285714285714</v>
      </c>
      <c r="L56" s="449"/>
      <c r="M56" s="450">
        <v>84</v>
      </c>
      <c r="N56" s="450">
        <v>8</v>
      </c>
      <c r="O56" s="351">
        <f t="shared" si="0"/>
        <v>9.5238095238095233E-2</v>
      </c>
      <c r="P56" s="724">
        <v>0.88888888888888884</v>
      </c>
      <c r="Q56" s="352">
        <f t="shared" si="1"/>
        <v>88.888888888888886</v>
      </c>
      <c r="R56" s="348"/>
      <c r="S56" s="722"/>
    </row>
    <row r="57" spans="1:19" s="447" customFormat="1">
      <c r="A57" s="446" t="s">
        <v>4</v>
      </c>
      <c r="B57" s="579" t="s">
        <v>3</v>
      </c>
      <c r="C57" s="412" t="s">
        <v>1920</v>
      </c>
      <c r="D57" s="579" t="s">
        <v>3158</v>
      </c>
      <c r="E57" s="415"/>
      <c r="F57" s="448" t="s">
        <v>137</v>
      </c>
      <c r="G57" s="412" t="s">
        <v>14</v>
      </c>
      <c r="H57" s="412" t="s">
        <v>11</v>
      </c>
      <c r="I57" s="579" t="s">
        <v>6</v>
      </c>
      <c r="J57" s="579" t="s">
        <v>66</v>
      </c>
      <c r="K57" s="723">
        <v>0.14772727272727273</v>
      </c>
      <c r="L57" s="449"/>
      <c r="M57" s="450">
        <v>88</v>
      </c>
      <c r="N57" s="450">
        <v>12</v>
      </c>
      <c r="O57" s="351">
        <f t="shared" si="0"/>
        <v>0.13636363636363635</v>
      </c>
      <c r="P57" s="724">
        <v>0.92307692307692302</v>
      </c>
      <c r="Q57" s="352">
        <f t="shared" si="1"/>
        <v>92.307692307692307</v>
      </c>
      <c r="R57" s="348"/>
      <c r="S57" s="722"/>
    </row>
    <row r="58" spans="1:19" s="447" customFormat="1">
      <c r="A58" s="446" t="s">
        <v>4</v>
      </c>
      <c r="B58" s="579" t="s">
        <v>3</v>
      </c>
      <c r="C58" s="412" t="s">
        <v>1920</v>
      </c>
      <c r="D58" s="579" t="s">
        <v>3163</v>
      </c>
      <c r="E58" s="415" t="s">
        <v>3186</v>
      </c>
      <c r="F58" s="448" t="s">
        <v>137</v>
      </c>
      <c r="G58" s="412" t="s">
        <v>14</v>
      </c>
      <c r="H58" s="412" t="s">
        <v>11</v>
      </c>
      <c r="I58" s="579" t="s">
        <v>6</v>
      </c>
      <c r="J58" s="579" t="s">
        <v>66</v>
      </c>
      <c r="K58" s="723">
        <v>0.76923076923076938</v>
      </c>
      <c r="L58" s="449"/>
      <c r="M58" s="450">
        <v>26</v>
      </c>
      <c r="N58" s="450">
        <v>18</v>
      </c>
      <c r="O58" s="351">
        <f t="shared" si="0"/>
        <v>0.69230769230769229</v>
      </c>
      <c r="P58" s="724">
        <v>0.9</v>
      </c>
      <c r="Q58" s="352">
        <f t="shared" si="1"/>
        <v>89.999999999999986</v>
      </c>
      <c r="R58" s="348"/>
      <c r="S58" s="722"/>
    </row>
    <row r="59" spans="1:19" s="447" customFormat="1">
      <c r="A59" s="446" t="s">
        <v>4</v>
      </c>
      <c r="B59" s="579" t="s">
        <v>591</v>
      </c>
      <c r="C59" s="412" t="s">
        <v>1914</v>
      </c>
      <c r="D59" s="579" t="s">
        <v>3163</v>
      </c>
      <c r="E59" s="415"/>
      <c r="F59" s="448" t="s">
        <v>137</v>
      </c>
      <c r="G59" s="412" t="s">
        <v>14</v>
      </c>
      <c r="H59" s="412" t="s">
        <v>11</v>
      </c>
      <c r="I59" s="579" t="s">
        <v>6</v>
      </c>
      <c r="J59" s="579" t="s">
        <v>66</v>
      </c>
      <c r="K59" s="723">
        <v>0.75609756097560976</v>
      </c>
      <c r="L59" s="449"/>
      <c r="M59" s="450">
        <v>41</v>
      </c>
      <c r="N59" s="450">
        <v>29</v>
      </c>
      <c r="O59" s="351">
        <f t="shared" si="0"/>
        <v>0.70731707317073167</v>
      </c>
      <c r="P59" s="724">
        <v>0.93548387096774188</v>
      </c>
      <c r="Q59" s="352">
        <f t="shared" si="1"/>
        <v>93.548387096774192</v>
      </c>
      <c r="R59" s="348"/>
      <c r="S59" s="722"/>
    </row>
    <row r="60" spans="1:19" s="447" customFormat="1">
      <c r="A60" s="446" t="s">
        <v>4</v>
      </c>
      <c r="B60" s="579" t="s">
        <v>591</v>
      </c>
      <c r="C60" s="412" t="s">
        <v>1914</v>
      </c>
      <c r="D60" s="579" t="s">
        <v>3164</v>
      </c>
      <c r="E60" s="415"/>
      <c r="F60" s="448" t="s">
        <v>137</v>
      </c>
      <c r="G60" s="412" t="s">
        <v>14</v>
      </c>
      <c r="H60" s="412" t="s">
        <v>11</v>
      </c>
      <c r="I60" s="579" t="s">
        <v>6</v>
      </c>
      <c r="J60" s="579" t="s">
        <v>66</v>
      </c>
      <c r="K60" s="723">
        <v>0.78787878787878785</v>
      </c>
      <c r="L60" s="449"/>
      <c r="M60" s="450">
        <v>33</v>
      </c>
      <c r="N60" s="450">
        <v>23</v>
      </c>
      <c r="O60" s="351">
        <f t="shared" si="0"/>
        <v>0.69696969696969702</v>
      </c>
      <c r="P60" s="724">
        <v>0.88461538461538458</v>
      </c>
      <c r="Q60" s="352">
        <f t="shared" si="1"/>
        <v>88.461538461538453</v>
      </c>
      <c r="R60" s="348"/>
      <c r="S60" s="722"/>
    </row>
    <row r="61" spans="1:19" s="447" customFormat="1">
      <c r="A61" s="446" t="s">
        <v>4</v>
      </c>
      <c r="B61" s="579" t="s">
        <v>591</v>
      </c>
      <c r="C61" s="412" t="s">
        <v>1916</v>
      </c>
      <c r="D61" s="579" t="s">
        <v>3163</v>
      </c>
      <c r="E61" s="415" t="s">
        <v>3187</v>
      </c>
      <c r="F61" s="448" t="s">
        <v>137</v>
      </c>
      <c r="G61" s="412" t="s">
        <v>14</v>
      </c>
      <c r="H61" s="412" t="s">
        <v>11</v>
      </c>
      <c r="I61" s="579" t="s">
        <v>6</v>
      </c>
      <c r="J61" s="579" t="s">
        <v>66</v>
      </c>
      <c r="K61" s="723">
        <v>0.75</v>
      </c>
      <c r="L61" s="449"/>
      <c r="M61" s="450">
        <v>12</v>
      </c>
      <c r="N61" s="450">
        <v>7</v>
      </c>
      <c r="O61" s="351">
        <f t="shared" si="0"/>
        <v>0.58333333333333337</v>
      </c>
      <c r="P61" s="724">
        <v>0.7777777777777779</v>
      </c>
      <c r="Q61" s="352">
        <f t="shared" si="1"/>
        <v>77.777777777777786</v>
      </c>
      <c r="R61" s="348"/>
      <c r="S61" s="722"/>
    </row>
    <row r="62" spans="1:19" s="447" customFormat="1">
      <c r="A62" s="446" t="s">
        <v>4</v>
      </c>
      <c r="B62" s="579" t="s">
        <v>591</v>
      </c>
      <c r="C62" s="412" t="s">
        <v>1917</v>
      </c>
      <c r="D62" s="579" t="s">
        <v>3163</v>
      </c>
      <c r="E62" s="415" t="s">
        <v>3188</v>
      </c>
      <c r="F62" s="448" t="s">
        <v>137</v>
      </c>
      <c r="G62" s="412" t="s">
        <v>14</v>
      </c>
      <c r="H62" s="412" t="s">
        <v>11</v>
      </c>
      <c r="I62" s="579" t="s">
        <v>6</v>
      </c>
      <c r="J62" s="579" t="s">
        <v>66</v>
      </c>
      <c r="K62" s="723">
        <v>0.77419354838709675</v>
      </c>
      <c r="L62" s="449"/>
      <c r="M62" s="450">
        <v>62</v>
      </c>
      <c r="N62" s="450">
        <v>45</v>
      </c>
      <c r="O62" s="351">
        <f t="shared" si="0"/>
        <v>0.72580645161290325</v>
      </c>
      <c r="P62" s="724">
        <v>0.9375</v>
      </c>
      <c r="Q62" s="352">
        <f t="shared" si="1"/>
        <v>93.75</v>
      </c>
      <c r="R62" s="348"/>
      <c r="S62" s="722"/>
    </row>
    <row r="63" spans="1:19" s="447" customFormat="1">
      <c r="A63" s="446" t="s">
        <v>4</v>
      </c>
      <c r="B63" s="579" t="s">
        <v>591</v>
      </c>
      <c r="C63" s="412" t="s">
        <v>1917</v>
      </c>
      <c r="D63" s="579" t="s">
        <v>3164</v>
      </c>
      <c r="E63" s="415"/>
      <c r="F63" s="448" t="s">
        <v>137</v>
      </c>
      <c r="G63" s="412" t="s">
        <v>14</v>
      </c>
      <c r="H63" s="412" t="s">
        <v>11</v>
      </c>
      <c r="I63" s="579" t="s">
        <v>6</v>
      </c>
      <c r="J63" s="579" t="s">
        <v>66</v>
      </c>
      <c r="K63" s="723">
        <v>0.8</v>
      </c>
      <c r="L63" s="449"/>
      <c r="M63" s="450">
        <v>25</v>
      </c>
      <c r="N63" s="450">
        <v>18</v>
      </c>
      <c r="O63" s="351">
        <f t="shared" si="0"/>
        <v>0.72</v>
      </c>
      <c r="P63" s="724">
        <v>0.9</v>
      </c>
      <c r="Q63" s="352">
        <f t="shared" si="1"/>
        <v>90</v>
      </c>
      <c r="R63" s="348"/>
      <c r="S63" s="722"/>
    </row>
    <row r="64" spans="1:19" s="447" customFormat="1">
      <c r="A64" s="446" t="s">
        <v>4</v>
      </c>
      <c r="B64" s="579" t="s">
        <v>591</v>
      </c>
      <c r="C64" s="412" t="s">
        <v>1920</v>
      </c>
      <c r="D64" s="579" t="s">
        <v>3164</v>
      </c>
      <c r="E64" s="415"/>
      <c r="F64" s="448" t="s">
        <v>137</v>
      </c>
      <c r="G64" s="412" t="s">
        <v>14</v>
      </c>
      <c r="H64" s="412" t="s">
        <v>11</v>
      </c>
      <c r="I64" s="579" t="s">
        <v>6</v>
      </c>
      <c r="J64" s="579" t="s">
        <v>66</v>
      </c>
      <c r="K64" s="723">
        <v>0.76923076923076938</v>
      </c>
      <c r="L64" s="449"/>
      <c r="M64" s="450">
        <v>26</v>
      </c>
      <c r="N64" s="450">
        <v>19</v>
      </c>
      <c r="O64" s="351">
        <f t="shared" si="0"/>
        <v>0.73076923076923073</v>
      </c>
      <c r="P64" s="724">
        <v>0.95</v>
      </c>
      <c r="Q64" s="352">
        <f t="shared" si="1"/>
        <v>94.999999999999986</v>
      </c>
      <c r="R64" s="348"/>
      <c r="S64" s="722"/>
    </row>
    <row r="65" spans="1:19" s="447" customFormat="1">
      <c r="A65" s="446" t="s">
        <v>4</v>
      </c>
      <c r="B65" s="579" t="s">
        <v>3160</v>
      </c>
      <c r="C65" s="412" t="s">
        <v>38</v>
      </c>
      <c r="D65" s="579" t="s">
        <v>3155</v>
      </c>
      <c r="E65" s="415" t="s">
        <v>3156</v>
      </c>
      <c r="F65" s="448" t="s">
        <v>137</v>
      </c>
      <c r="G65" s="412" t="s">
        <v>1921</v>
      </c>
      <c r="H65" s="412" t="s">
        <v>11</v>
      </c>
      <c r="I65" s="579" t="s">
        <v>6</v>
      </c>
      <c r="J65" s="579" t="s">
        <v>66</v>
      </c>
      <c r="K65" s="723">
        <v>6.0869565217391307E-2</v>
      </c>
      <c r="L65" s="449"/>
      <c r="M65" s="450">
        <v>115</v>
      </c>
      <c r="N65" s="450">
        <v>5</v>
      </c>
      <c r="O65" s="351">
        <f>N65/M65</f>
        <v>4.3478260869565216E-2</v>
      </c>
      <c r="P65" s="724">
        <v>0.7142857142857143</v>
      </c>
      <c r="Q65" s="352">
        <f>N65/(M65*K65/100)</f>
        <v>71.428571428571416</v>
      </c>
      <c r="R65" s="348"/>
      <c r="S65" s="722"/>
    </row>
    <row r="66" spans="1:19" s="447" customFormat="1">
      <c r="A66" s="446" t="s">
        <v>4</v>
      </c>
      <c r="B66" s="579" t="s">
        <v>3160</v>
      </c>
      <c r="C66" s="412" t="s">
        <v>38</v>
      </c>
      <c r="D66" s="579" t="s">
        <v>3157</v>
      </c>
      <c r="E66" s="415"/>
      <c r="F66" s="448" t="s">
        <v>137</v>
      </c>
      <c r="G66" s="412" t="s">
        <v>1921</v>
      </c>
      <c r="H66" s="412" t="s">
        <v>11</v>
      </c>
      <c r="I66" s="579" t="s">
        <v>6</v>
      </c>
      <c r="J66" s="579" t="s">
        <v>66</v>
      </c>
      <c r="K66" s="723">
        <v>0.14388489208633093</v>
      </c>
      <c r="L66" s="449"/>
      <c r="M66" s="450">
        <v>139</v>
      </c>
      <c r="N66" s="450">
        <v>16</v>
      </c>
      <c r="O66" s="351">
        <f t="shared" ref="O66:O124" si="2">N66/M66</f>
        <v>0.11510791366906475</v>
      </c>
      <c r="P66" s="724">
        <v>0.8</v>
      </c>
      <c r="Q66" s="352">
        <f t="shared" ref="Q66:Q124" si="3">N66/(M66*K66/100)</f>
        <v>80</v>
      </c>
      <c r="R66" s="348"/>
      <c r="S66" s="722"/>
    </row>
    <row r="67" spans="1:19" s="447" customFormat="1">
      <c r="A67" s="446" t="s">
        <v>4</v>
      </c>
      <c r="B67" s="579" t="s">
        <v>3160</v>
      </c>
      <c r="C67" s="412" t="s">
        <v>38</v>
      </c>
      <c r="D67" s="579" t="s">
        <v>3158</v>
      </c>
      <c r="E67" s="415" t="s">
        <v>3159</v>
      </c>
      <c r="F67" s="448" t="s">
        <v>137</v>
      </c>
      <c r="G67" s="412" t="s">
        <v>1921</v>
      </c>
      <c r="H67" s="412" t="s">
        <v>11</v>
      </c>
      <c r="I67" s="579" t="s">
        <v>6</v>
      </c>
      <c r="J67" s="579" t="s">
        <v>66</v>
      </c>
      <c r="K67" s="723">
        <v>0.32</v>
      </c>
      <c r="L67" s="449"/>
      <c r="M67" s="450">
        <v>25</v>
      </c>
      <c r="N67" s="450">
        <v>7</v>
      </c>
      <c r="O67" s="351">
        <f t="shared" si="2"/>
        <v>0.28000000000000003</v>
      </c>
      <c r="P67" s="724">
        <v>0.875</v>
      </c>
      <c r="Q67" s="352">
        <f t="shared" si="3"/>
        <v>87.5</v>
      </c>
      <c r="R67" s="348"/>
      <c r="S67" s="722"/>
    </row>
    <row r="68" spans="1:19" s="447" customFormat="1">
      <c r="A68" s="446" t="s">
        <v>4</v>
      </c>
      <c r="B68" s="579" t="s">
        <v>3160</v>
      </c>
      <c r="C68" s="412" t="s">
        <v>1913</v>
      </c>
      <c r="D68" s="579" t="s">
        <v>3161</v>
      </c>
      <c r="E68" s="415"/>
      <c r="F68" s="448" t="s">
        <v>137</v>
      </c>
      <c r="G68" s="412" t="s">
        <v>1921</v>
      </c>
      <c r="H68" s="412" t="s">
        <v>11</v>
      </c>
      <c r="I68" s="579" t="s">
        <v>6</v>
      </c>
      <c r="J68" s="579" t="s">
        <v>66</v>
      </c>
      <c r="K68" s="723">
        <v>3.7486218302094816E-2</v>
      </c>
      <c r="L68" s="449"/>
      <c r="M68" s="450">
        <v>1814</v>
      </c>
      <c r="N68" s="450">
        <v>54</v>
      </c>
      <c r="O68" s="351">
        <f t="shared" si="2"/>
        <v>2.9768467475192944E-2</v>
      </c>
      <c r="P68" s="724">
        <v>0.79411764705882348</v>
      </c>
      <c r="Q68" s="352">
        <f t="shared" si="3"/>
        <v>79.411764705882348</v>
      </c>
      <c r="R68" s="348"/>
      <c r="S68" s="722"/>
    </row>
    <row r="69" spans="1:19" s="447" customFormat="1">
      <c r="A69" s="446" t="s">
        <v>4</v>
      </c>
      <c r="B69" s="579" t="s">
        <v>3160</v>
      </c>
      <c r="C69" s="412" t="s">
        <v>1913</v>
      </c>
      <c r="D69" s="579" t="s">
        <v>3155</v>
      </c>
      <c r="E69" s="415"/>
      <c r="F69" s="448" t="s">
        <v>137</v>
      </c>
      <c r="G69" s="412" t="s">
        <v>1921</v>
      </c>
      <c r="H69" s="412" t="s">
        <v>11</v>
      </c>
      <c r="I69" s="579" t="s">
        <v>6</v>
      </c>
      <c r="J69" s="579" t="s">
        <v>66</v>
      </c>
      <c r="K69" s="723">
        <v>0.35714285714285715</v>
      </c>
      <c r="L69" s="449"/>
      <c r="M69" s="450">
        <v>14</v>
      </c>
      <c r="N69" s="450">
        <v>4</v>
      </c>
      <c r="O69" s="351">
        <f t="shared" si="2"/>
        <v>0.2857142857142857</v>
      </c>
      <c r="P69" s="724">
        <v>0.8</v>
      </c>
      <c r="Q69" s="352">
        <f t="shared" si="3"/>
        <v>80</v>
      </c>
      <c r="R69" s="348"/>
      <c r="S69" s="722"/>
    </row>
    <row r="70" spans="1:19" s="447" customFormat="1">
      <c r="A70" s="446" t="s">
        <v>4</v>
      </c>
      <c r="B70" s="579" t="s">
        <v>3160</v>
      </c>
      <c r="C70" s="412" t="s">
        <v>1913</v>
      </c>
      <c r="D70" s="579" t="s">
        <v>3157</v>
      </c>
      <c r="E70" s="415"/>
      <c r="F70" s="448" t="s">
        <v>137</v>
      </c>
      <c r="G70" s="412" t="s">
        <v>1921</v>
      </c>
      <c r="H70" s="412" t="s">
        <v>11</v>
      </c>
      <c r="I70" s="579" t="s">
        <v>6</v>
      </c>
      <c r="J70" s="579" t="s">
        <v>66</v>
      </c>
      <c r="K70" s="723">
        <v>7.1428571428571425E-2</v>
      </c>
      <c r="L70" s="449"/>
      <c r="M70" s="450">
        <v>84</v>
      </c>
      <c r="N70" s="450">
        <v>3</v>
      </c>
      <c r="O70" s="351">
        <f t="shared" si="2"/>
        <v>3.5714285714285712E-2</v>
      </c>
      <c r="P70" s="724">
        <v>0.5</v>
      </c>
      <c r="Q70" s="352">
        <f t="shared" si="3"/>
        <v>50</v>
      </c>
      <c r="R70" s="348"/>
      <c r="S70" s="722"/>
    </row>
    <row r="71" spans="1:19" s="447" customFormat="1">
      <c r="A71" s="446" t="s">
        <v>4</v>
      </c>
      <c r="B71" s="579" t="s">
        <v>3160</v>
      </c>
      <c r="C71" s="412" t="s">
        <v>1914</v>
      </c>
      <c r="D71" s="579" t="s">
        <v>3157</v>
      </c>
      <c r="E71" s="415" t="s">
        <v>3162</v>
      </c>
      <c r="F71" s="448" t="s">
        <v>137</v>
      </c>
      <c r="G71" s="412" t="s">
        <v>1921</v>
      </c>
      <c r="H71" s="412" t="s">
        <v>11</v>
      </c>
      <c r="I71" s="579" t="s">
        <v>6</v>
      </c>
      <c r="J71" s="579" t="s">
        <v>66</v>
      </c>
      <c r="K71" s="723">
        <v>0.18181818181818182</v>
      </c>
      <c r="L71" s="449"/>
      <c r="M71" s="450">
        <v>66</v>
      </c>
      <c r="N71" s="450">
        <v>9</v>
      </c>
      <c r="O71" s="351">
        <f t="shared" si="2"/>
        <v>0.13636363636363635</v>
      </c>
      <c r="P71" s="724">
        <v>0.75</v>
      </c>
      <c r="Q71" s="352">
        <f t="shared" si="3"/>
        <v>75</v>
      </c>
      <c r="R71" s="348"/>
      <c r="S71" s="722"/>
    </row>
    <row r="72" spans="1:19" s="447" customFormat="1">
      <c r="A72" s="446" t="s">
        <v>4</v>
      </c>
      <c r="B72" s="579" t="s">
        <v>3160</v>
      </c>
      <c r="C72" s="412" t="s">
        <v>1914</v>
      </c>
      <c r="D72" s="579" t="s">
        <v>3158</v>
      </c>
      <c r="E72" s="415"/>
      <c r="F72" s="448" t="s">
        <v>137</v>
      </c>
      <c r="G72" s="412" t="s">
        <v>1921</v>
      </c>
      <c r="H72" s="412" t="s">
        <v>11</v>
      </c>
      <c r="I72" s="579" t="s">
        <v>6</v>
      </c>
      <c r="J72" s="579" t="s">
        <v>66</v>
      </c>
      <c r="K72" s="723">
        <v>0.24</v>
      </c>
      <c r="L72" s="449"/>
      <c r="M72" s="450">
        <v>75</v>
      </c>
      <c r="N72" s="450">
        <v>10</v>
      </c>
      <c r="O72" s="351">
        <f t="shared" si="2"/>
        <v>0.13333333333333333</v>
      </c>
      <c r="P72" s="724">
        <v>0.55555555555555558</v>
      </c>
      <c r="Q72" s="352">
        <f t="shared" si="3"/>
        <v>55.555555555555557</v>
      </c>
      <c r="R72" s="348"/>
      <c r="S72" s="722"/>
    </row>
    <row r="73" spans="1:19" s="447" customFormat="1">
      <c r="A73" s="446" t="s">
        <v>4</v>
      </c>
      <c r="B73" s="579" t="s">
        <v>3160</v>
      </c>
      <c r="C73" s="412" t="s">
        <v>1914</v>
      </c>
      <c r="D73" s="579" t="s">
        <v>3163</v>
      </c>
      <c r="E73" s="415"/>
      <c r="F73" s="448" t="s">
        <v>137</v>
      </c>
      <c r="G73" s="412" t="s">
        <v>1921</v>
      </c>
      <c r="H73" s="412" t="s">
        <v>11</v>
      </c>
      <c r="I73" s="579" t="s">
        <v>6</v>
      </c>
      <c r="J73" s="579" t="s">
        <v>66</v>
      </c>
      <c r="K73" s="723">
        <v>0.45370370370370372</v>
      </c>
      <c r="L73" s="449"/>
      <c r="M73" s="450">
        <v>108</v>
      </c>
      <c r="N73" s="450">
        <v>36</v>
      </c>
      <c r="O73" s="351">
        <f t="shared" si="2"/>
        <v>0.33333333333333331</v>
      </c>
      <c r="P73" s="724">
        <v>0.73469387755102045</v>
      </c>
      <c r="Q73" s="352">
        <f t="shared" si="3"/>
        <v>73.469387755102048</v>
      </c>
      <c r="R73" s="348"/>
      <c r="S73" s="722"/>
    </row>
    <row r="74" spans="1:19" s="447" customFormat="1">
      <c r="A74" s="446" t="s">
        <v>4</v>
      </c>
      <c r="B74" s="579" t="s">
        <v>3160</v>
      </c>
      <c r="C74" s="412" t="s">
        <v>1914</v>
      </c>
      <c r="D74" s="579" t="s">
        <v>3164</v>
      </c>
      <c r="E74" s="415"/>
      <c r="F74" s="448" t="s">
        <v>137</v>
      </c>
      <c r="G74" s="412" t="s">
        <v>1921</v>
      </c>
      <c r="H74" s="412" t="s">
        <v>11</v>
      </c>
      <c r="I74" s="579" t="s">
        <v>6</v>
      </c>
      <c r="J74" s="579" t="s">
        <v>66</v>
      </c>
      <c r="K74" s="723">
        <v>0.76923076923076938</v>
      </c>
      <c r="L74" s="449"/>
      <c r="M74" s="450">
        <v>13</v>
      </c>
      <c r="N74" s="450">
        <v>10</v>
      </c>
      <c r="O74" s="351">
        <f t="shared" si="2"/>
        <v>0.76923076923076927</v>
      </c>
      <c r="P74" s="724">
        <v>1</v>
      </c>
      <c r="Q74" s="352">
        <f t="shared" si="3"/>
        <v>99.999999999999986</v>
      </c>
      <c r="R74" s="348"/>
      <c r="S74" s="722"/>
    </row>
    <row r="75" spans="1:19" s="447" customFormat="1">
      <c r="A75" s="446" t="s">
        <v>4</v>
      </c>
      <c r="B75" s="579" t="s">
        <v>3160</v>
      </c>
      <c r="C75" s="412" t="s">
        <v>1915</v>
      </c>
      <c r="D75" s="579" t="s">
        <v>3155</v>
      </c>
      <c r="E75" s="415"/>
      <c r="F75" s="448" t="s">
        <v>137</v>
      </c>
      <c r="G75" s="412" t="s">
        <v>1921</v>
      </c>
      <c r="H75" s="412" t="s">
        <v>11</v>
      </c>
      <c r="I75" s="579" t="s">
        <v>6</v>
      </c>
      <c r="J75" s="579" t="s">
        <v>66</v>
      </c>
      <c r="K75" s="723">
        <v>8.4507042253521125E-2</v>
      </c>
      <c r="L75" s="449"/>
      <c r="M75" s="450">
        <v>71</v>
      </c>
      <c r="N75" s="450">
        <v>4</v>
      </c>
      <c r="O75" s="351">
        <f t="shared" si="2"/>
        <v>5.6338028169014086E-2</v>
      </c>
      <c r="P75" s="724">
        <v>0.66666666666666652</v>
      </c>
      <c r="Q75" s="352">
        <f t="shared" si="3"/>
        <v>66.666666666666671</v>
      </c>
      <c r="R75" s="348"/>
      <c r="S75" s="722"/>
    </row>
    <row r="76" spans="1:19" s="447" customFormat="1">
      <c r="A76" s="446" t="s">
        <v>4</v>
      </c>
      <c r="B76" s="579" t="s">
        <v>3160</v>
      </c>
      <c r="C76" s="412" t="s">
        <v>1915</v>
      </c>
      <c r="D76" s="579" t="s">
        <v>3155</v>
      </c>
      <c r="E76" s="415" t="s">
        <v>3165</v>
      </c>
      <c r="F76" s="448" t="s">
        <v>137</v>
      </c>
      <c r="G76" s="412" t="s">
        <v>1921</v>
      </c>
      <c r="H76" s="412" t="s">
        <v>11</v>
      </c>
      <c r="I76" s="579" t="s">
        <v>6</v>
      </c>
      <c r="J76" s="579" t="s">
        <v>66</v>
      </c>
      <c r="K76" s="723">
        <v>0.25</v>
      </c>
      <c r="L76" s="449" t="s">
        <v>3166</v>
      </c>
      <c r="M76" s="450">
        <v>12</v>
      </c>
      <c r="N76" s="450">
        <v>3</v>
      </c>
      <c r="O76" s="351">
        <f t="shared" si="2"/>
        <v>0.25</v>
      </c>
      <c r="P76" s="724">
        <v>1</v>
      </c>
      <c r="Q76" s="352">
        <f t="shared" si="3"/>
        <v>100</v>
      </c>
      <c r="R76" s="348"/>
      <c r="S76" s="722"/>
    </row>
    <row r="77" spans="1:19" s="447" customFormat="1">
      <c r="A77" s="446" t="s">
        <v>4</v>
      </c>
      <c r="B77" s="579" t="s">
        <v>3160</v>
      </c>
      <c r="C77" s="412" t="s">
        <v>1915</v>
      </c>
      <c r="D77" s="579" t="s">
        <v>3157</v>
      </c>
      <c r="E77" s="415"/>
      <c r="F77" s="448" t="s">
        <v>137</v>
      </c>
      <c r="G77" s="412" t="s">
        <v>1921</v>
      </c>
      <c r="H77" s="412" t="s">
        <v>11</v>
      </c>
      <c r="I77" s="579" t="s">
        <v>6</v>
      </c>
      <c r="J77" s="579" t="s">
        <v>66</v>
      </c>
      <c r="K77" s="723">
        <v>0.12068965517241378</v>
      </c>
      <c r="L77" s="449"/>
      <c r="M77" s="450">
        <v>58</v>
      </c>
      <c r="N77" s="450">
        <v>4</v>
      </c>
      <c r="O77" s="351">
        <f t="shared" si="2"/>
        <v>6.8965517241379309E-2</v>
      </c>
      <c r="P77" s="724">
        <v>0.5714285714285714</v>
      </c>
      <c r="Q77" s="352">
        <f t="shared" si="3"/>
        <v>57.142857142857146</v>
      </c>
      <c r="R77" s="348"/>
      <c r="S77" s="722"/>
    </row>
    <row r="78" spans="1:19" s="447" customFormat="1">
      <c r="A78" s="446" t="s">
        <v>4</v>
      </c>
      <c r="B78" s="579" t="s">
        <v>3160</v>
      </c>
      <c r="C78" s="412" t="s">
        <v>1916</v>
      </c>
      <c r="D78" s="579" t="s">
        <v>3155</v>
      </c>
      <c r="E78" s="415" t="s">
        <v>3167</v>
      </c>
      <c r="F78" s="448" t="s">
        <v>137</v>
      </c>
      <c r="G78" s="412" t="s">
        <v>1921</v>
      </c>
      <c r="H78" s="412" t="s">
        <v>11</v>
      </c>
      <c r="I78" s="579" t="s">
        <v>6</v>
      </c>
      <c r="J78" s="579" t="s">
        <v>66</v>
      </c>
      <c r="K78" s="723">
        <v>6.3492063492063489E-2</v>
      </c>
      <c r="L78" s="449"/>
      <c r="M78" s="450">
        <v>63</v>
      </c>
      <c r="N78" s="450">
        <v>3</v>
      </c>
      <c r="O78" s="351">
        <f t="shared" si="2"/>
        <v>4.7619047619047616E-2</v>
      </c>
      <c r="P78" s="724">
        <v>0.75</v>
      </c>
      <c r="Q78" s="352">
        <f t="shared" si="3"/>
        <v>75</v>
      </c>
      <c r="R78" s="348"/>
      <c r="S78" s="722"/>
    </row>
    <row r="79" spans="1:19" s="447" customFormat="1">
      <c r="A79" s="446" t="s">
        <v>4</v>
      </c>
      <c r="B79" s="579" t="s">
        <v>3160</v>
      </c>
      <c r="C79" s="412" t="s">
        <v>1916</v>
      </c>
      <c r="D79" s="579" t="s">
        <v>3155</v>
      </c>
      <c r="E79" s="415" t="s">
        <v>3168</v>
      </c>
      <c r="F79" s="448" t="s">
        <v>137</v>
      </c>
      <c r="G79" s="412" t="s">
        <v>1921</v>
      </c>
      <c r="H79" s="412" t="s">
        <v>11</v>
      </c>
      <c r="I79" s="579" t="s">
        <v>6</v>
      </c>
      <c r="J79" s="579" t="s">
        <v>66</v>
      </c>
      <c r="K79" s="723">
        <v>6.9767441860465115E-2</v>
      </c>
      <c r="L79" s="449" t="s">
        <v>3166</v>
      </c>
      <c r="M79" s="450">
        <v>43</v>
      </c>
      <c r="N79" s="450">
        <v>3</v>
      </c>
      <c r="O79" s="351">
        <f t="shared" si="2"/>
        <v>6.9767441860465115E-2</v>
      </c>
      <c r="P79" s="724">
        <v>1</v>
      </c>
      <c r="Q79" s="352">
        <f t="shared" si="3"/>
        <v>100</v>
      </c>
      <c r="R79" s="348"/>
      <c r="S79" s="722"/>
    </row>
    <row r="80" spans="1:19" s="447" customFormat="1">
      <c r="A80" s="446" t="s">
        <v>4</v>
      </c>
      <c r="B80" s="579" t="s">
        <v>3160</v>
      </c>
      <c r="C80" s="412" t="s">
        <v>1916</v>
      </c>
      <c r="D80" s="579" t="s">
        <v>3157</v>
      </c>
      <c r="E80" s="415"/>
      <c r="F80" s="448" t="s">
        <v>137</v>
      </c>
      <c r="G80" s="412" t="s">
        <v>1921</v>
      </c>
      <c r="H80" s="412" t="s">
        <v>11</v>
      </c>
      <c r="I80" s="579" t="s">
        <v>6</v>
      </c>
      <c r="J80" s="579" t="s">
        <v>66</v>
      </c>
      <c r="K80" s="723">
        <v>0.12345679012345678</v>
      </c>
      <c r="L80" s="449"/>
      <c r="M80" s="450">
        <v>81</v>
      </c>
      <c r="N80" s="450">
        <v>9</v>
      </c>
      <c r="O80" s="351">
        <f t="shared" si="2"/>
        <v>0.1111111111111111</v>
      </c>
      <c r="P80" s="724">
        <v>0.9</v>
      </c>
      <c r="Q80" s="352">
        <f t="shared" si="3"/>
        <v>90</v>
      </c>
      <c r="R80" s="348"/>
      <c r="S80" s="722"/>
    </row>
    <row r="81" spans="1:19" s="447" customFormat="1">
      <c r="A81" s="446" t="s">
        <v>4</v>
      </c>
      <c r="B81" s="579" t="s">
        <v>3160</v>
      </c>
      <c r="C81" s="412" t="s">
        <v>1916</v>
      </c>
      <c r="D81" s="579" t="s">
        <v>3157</v>
      </c>
      <c r="E81" s="415"/>
      <c r="F81" s="448" t="s">
        <v>137</v>
      </c>
      <c r="G81" s="412" t="s">
        <v>1921</v>
      </c>
      <c r="H81" s="412" t="s">
        <v>11</v>
      </c>
      <c r="I81" s="579" t="s">
        <v>6</v>
      </c>
      <c r="J81" s="579" t="s">
        <v>66</v>
      </c>
      <c r="K81" s="723">
        <v>0.1111111111111111</v>
      </c>
      <c r="L81" s="449" t="s">
        <v>3166</v>
      </c>
      <c r="M81" s="450">
        <v>27</v>
      </c>
      <c r="N81" s="450">
        <v>3</v>
      </c>
      <c r="O81" s="351">
        <f t="shared" si="2"/>
        <v>0.1111111111111111</v>
      </c>
      <c r="P81" s="724">
        <v>1</v>
      </c>
      <c r="Q81" s="352">
        <f t="shared" si="3"/>
        <v>100</v>
      </c>
      <c r="R81" s="348"/>
      <c r="S81" s="722"/>
    </row>
    <row r="82" spans="1:19" s="447" customFormat="1">
      <c r="A82" s="446" t="s">
        <v>4</v>
      </c>
      <c r="B82" s="579" t="s">
        <v>3160</v>
      </c>
      <c r="C82" s="412" t="s">
        <v>1916</v>
      </c>
      <c r="D82" s="579" t="s">
        <v>3157</v>
      </c>
      <c r="E82" s="415" t="s">
        <v>3169</v>
      </c>
      <c r="F82" s="448" t="s">
        <v>137</v>
      </c>
      <c r="G82" s="412" t="s">
        <v>1921</v>
      </c>
      <c r="H82" s="412" t="s">
        <v>11</v>
      </c>
      <c r="I82" s="579" t="s">
        <v>6</v>
      </c>
      <c r="J82" s="579" t="s">
        <v>66</v>
      </c>
      <c r="K82" s="723">
        <v>0.26315789473684209</v>
      </c>
      <c r="L82" s="449" t="s">
        <v>3170</v>
      </c>
      <c r="M82" s="450">
        <v>19</v>
      </c>
      <c r="N82" s="450">
        <v>3</v>
      </c>
      <c r="O82" s="351">
        <f t="shared" si="2"/>
        <v>0.15789473684210525</v>
      </c>
      <c r="P82" s="724">
        <v>0.6</v>
      </c>
      <c r="Q82" s="352">
        <f t="shared" si="3"/>
        <v>60</v>
      </c>
      <c r="R82" s="348"/>
      <c r="S82" s="722"/>
    </row>
    <row r="83" spans="1:19" s="447" customFormat="1">
      <c r="A83" s="446" t="s">
        <v>4</v>
      </c>
      <c r="B83" s="579" t="s">
        <v>3160</v>
      </c>
      <c r="C83" s="412" t="s">
        <v>1916</v>
      </c>
      <c r="D83" s="579" t="s">
        <v>3158</v>
      </c>
      <c r="E83" s="415"/>
      <c r="F83" s="448" t="s">
        <v>137</v>
      </c>
      <c r="G83" s="412" t="s">
        <v>1921</v>
      </c>
      <c r="H83" s="412" t="s">
        <v>11</v>
      </c>
      <c r="I83" s="579" t="s">
        <v>6</v>
      </c>
      <c r="J83" s="579" t="s">
        <v>66</v>
      </c>
      <c r="K83" s="723">
        <v>0.27586206896551724</v>
      </c>
      <c r="L83" s="449"/>
      <c r="M83" s="450">
        <v>29</v>
      </c>
      <c r="N83" s="450">
        <v>8</v>
      </c>
      <c r="O83" s="351">
        <f t="shared" si="2"/>
        <v>0.27586206896551724</v>
      </c>
      <c r="P83" s="724">
        <v>1</v>
      </c>
      <c r="Q83" s="352">
        <f t="shared" si="3"/>
        <v>100</v>
      </c>
      <c r="R83" s="348"/>
      <c r="S83" s="722"/>
    </row>
    <row r="84" spans="1:19" s="447" customFormat="1">
      <c r="A84" s="446" t="s">
        <v>4</v>
      </c>
      <c r="B84" s="579" t="s">
        <v>3160</v>
      </c>
      <c r="C84" s="412" t="s">
        <v>1916</v>
      </c>
      <c r="D84" s="579" t="s">
        <v>3163</v>
      </c>
      <c r="E84" s="415"/>
      <c r="F84" s="448" t="s">
        <v>137</v>
      </c>
      <c r="G84" s="412" t="s">
        <v>1921</v>
      </c>
      <c r="H84" s="412" t="s">
        <v>11</v>
      </c>
      <c r="I84" s="579" t="s">
        <v>6</v>
      </c>
      <c r="J84" s="579" t="s">
        <v>66</v>
      </c>
      <c r="K84" s="723">
        <v>0.4</v>
      </c>
      <c r="L84" s="449"/>
      <c r="M84" s="450">
        <v>25</v>
      </c>
      <c r="N84" s="450">
        <v>10</v>
      </c>
      <c r="O84" s="351">
        <f t="shared" si="2"/>
        <v>0.4</v>
      </c>
      <c r="P84" s="724">
        <v>1</v>
      </c>
      <c r="Q84" s="352">
        <f t="shared" si="3"/>
        <v>100</v>
      </c>
      <c r="R84" s="348"/>
      <c r="S84" s="722"/>
    </row>
    <row r="85" spans="1:19" s="447" customFormat="1">
      <c r="A85" s="446" t="s">
        <v>4</v>
      </c>
      <c r="B85" s="579" t="s">
        <v>3160</v>
      </c>
      <c r="C85" s="412" t="s">
        <v>1916</v>
      </c>
      <c r="D85" s="579" t="s">
        <v>3163</v>
      </c>
      <c r="E85" s="415" t="s">
        <v>3171</v>
      </c>
      <c r="F85" s="448" t="s">
        <v>137</v>
      </c>
      <c r="G85" s="412" t="s">
        <v>1921</v>
      </c>
      <c r="H85" s="412" t="s">
        <v>11</v>
      </c>
      <c r="I85" s="579" t="s">
        <v>6</v>
      </c>
      <c r="J85" s="579" t="s">
        <v>66</v>
      </c>
      <c r="K85" s="723">
        <v>0.45454545454545453</v>
      </c>
      <c r="L85" s="449" t="s">
        <v>3166</v>
      </c>
      <c r="M85" s="450">
        <v>22</v>
      </c>
      <c r="N85" s="450">
        <v>9</v>
      </c>
      <c r="O85" s="351">
        <f t="shared" si="2"/>
        <v>0.40909090909090912</v>
      </c>
      <c r="P85" s="724">
        <v>0.9</v>
      </c>
      <c r="Q85" s="352">
        <f t="shared" si="3"/>
        <v>90</v>
      </c>
      <c r="R85" s="348"/>
      <c r="S85" s="722"/>
    </row>
    <row r="86" spans="1:19" s="447" customFormat="1">
      <c r="A86" s="446" t="s">
        <v>4</v>
      </c>
      <c r="B86" s="579" t="s">
        <v>3160</v>
      </c>
      <c r="C86" s="412" t="s">
        <v>1917</v>
      </c>
      <c r="D86" s="579" t="s">
        <v>3158</v>
      </c>
      <c r="E86" s="415" t="s">
        <v>3172</v>
      </c>
      <c r="F86" s="448" t="s">
        <v>137</v>
      </c>
      <c r="G86" s="412" t="s">
        <v>1921</v>
      </c>
      <c r="H86" s="412" t="s">
        <v>11</v>
      </c>
      <c r="I86" s="579" t="s">
        <v>6</v>
      </c>
      <c r="J86" s="579" t="s">
        <v>66</v>
      </c>
      <c r="K86" s="723">
        <v>0.36363636363636365</v>
      </c>
      <c r="L86" s="449"/>
      <c r="M86" s="450">
        <v>11</v>
      </c>
      <c r="N86" s="450">
        <v>3</v>
      </c>
      <c r="O86" s="351">
        <f t="shared" si="2"/>
        <v>0.27272727272727271</v>
      </c>
      <c r="P86" s="724">
        <v>0.75</v>
      </c>
      <c r="Q86" s="352">
        <f t="shared" si="3"/>
        <v>75</v>
      </c>
      <c r="R86" s="348"/>
      <c r="S86" s="722"/>
    </row>
    <row r="87" spans="1:19" s="447" customFormat="1">
      <c r="A87" s="446" t="s">
        <v>4</v>
      </c>
      <c r="B87" s="579" t="s">
        <v>3160</v>
      </c>
      <c r="C87" s="412" t="s">
        <v>1917</v>
      </c>
      <c r="D87" s="579" t="s">
        <v>3163</v>
      </c>
      <c r="E87" s="415"/>
      <c r="F87" s="448" t="s">
        <v>137</v>
      </c>
      <c r="G87" s="412" t="s">
        <v>1921</v>
      </c>
      <c r="H87" s="412" t="s">
        <v>11</v>
      </c>
      <c r="I87" s="579" t="s">
        <v>6</v>
      </c>
      <c r="J87" s="579" t="s">
        <v>66</v>
      </c>
      <c r="K87" s="723">
        <v>0.4</v>
      </c>
      <c r="L87" s="449"/>
      <c r="M87" s="450">
        <v>30</v>
      </c>
      <c r="N87" s="450">
        <v>9</v>
      </c>
      <c r="O87" s="351">
        <f t="shared" si="2"/>
        <v>0.3</v>
      </c>
      <c r="P87" s="724">
        <v>0.75</v>
      </c>
      <c r="Q87" s="352">
        <f t="shared" si="3"/>
        <v>75</v>
      </c>
      <c r="R87" s="348"/>
      <c r="S87" s="722"/>
    </row>
    <row r="88" spans="1:19" s="447" customFormat="1">
      <c r="A88" s="446" t="s">
        <v>4</v>
      </c>
      <c r="B88" s="579" t="s">
        <v>3160</v>
      </c>
      <c r="C88" s="412" t="s">
        <v>1918</v>
      </c>
      <c r="D88" s="579" t="s">
        <v>3163</v>
      </c>
      <c r="E88" s="415" t="s">
        <v>3173</v>
      </c>
      <c r="F88" s="448" t="s">
        <v>137</v>
      </c>
      <c r="G88" s="412" t="s">
        <v>1921</v>
      </c>
      <c r="H88" s="412" t="s">
        <v>11</v>
      </c>
      <c r="I88" s="579" t="s">
        <v>6</v>
      </c>
      <c r="J88" s="579" t="s">
        <v>66</v>
      </c>
      <c r="K88" s="723">
        <v>0.69090909090909092</v>
      </c>
      <c r="L88" s="449"/>
      <c r="M88" s="450">
        <v>55</v>
      </c>
      <c r="N88" s="450">
        <v>33</v>
      </c>
      <c r="O88" s="351">
        <f t="shared" si="2"/>
        <v>0.6</v>
      </c>
      <c r="P88" s="724">
        <v>0.86842105263157909</v>
      </c>
      <c r="Q88" s="352">
        <f t="shared" si="3"/>
        <v>86.84210526315789</v>
      </c>
      <c r="R88" s="348"/>
      <c r="S88" s="722"/>
    </row>
    <row r="89" spans="1:19" s="447" customFormat="1">
      <c r="A89" s="446" t="s">
        <v>4</v>
      </c>
      <c r="B89" s="579" t="s">
        <v>3160</v>
      </c>
      <c r="C89" s="412" t="s">
        <v>1919</v>
      </c>
      <c r="D89" s="579" t="s">
        <v>3161</v>
      </c>
      <c r="E89" s="415"/>
      <c r="F89" s="448" t="s">
        <v>137</v>
      </c>
      <c r="G89" s="412" t="s">
        <v>1921</v>
      </c>
      <c r="H89" s="412" t="s">
        <v>11</v>
      </c>
      <c r="I89" s="579" t="s">
        <v>6</v>
      </c>
      <c r="J89" s="579" t="s">
        <v>66</v>
      </c>
      <c r="K89" s="723">
        <v>3.6335721596724664E-2</v>
      </c>
      <c r="L89" s="449"/>
      <c r="M89" s="450">
        <v>1954</v>
      </c>
      <c r="N89" s="450">
        <v>53</v>
      </c>
      <c r="O89" s="351">
        <f t="shared" si="2"/>
        <v>2.7123848515864891E-2</v>
      </c>
      <c r="P89" s="724">
        <v>0.74647887323943662</v>
      </c>
      <c r="Q89" s="352">
        <f t="shared" si="3"/>
        <v>74.647887323943664</v>
      </c>
      <c r="R89" s="348"/>
      <c r="S89" s="722"/>
    </row>
    <row r="90" spans="1:19" s="447" customFormat="1">
      <c r="A90" s="446" t="s">
        <v>4</v>
      </c>
      <c r="B90" s="579" t="s">
        <v>3160</v>
      </c>
      <c r="C90" s="412" t="s">
        <v>1919</v>
      </c>
      <c r="D90" s="579" t="s">
        <v>3161</v>
      </c>
      <c r="E90" s="415"/>
      <c r="F90" s="448" t="s">
        <v>137</v>
      </c>
      <c r="G90" s="412" t="s">
        <v>1921</v>
      </c>
      <c r="H90" s="412" t="s">
        <v>11</v>
      </c>
      <c r="I90" s="579" t="s">
        <v>6</v>
      </c>
      <c r="J90" s="579" t="s">
        <v>66</v>
      </c>
      <c r="K90" s="723">
        <v>4.5161290322580643E-2</v>
      </c>
      <c r="L90" s="449" t="s">
        <v>3166</v>
      </c>
      <c r="M90" s="450">
        <v>465</v>
      </c>
      <c r="N90" s="450">
        <v>12</v>
      </c>
      <c r="O90" s="351">
        <f t="shared" si="2"/>
        <v>2.5806451612903226E-2</v>
      </c>
      <c r="P90" s="724">
        <v>0.5714285714285714</v>
      </c>
      <c r="Q90" s="352">
        <f t="shared" si="3"/>
        <v>57.142857142857146</v>
      </c>
      <c r="R90" s="348"/>
      <c r="S90" s="722"/>
    </row>
    <row r="91" spans="1:19" s="447" customFormat="1">
      <c r="A91" s="446" t="s">
        <v>4</v>
      </c>
      <c r="B91" s="579" t="s">
        <v>3160</v>
      </c>
      <c r="C91" s="412" t="s">
        <v>1919</v>
      </c>
      <c r="D91" s="579" t="s">
        <v>3155</v>
      </c>
      <c r="E91" s="415"/>
      <c r="F91" s="448" t="s">
        <v>137</v>
      </c>
      <c r="G91" s="412" t="s">
        <v>1921</v>
      </c>
      <c r="H91" s="412" t="s">
        <v>11</v>
      </c>
      <c r="I91" s="579" t="s">
        <v>6</v>
      </c>
      <c r="J91" s="579" t="s">
        <v>66</v>
      </c>
      <c r="K91" s="723">
        <v>0.1</v>
      </c>
      <c r="L91" s="449"/>
      <c r="M91" s="450">
        <v>60</v>
      </c>
      <c r="N91" s="450">
        <v>4</v>
      </c>
      <c r="O91" s="351">
        <f t="shared" si="2"/>
        <v>6.6666666666666666E-2</v>
      </c>
      <c r="P91" s="724">
        <v>0.66666666666666652</v>
      </c>
      <c r="Q91" s="352">
        <f t="shared" si="3"/>
        <v>66.666666666666671</v>
      </c>
      <c r="R91" s="348"/>
      <c r="S91" s="722"/>
    </row>
    <row r="92" spans="1:19" s="447" customFormat="1">
      <c r="A92" s="446" t="s">
        <v>4</v>
      </c>
      <c r="B92" s="579" t="s">
        <v>3160</v>
      </c>
      <c r="C92" s="412" t="s">
        <v>1919</v>
      </c>
      <c r="D92" s="579" t="s">
        <v>3155</v>
      </c>
      <c r="E92" s="415" t="s">
        <v>3174</v>
      </c>
      <c r="F92" s="448" t="s">
        <v>137</v>
      </c>
      <c r="G92" s="412" t="s">
        <v>1921</v>
      </c>
      <c r="H92" s="412" t="s">
        <v>11</v>
      </c>
      <c r="I92" s="579" t="s">
        <v>6</v>
      </c>
      <c r="J92" s="579" t="s">
        <v>66</v>
      </c>
      <c r="K92" s="723">
        <v>0.35</v>
      </c>
      <c r="L92" s="449" t="s">
        <v>3166</v>
      </c>
      <c r="M92" s="450">
        <v>20</v>
      </c>
      <c r="N92" s="450">
        <v>6</v>
      </c>
      <c r="O92" s="351">
        <f t="shared" si="2"/>
        <v>0.3</v>
      </c>
      <c r="P92" s="724">
        <v>0.8571428571428571</v>
      </c>
      <c r="Q92" s="352">
        <f t="shared" si="3"/>
        <v>85.714285714285708</v>
      </c>
      <c r="R92" s="348"/>
      <c r="S92" s="722"/>
    </row>
    <row r="93" spans="1:19" s="447" customFormat="1">
      <c r="A93" s="446" t="s">
        <v>4</v>
      </c>
      <c r="B93" s="579" t="s">
        <v>3160</v>
      </c>
      <c r="C93" s="412" t="s">
        <v>1919</v>
      </c>
      <c r="D93" s="579" t="s">
        <v>3157</v>
      </c>
      <c r="E93" s="415" t="s">
        <v>3175</v>
      </c>
      <c r="F93" s="448" t="s">
        <v>137</v>
      </c>
      <c r="G93" s="412" t="s">
        <v>1921</v>
      </c>
      <c r="H93" s="412" t="s">
        <v>11</v>
      </c>
      <c r="I93" s="579" t="s">
        <v>6</v>
      </c>
      <c r="J93" s="579" t="s">
        <v>66</v>
      </c>
      <c r="K93" s="723">
        <v>0.33333333333333326</v>
      </c>
      <c r="L93" s="449"/>
      <c r="M93" s="450">
        <v>42</v>
      </c>
      <c r="N93" s="450">
        <v>8</v>
      </c>
      <c r="O93" s="351">
        <f t="shared" si="2"/>
        <v>0.19047619047619047</v>
      </c>
      <c r="P93" s="724">
        <v>0.5714285714285714</v>
      </c>
      <c r="Q93" s="352">
        <f t="shared" si="3"/>
        <v>57.14285714285716</v>
      </c>
      <c r="R93" s="348"/>
      <c r="S93" s="722"/>
    </row>
    <row r="94" spans="1:19" s="447" customFormat="1">
      <c r="A94" s="446" t="s">
        <v>4</v>
      </c>
      <c r="B94" s="579" t="s">
        <v>3160</v>
      </c>
      <c r="C94" s="412" t="s">
        <v>1920</v>
      </c>
      <c r="D94" s="579" t="s">
        <v>3155</v>
      </c>
      <c r="E94" s="415" t="s">
        <v>3176</v>
      </c>
      <c r="F94" s="448" t="s">
        <v>137</v>
      </c>
      <c r="G94" s="412" t="s">
        <v>1921</v>
      </c>
      <c r="H94" s="412" t="s">
        <v>11</v>
      </c>
      <c r="I94" s="579" t="s">
        <v>6</v>
      </c>
      <c r="J94" s="579" t="s">
        <v>66</v>
      </c>
      <c r="K94" s="723">
        <v>0.27777777777777779</v>
      </c>
      <c r="L94" s="449"/>
      <c r="M94" s="450">
        <v>18</v>
      </c>
      <c r="N94" s="450">
        <v>3</v>
      </c>
      <c r="O94" s="351">
        <f t="shared" si="2"/>
        <v>0.16666666666666666</v>
      </c>
      <c r="P94" s="724">
        <v>0.6</v>
      </c>
      <c r="Q94" s="352">
        <f t="shared" si="3"/>
        <v>60</v>
      </c>
      <c r="R94" s="348"/>
      <c r="S94" s="722"/>
    </row>
    <row r="95" spans="1:19" s="447" customFormat="1">
      <c r="A95" s="446" t="s">
        <v>4</v>
      </c>
      <c r="B95" s="579" t="s">
        <v>3160</v>
      </c>
      <c r="C95" s="412" t="s">
        <v>1920</v>
      </c>
      <c r="D95" s="579" t="s">
        <v>3157</v>
      </c>
      <c r="E95" s="415"/>
      <c r="F95" s="448" t="s">
        <v>137</v>
      </c>
      <c r="G95" s="412" t="s">
        <v>1921</v>
      </c>
      <c r="H95" s="412" t="s">
        <v>11</v>
      </c>
      <c r="I95" s="579" t="s">
        <v>6</v>
      </c>
      <c r="J95" s="579" t="s">
        <v>66</v>
      </c>
      <c r="K95" s="723">
        <v>0.10714285714285714</v>
      </c>
      <c r="L95" s="449"/>
      <c r="M95" s="450">
        <v>112</v>
      </c>
      <c r="N95" s="450">
        <v>7</v>
      </c>
      <c r="O95" s="351">
        <f t="shared" si="2"/>
        <v>6.25E-2</v>
      </c>
      <c r="P95" s="724">
        <v>0.58333333333333337</v>
      </c>
      <c r="Q95" s="352">
        <f t="shared" si="3"/>
        <v>58.333333333333336</v>
      </c>
      <c r="R95" s="348"/>
      <c r="S95" s="722"/>
    </row>
    <row r="96" spans="1:19" s="447" customFormat="1">
      <c r="A96" s="446" t="s">
        <v>4</v>
      </c>
      <c r="B96" s="579" t="s">
        <v>3160</v>
      </c>
      <c r="C96" s="412" t="s">
        <v>1920</v>
      </c>
      <c r="D96" s="579" t="s">
        <v>3157</v>
      </c>
      <c r="E96" s="415" t="s">
        <v>3177</v>
      </c>
      <c r="F96" s="448" t="s">
        <v>137</v>
      </c>
      <c r="G96" s="412" t="s">
        <v>1921</v>
      </c>
      <c r="H96" s="412" t="s">
        <v>11</v>
      </c>
      <c r="I96" s="579" t="s">
        <v>6</v>
      </c>
      <c r="J96" s="579" t="s">
        <v>66</v>
      </c>
      <c r="K96" s="723">
        <v>0.1875</v>
      </c>
      <c r="L96" s="449" t="s">
        <v>3166</v>
      </c>
      <c r="M96" s="450">
        <v>16</v>
      </c>
      <c r="N96" s="450">
        <v>3</v>
      </c>
      <c r="O96" s="351">
        <f t="shared" si="2"/>
        <v>0.1875</v>
      </c>
      <c r="P96" s="724">
        <v>1</v>
      </c>
      <c r="Q96" s="352">
        <f t="shared" si="3"/>
        <v>100</v>
      </c>
      <c r="R96" s="348"/>
      <c r="S96" s="722"/>
    </row>
    <row r="97" spans="1:19" s="447" customFormat="1">
      <c r="A97" s="446" t="s">
        <v>4</v>
      </c>
      <c r="B97" s="579" t="s">
        <v>3160</v>
      </c>
      <c r="C97" s="412" t="s">
        <v>1920</v>
      </c>
      <c r="D97" s="579" t="s">
        <v>3158</v>
      </c>
      <c r="E97" s="415"/>
      <c r="F97" s="448" t="s">
        <v>137</v>
      </c>
      <c r="G97" s="412" t="s">
        <v>1921</v>
      </c>
      <c r="H97" s="412" t="s">
        <v>11</v>
      </c>
      <c r="I97" s="579" t="s">
        <v>6</v>
      </c>
      <c r="J97" s="579" t="s">
        <v>66</v>
      </c>
      <c r="K97" s="723">
        <v>0.17821782178217821</v>
      </c>
      <c r="L97" s="449"/>
      <c r="M97" s="450">
        <v>101</v>
      </c>
      <c r="N97" s="450">
        <v>13</v>
      </c>
      <c r="O97" s="351">
        <f t="shared" si="2"/>
        <v>0.12871287128712872</v>
      </c>
      <c r="P97" s="724">
        <v>0.7222222222222221</v>
      </c>
      <c r="Q97" s="352">
        <f t="shared" si="3"/>
        <v>72.222222222222229</v>
      </c>
      <c r="R97" s="348"/>
      <c r="S97" s="722"/>
    </row>
    <row r="98" spans="1:19" s="447" customFormat="1">
      <c r="A98" s="446" t="s">
        <v>4</v>
      </c>
      <c r="B98" s="579" t="s">
        <v>3160</v>
      </c>
      <c r="C98" s="412" t="s">
        <v>1920</v>
      </c>
      <c r="D98" s="579" t="s">
        <v>3163</v>
      </c>
      <c r="E98" s="415"/>
      <c r="F98" s="448" t="s">
        <v>137</v>
      </c>
      <c r="G98" s="412" t="s">
        <v>1921</v>
      </c>
      <c r="H98" s="412" t="s">
        <v>11</v>
      </c>
      <c r="I98" s="579" t="s">
        <v>6</v>
      </c>
      <c r="J98" s="579" t="s">
        <v>66</v>
      </c>
      <c r="K98" s="723">
        <v>0.43209876543209874</v>
      </c>
      <c r="L98" s="449"/>
      <c r="M98" s="450">
        <v>81</v>
      </c>
      <c r="N98" s="450">
        <v>27</v>
      </c>
      <c r="O98" s="351">
        <f t="shared" si="2"/>
        <v>0.33333333333333331</v>
      </c>
      <c r="P98" s="724">
        <v>0.77142857142857157</v>
      </c>
      <c r="Q98" s="352">
        <f t="shared" si="3"/>
        <v>77.142857142857153</v>
      </c>
      <c r="R98" s="348"/>
      <c r="S98" s="722"/>
    </row>
    <row r="99" spans="1:19" s="447" customFormat="1">
      <c r="A99" s="446" t="s">
        <v>4</v>
      </c>
      <c r="B99" s="579" t="s">
        <v>3</v>
      </c>
      <c r="C99" s="412" t="s">
        <v>38</v>
      </c>
      <c r="D99" s="579" t="s">
        <v>3178</v>
      </c>
      <c r="E99" s="415" t="s">
        <v>3179</v>
      </c>
      <c r="F99" s="448" t="s">
        <v>137</v>
      </c>
      <c r="G99" s="412" t="s">
        <v>1921</v>
      </c>
      <c r="H99" s="412" t="s">
        <v>11</v>
      </c>
      <c r="I99" s="579" t="s">
        <v>6</v>
      </c>
      <c r="J99" s="579" t="s">
        <v>66</v>
      </c>
      <c r="K99" s="723">
        <v>4.7058823529411764E-2</v>
      </c>
      <c r="L99" s="449"/>
      <c r="M99" s="450">
        <v>85</v>
      </c>
      <c r="N99" s="450">
        <v>4</v>
      </c>
      <c r="O99" s="351">
        <f t="shared" si="2"/>
        <v>4.7058823529411764E-2</v>
      </c>
      <c r="P99" s="724">
        <v>1</v>
      </c>
      <c r="Q99" s="352">
        <f t="shared" si="3"/>
        <v>100</v>
      </c>
      <c r="R99" s="348"/>
      <c r="S99" s="722"/>
    </row>
    <row r="100" spans="1:19" s="447" customFormat="1">
      <c r="A100" s="446" t="s">
        <v>4</v>
      </c>
      <c r="B100" s="579" t="s">
        <v>3</v>
      </c>
      <c r="C100" s="412" t="s">
        <v>38</v>
      </c>
      <c r="D100" s="579" t="s">
        <v>3157</v>
      </c>
      <c r="E100" s="415"/>
      <c r="F100" s="448" t="s">
        <v>137</v>
      </c>
      <c r="G100" s="412" t="s">
        <v>1921</v>
      </c>
      <c r="H100" s="412" t="s">
        <v>11</v>
      </c>
      <c r="I100" s="579" t="s">
        <v>6</v>
      </c>
      <c r="J100" s="579" t="s">
        <v>66</v>
      </c>
      <c r="K100" s="723">
        <v>5.6603773584905669E-2</v>
      </c>
      <c r="L100" s="449"/>
      <c r="M100" s="450">
        <v>53</v>
      </c>
      <c r="N100" s="450">
        <v>2</v>
      </c>
      <c r="O100" s="351">
        <f t="shared" si="2"/>
        <v>3.7735849056603772E-2</v>
      </c>
      <c r="P100" s="724">
        <v>0.66666666666666652</v>
      </c>
      <c r="Q100" s="352">
        <f t="shared" si="3"/>
        <v>66.666666666666657</v>
      </c>
      <c r="R100" s="348"/>
      <c r="S100" s="722"/>
    </row>
    <row r="101" spans="1:19" s="447" customFormat="1">
      <c r="A101" s="446" t="s">
        <v>4</v>
      </c>
      <c r="B101" s="579" t="s">
        <v>3</v>
      </c>
      <c r="C101" s="412" t="s">
        <v>1913</v>
      </c>
      <c r="D101" s="579" t="s">
        <v>3178</v>
      </c>
      <c r="E101" s="415"/>
      <c r="F101" s="448" t="s">
        <v>137</v>
      </c>
      <c r="G101" s="412" t="s">
        <v>1921</v>
      </c>
      <c r="H101" s="412" t="s">
        <v>11</v>
      </c>
      <c r="I101" s="579" t="s">
        <v>6</v>
      </c>
      <c r="J101" s="579" t="s">
        <v>66</v>
      </c>
      <c r="K101" s="723">
        <v>7.6923076923076927E-2</v>
      </c>
      <c r="L101" s="449"/>
      <c r="M101" s="450">
        <v>39</v>
      </c>
      <c r="N101" s="450">
        <v>3</v>
      </c>
      <c r="O101" s="351">
        <f t="shared" si="2"/>
        <v>7.6923076923076927E-2</v>
      </c>
      <c r="P101" s="724">
        <v>1</v>
      </c>
      <c r="Q101" s="352">
        <f t="shared" si="3"/>
        <v>100</v>
      </c>
      <c r="R101" s="348"/>
      <c r="S101" s="722"/>
    </row>
    <row r="102" spans="1:19" s="447" customFormat="1">
      <c r="A102" s="446" t="s">
        <v>4</v>
      </c>
      <c r="B102" s="579" t="s">
        <v>3</v>
      </c>
      <c r="C102" s="412" t="s">
        <v>1913</v>
      </c>
      <c r="D102" s="579" t="s">
        <v>3157</v>
      </c>
      <c r="E102" s="415"/>
      <c r="F102" s="448" t="s">
        <v>137</v>
      </c>
      <c r="G102" s="412" t="s">
        <v>1921</v>
      </c>
      <c r="H102" s="412" t="s">
        <v>11</v>
      </c>
      <c r="I102" s="579" t="s">
        <v>6</v>
      </c>
      <c r="J102" s="579" t="s">
        <v>66</v>
      </c>
      <c r="K102" s="723">
        <v>0.21428571428571427</v>
      </c>
      <c r="L102" s="449"/>
      <c r="M102" s="450">
        <v>14</v>
      </c>
      <c r="N102" s="450">
        <v>3</v>
      </c>
      <c r="O102" s="351">
        <f t="shared" si="2"/>
        <v>0.21428571428571427</v>
      </c>
      <c r="P102" s="724">
        <v>1</v>
      </c>
      <c r="Q102" s="352">
        <f t="shared" si="3"/>
        <v>100</v>
      </c>
      <c r="R102" s="348"/>
      <c r="S102" s="722"/>
    </row>
    <row r="103" spans="1:19" s="447" customFormat="1">
      <c r="A103" s="446" t="s">
        <v>4</v>
      </c>
      <c r="B103" s="579" t="s">
        <v>3</v>
      </c>
      <c r="C103" s="412" t="s">
        <v>1914</v>
      </c>
      <c r="D103" s="579" t="s">
        <v>3178</v>
      </c>
      <c r="E103" s="415"/>
      <c r="F103" s="448" t="s">
        <v>137</v>
      </c>
      <c r="G103" s="412" t="s">
        <v>1921</v>
      </c>
      <c r="H103" s="412" t="s">
        <v>11</v>
      </c>
      <c r="I103" s="579" t="s">
        <v>6</v>
      </c>
      <c r="J103" s="579" t="s">
        <v>66</v>
      </c>
      <c r="K103" s="723">
        <v>0.16666666666666663</v>
      </c>
      <c r="L103" s="449"/>
      <c r="M103" s="450">
        <v>18</v>
      </c>
      <c r="N103" s="450">
        <v>3</v>
      </c>
      <c r="O103" s="351">
        <f t="shared" si="2"/>
        <v>0.16666666666666666</v>
      </c>
      <c r="P103" s="724">
        <v>1</v>
      </c>
      <c r="Q103" s="352">
        <f t="shared" si="3"/>
        <v>100.00000000000003</v>
      </c>
      <c r="R103" s="348"/>
      <c r="S103" s="722"/>
    </row>
    <row r="104" spans="1:19" s="447" customFormat="1">
      <c r="A104" s="446" t="s">
        <v>4</v>
      </c>
      <c r="B104" s="579" t="s">
        <v>3</v>
      </c>
      <c r="C104" s="412" t="s">
        <v>1914</v>
      </c>
      <c r="D104" s="579" t="s">
        <v>3157</v>
      </c>
      <c r="E104" s="415"/>
      <c r="F104" s="448" t="s">
        <v>137</v>
      </c>
      <c r="G104" s="412" t="s">
        <v>1921</v>
      </c>
      <c r="H104" s="412" t="s">
        <v>11</v>
      </c>
      <c r="I104" s="579" t="s">
        <v>6</v>
      </c>
      <c r="J104" s="579" t="s">
        <v>66</v>
      </c>
      <c r="K104" s="723">
        <v>0.10884353741496598</v>
      </c>
      <c r="L104" s="449"/>
      <c r="M104" s="450">
        <v>147</v>
      </c>
      <c r="N104" s="450">
        <v>11</v>
      </c>
      <c r="O104" s="351">
        <f t="shared" si="2"/>
        <v>7.4829931972789115E-2</v>
      </c>
      <c r="P104" s="724">
        <v>0.6875</v>
      </c>
      <c r="Q104" s="352">
        <f t="shared" si="3"/>
        <v>68.75</v>
      </c>
      <c r="R104" s="348"/>
      <c r="S104" s="722"/>
    </row>
    <row r="105" spans="1:19" s="447" customFormat="1">
      <c r="A105" s="446" t="s">
        <v>4</v>
      </c>
      <c r="B105" s="579" t="s">
        <v>3</v>
      </c>
      <c r="C105" s="412" t="s">
        <v>1914</v>
      </c>
      <c r="D105" s="579" t="s">
        <v>3158</v>
      </c>
      <c r="E105" s="415"/>
      <c r="F105" s="448" t="s">
        <v>137</v>
      </c>
      <c r="G105" s="412" t="s">
        <v>1921</v>
      </c>
      <c r="H105" s="412" t="s">
        <v>11</v>
      </c>
      <c r="I105" s="579" t="s">
        <v>6</v>
      </c>
      <c r="J105" s="579" t="s">
        <v>66</v>
      </c>
      <c r="K105" s="723">
        <v>0.21122112211221122</v>
      </c>
      <c r="L105" s="449"/>
      <c r="M105" s="450">
        <v>303</v>
      </c>
      <c r="N105" s="450">
        <v>54</v>
      </c>
      <c r="O105" s="351">
        <f t="shared" si="2"/>
        <v>0.17821782178217821</v>
      </c>
      <c r="P105" s="724">
        <v>0.84375</v>
      </c>
      <c r="Q105" s="352">
        <f t="shared" si="3"/>
        <v>84.375</v>
      </c>
      <c r="R105" s="348"/>
      <c r="S105" s="722"/>
    </row>
    <row r="106" spans="1:19" s="447" customFormat="1">
      <c r="A106" s="446" t="s">
        <v>4</v>
      </c>
      <c r="B106" s="579" t="s">
        <v>3</v>
      </c>
      <c r="C106" s="412" t="s">
        <v>1914</v>
      </c>
      <c r="D106" s="579" t="s">
        <v>3163</v>
      </c>
      <c r="E106" s="415"/>
      <c r="F106" s="448" t="s">
        <v>137</v>
      </c>
      <c r="G106" s="412" t="s">
        <v>1921</v>
      </c>
      <c r="H106" s="412" t="s">
        <v>11</v>
      </c>
      <c r="I106" s="579" t="s">
        <v>6</v>
      </c>
      <c r="J106" s="579" t="s">
        <v>66</v>
      </c>
      <c r="K106" s="723">
        <v>0.2196969696969697</v>
      </c>
      <c r="L106" s="449"/>
      <c r="M106" s="450">
        <v>132</v>
      </c>
      <c r="N106" s="450">
        <v>23</v>
      </c>
      <c r="O106" s="351">
        <f t="shared" si="2"/>
        <v>0.17424242424242425</v>
      </c>
      <c r="P106" s="724">
        <v>0.7931034482758621</v>
      </c>
      <c r="Q106" s="352">
        <f t="shared" si="3"/>
        <v>79.310344827586206</v>
      </c>
      <c r="R106" s="348"/>
      <c r="S106" s="722"/>
    </row>
    <row r="107" spans="1:19" s="447" customFormat="1">
      <c r="A107" s="446" t="s">
        <v>4</v>
      </c>
      <c r="B107" s="579" t="s">
        <v>3</v>
      </c>
      <c r="C107" s="412" t="s">
        <v>1915</v>
      </c>
      <c r="D107" s="579" t="s">
        <v>3157</v>
      </c>
      <c r="E107" s="415" t="s">
        <v>3180</v>
      </c>
      <c r="F107" s="448" t="s">
        <v>137</v>
      </c>
      <c r="G107" s="412" t="s">
        <v>1921</v>
      </c>
      <c r="H107" s="412" t="s">
        <v>11</v>
      </c>
      <c r="I107" s="579" t="s">
        <v>6</v>
      </c>
      <c r="J107" s="579" t="s">
        <v>66</v>
      </c>
      <c r="K107" s="723">
        <v>0.41935483870967744</v>
      </c>
      <c r="L107" s="449"/>
      <c r="M107" s="450">
        <v>31</v>
      </c>
      <c r="N107" s="450">
        <v>12</v>
      </c>
      <c r="O107" s="351">
        <f t="shared" si="2"/>
        <v>0.38709677419354838</v>
      </c>
      <c r="P107" s="724">
        <v>0.92307692307692302</v>
      </c>
      <c r="Q107" s="352">
        <f t="shared" si="3"/>
        <v>92.307692307692307</v>
      </c>
      <c r="R107" s="348"/>
      <c r="S107" s="722"/>
    </row>
    <row r="108" spans="1:19" s="447" customFormat="1">
      <c r="A108" s="446" t="s">
        <v>4</v>
      </c>
      <c r="B108" s="579" t="s">
        <v>3</v>
      </c>
      <c r="C108" s="412" t="s">
        <v>1916</v>
      </c>
      <c r="D108" s="579" t="s">
        <v>3178</v>
      </c>
      <c r="E108" s="415"/>
      <c r="F108" s="448" t="s">
        <v>137</v>
      </c>
      <c r="G108" s="412" t="s">
        <v>1921</v>
      </c>
      <c r="H108" s="412" t="s">
        <v>11</v>
      </c>
      <c r="I108" s="579" t="s">
        <v>6</v>
      </c>
      <c r="J108" s="579" t="s">
        <v>66</v>
      </c>
      <c r="K108" s="723">
        <v>6.3829787234042548E-2</v>
      </c>
      <c r="L108" s="449"/>
      <c r="M108" s="450">
        <v>47</v>
      </c>
      <c r="N108" s="450">
        <v>2</v>
      </c>
      <c r="O108" s="351">
        <f t="shared" si="2"/>
        <v>4.2553191489361701E-2</v>
      </c>
      <c r="P108" s="724">
        <v>0.66666666666666652</v>
      </c>
      <c r="Q108" s="352">
        <f t="shared" si="3"/>
        <v>66.666666666666671</v>
      </c>
      <c r="R108" s="348"/>
      <c r="S108" s="722"/>
    </row>
    <row r="109" spans="1:19" s="447" customFormat="1">
      <c r="A109" s="446" t="s">
        <v>4</v>
      </c>
      <c r="B109" s="579" t="s">
        <v>3</v>
      </c>
      <c r="C109" s="412" t="s">
        <v>1916</v>
      </c>
      <c r="D109" s="579" t="s">
        <v>3157</v>
      </c>
      <c r="E109" s="415" t="s">
        <v>3181</v>
      </c>
      <c r="F109" s="448" t="s">
        <v>137</v>
      </c>
      <c r="G109" s="412" t="s">
        <v>1921</v>
      </c>
      <c r="H109" s="412" t="s">
        <v>11</v>
      </c>
      <c r="I109" s="579" t="s">
        <v>6</v>
      </c>
      <c r="J109" s="579" t="s">
        <v>66</v>
      </c>
      <c r="K109" s="723">
        <v>0.34782608695652173</v>
      </c>
      <c r="L109" s="449"/>
      <c r="M109" s="450">
        <v>23</v>
      </c>
      <c r="N109" s="450">
        <v>4</v>
      </c>
      <c r="O109" s="351">
        <f t="shared" si="2"/>
        <v>0.17391304347826086</v>
      </c>
      <c r="P109" s="724">
        <v>0.5</v>
      </c>
      <c r="Q109" s="352">
        <f t="shared" si="3"/>
        <v>50</v>
      </c>
      <c r="R109" s="348"/>
      <c r="S109" s="722"/>
    </row>
    <row r="110" spans="1:19" s="447" customFormat="1">
      <c r="A110" s="446" t="s">
        <v>4</v>
      </c>
      <c r="B110" s="579" t="s">
        <v>3</v>
      </c>
      <c r="C110" s="412" t="s">
        <v>1917</v>
      </c>
      <c r="D110" s="579" t="s">
        <v>3157</v>
      </c>
      <c r="E110" s="415" t="s">
        <v>3182</v>
      </c>
      <c r="F110" s="448" t="s">
        <v>137</v>
      </c>
      <c r="G110" s="412" t="s">
        <v>1921</v>
      </c>
      <c r="H110" s="412" t="s">
        <v>11</v>
      </c>
      <c r="I110" s="579" t="s">
        <v>6</v>
      </c>
      <c r="J110" s="579" t="s">
        <v>66</v>
      </c>
      <c r="K110" s="723">
        <v>0.21428571428571427</v>
      </c>
      <c r="L110" s="449"/>
      <c r="M110" s="450">
        <v>42</v>
      </c>
      <c r="N110" s="450">
        <v>8</v>
      </c>
      <c r="O110" s="351">
        <f t="shared" si="2"/>
        <v>0.19047619047619047</v>
      </c>
      <c r="P110" s="724">
        <v>0.88888888888888884</v>
      </c>
      <c r="Q110" s="352">
        <f t="shared" si="3"/>
        <v>88.888888888888886</v>
      </c>
      <c r="R110" s="348"/>
      <c r="S110" s="722"/>
    </row>
    <row r="111" spans="1:19" s="447" customFormat="1">
      <c r="A111" s="446" t="s">
        <v>4</v>
      </c>
      <c r="B111" s="579" t="s">
        <v>3</v>
      </c>
      <c r="C111" s="412" t="s">
        <v>1917</v>
      </c>
      <c r="D111" s="579" t="s">
        <v>3158</v>
      </c>
      <c r="E111" s="415" t="s">
        <v>3183</v>
      </c>
      <c r="F111" s="448" t="s">
        <v>137</v>
      </c>
      <c r="G111" s="412" t="s">
        <v>1921</v>
      </c>
      <c r="H111" s="412" t="s">
        <v>11</v>
      </c>
      <c r="I111" s="579" t="s">
        <v>6</v>
      </c>
      <c r="J111" s="579" t="s">
        <v>66</v>
      </c>
      <c r="K111" s="723">
        <v>0.31818181818181818</v>
      </c>
      <c r="L111" s="449"/>
      <c r="M111" s="450">
        <v>22</v>
      </c>
      <c r="N111" s="450">
        <v>5</v>
      </c>
      <c r="O111" s="351">
        <f t="shared" si="2"/>
        <v>0.22727272727272727</v>
      </c>
      <c r="P111" s="724">
        <v>0.7142857142857143</v>
      </c>
      <c r="Q111" s="352">
        <f t="shared" si="3"/>
        <v>71.428571428571416</v>
      </c>
      <c r="R111" s="348"/>
      <c r="S111" s="722"/>
    </row>
    <row r="112" spans="1:19" s="447" customFormat="1">
      <c r="A112" s="446" t="s">
        <v>4</v>
      </c>
      <c r="B112" s="579" t="s">
        <v>3</v>
      </c>
      <c r="C112" s="412" t="s">
        <v>1919</v>
      </c>
      <c r="D112" s="579" t="s">
        <v>3184</v>
      </c>
      <c r="E112" s="415"/>
      <c r="F112" s="448" t="s">
        <v>137</v>
      </c>
      <c r="G112" s="412" t="s">
        <v>1921</v>
      </c>
      <c r="H112" s="412" t="s">
        <v>11</v>
      </c>
      <c r="I112" s="579" t="s">
        <v>6</v>
      </c>
      <c r="J112" s="579" t="s">
        <v>66</v>
      </c>
      <c r="K112" s="723">
        <v>4.5871559633027525E-2</v>
      </c>
      <c r="L112" s="449"/>
      <c r="M112" s="450">
        <v>109</v>
      </c>
      <c r="N112" s="450">
        <v>3</v>
      </c>
      <c r="O112" s="351">
        <f t="shared" si="2"/>
        <v>2.7522935779816515E-2</v>
      </c>
      <c r="P112" s="724">
        <v>0.6</v>
      </c>
      <c r="Q112" s="352">
        <f t="shared" si="3"/>
        <v>60</v>
      </c>
      <c r="R112" s="348"/>
      <c r="S112" s="722"/>
    </row>
    <row r="113" spans="1:19" s="447" customFormat="1">
      <c r="A113" s="446" t="s">
        <v>4</v>
      </c>
      <c r="B113" s="579" t="s">
        <v>3</v>
      </c>
      <c r="C113" s="412" t="s">
        <v>1919</v>
      </c>
      <c r="D113" s="579" t="s">
        <v>3178</v>
      </c>
      <c r="E113" s="415"/>
      <c r="F113" s="448" t="s">
        <v>137</v>
      </c>
      <c r="G113" s="412" t="s">
        <v>1921</v>
      </c>
      <c r="H113" s="412" t="s">
        <v>11</v>
      </c>
      <c r="I113" s="579" t="s">
        <v>6</v>
      </c>
      <c r="J113" s="579" t="s">
        <v>66</v>
      </c>
      <c r="K113" s="723">
        <v>3.9430449069003289E-2</v>
      </c>
      <c r="L113" s="449"/>
      <c r="M113" s="450">
        <v>913</v>
      </c>
      <c r="N113" s="450">
        <v>28</v>
      </c>
      <c r="O113" s="351">
        <f t="shared" si="2"/>
        <v>3.0668127053669222E-2</v>
      </c>
      <c r="P113" s="724">
        <v>0.7777777777777779</v>
      </c>
      <c r="Q113" s="352">
        <f t="shared" si="3"/>
        <v>77.777777777777786</v>
      </c>
      <c r="R113" s="348"/>
      <c r="S113" s="722"/>
    </row>
    <row r="114" spans="1:19" s="447" customFormat="1">
      <c r="A114" s="446" t="s">
        <v>4</v>
      </c>
      <c r="B114" s="579" t="s">
        <v>3</v>
      </c>
      <c r="C114" s="412" t="s">
        <v>1919</v>
      </c>
      <c r="D114" s="579" t="s">
        <v>3157</v>
      </c>
      <c r="E114" s="415" t="s">
        <v>3185</v>
      </c>
      <c r="F114" s="448" t="s">
        <v>137</v>
      </c>
      <c r="G114" s="412" t="s">
        <v>1921</v>
      </c>
      <c r="H114" s="412" t="s">
        <v>11</v>
      </c>
      <c r="I114" s="579" t="s">
        <v>6</v>
      </c>
      <c r="J114" s="579" t="s">
        <v>66</v>
      </c>
      <c r="K114" s="723">
        <v>0.26470588235294118</v>
      </c>
      <c r="L114" s="449"/>
      <c r="M114" s="450">
        <v>34</v>
      </c>
      <c r="N114" s="450">
        <v>7</v>
      </c>
      <c r="O114" s="351">
        <f t="shared" si="2"/>
        <v>0.20588235294117646</v>
      </c>
      <c r="P114" s="724">
        <v>0.7777777777777779</v>
      </c>
      <c r="Q114" s="352">
        <f t="shared" si="3"/>
        <v>77.777777777777786</v>
      </c>
      <c r="R114" s="348"/>
      <c r="S114" s="722"/>
    </row>
    <row r="115" spans="1:19" s="447" customFormat="1">
      <c r="A115" s="446" t="s">
        <v>4</v>
      </c>
      <c r="B115" s="579" t="s">
        <v>3</v>
      </c>
      <c r="C115" s="412" t="s">
        <v>1920</v>
      </c>
      <c r="D115" s="579" t="s">
        <v>3178</v>
      </c>
      <c r="E115" s="415"/>
      <c r="F115" s="448" t="s">
        <v>137</v>
      </c>
      <c r="G115" s="412" t="s">
        <v>1921</v>
      </c>
      <c r="H115" s="412" t="s">
        <v>11</v>
      </c>
      <c r="I115" s="579" t="s">
        <v>6</v>
      </c>
      <c r="J115" s="579" t="s">
        <v>66</v>
      </c>
      <c r="K115" s="723">
        <v>0.16666666666666663</v>
      </c>
      <c r="L115" s="449"/>
      <c r="M115" s="450">
        <v>18</v>
      </c>
      <c r="N115" s="450">
        <v>2</v>
      </c>
      <c r="O115" s="351">
        <f t="shared" si="2"/>
        <v>0.1111111111111111</v>
      </c>
      <c r="P115" s="724">
        <v>0.66666666666666652</v>
      </c>
      <c r="Q115" s="352">
        <f t="shared" si="3"/>
        <v>66.666666666666686</v>
      </c>
      <c r="R115" s="348"/>
      <c r="S115" s="722"/>
    </row>
    <row r="116" spans="1:19" s="447" customFormat="1">
      <c r="A116" s="446" t="s">
        <v>4</v>
      </c>
      <c r="B116" s="579" t="s">
        <v>3</v>
      </c>
      <c r="C116" s="412" t="s">
        <v>1920</v>
      </c>
      <c r="D116" s="579" t="s">
        <v>3157</v>
      </c>
      <c r="E116" s="415"/>
      <c r="F116" s="448" t="s">
        <v>137</v>
      </c>
      <c r="G116" s="412" t="s">
        <v>1921</v>
      </c>
      <c r="H116" s="412" t="s">
        <v>11</v>
      </c>
      <c r="I116" s="579" t="s">
        <v>6</v>
      </c>
      <c r="J116" s="579" t="s">
        <v>66</v>
      </c>
      <c r="K116" s="723">
        <v>0.10714285714285714</v>
      </c>
      <c r="L116" s="449"/>
      <c r="M116" s="450">
        <v>84</v>
      </c>
      <c r="N116" s="450">
        <v>8</v>
      </c>
      <c r="O116" s="351">
        <f t="shared" si="2"/>
        <v>9.5238095238095233E-2</v>
      </c>
      <c r="P116" s="724">
        <v>0.88888888888888884</v>
      </c>
      <c r="Q116" s="352">
        <f t="shared" si="3"/>
        <v>88.888888888888886</v>
      </c>
      <c r="R116" s="348"/>
      <c r="S116" s="722"/>
    </row>
    <row r="117" spans="1:19" s="447" customFormat="1">
      <c r="A117" s="446" t="s">
        <v>4</v>
      </c>
      <c r="B117" s="579" t="s">
        <v>3</v>
      </c>
      <c r="C117" s="412" t="s">
        <v>1920</v>
      </c>
      <c r="D117" s="579" t="s">
        <v>3158</v>
      </c>
      <c r="E117" s="415"/>
      <c r="F117" s="448" t="s">
        <v>137</v>
      </c>
      <c r="G117" s="412" t="s">
        <v>1921</v>
      </c>
      <c r="H117" s="412" t="s">
        <v>11</v>
      </c>
      <c r="I117" s="579" t="s">
        <v>6</v>
      </c>
      <c r="J117" s="579" t="s">
        <v>66</v>
      </c>
      <c r="K117" s="723">
        <v>0.14772727272727273</v>
      </c>
      <c r="L117" s="449"/>
      <c r="M117" s="450">
        <v>88</v>
      </c>
      <c r="N117" s="450">
        <v>12</v>
      </c>
      <c r="O117" s="351">
        <f t="shared" si="2"/>
        <v>0.13636363636363635</v>
      </c>
      <c r="P117" s="724">
        <v>0.92307692307692302</v>
      </c>
      <c r="Q117" s="352">
        <f t="shared" si="3"/>
        <v>92.307692307692307</v>
      </c>
      <c r="R117" s="348"/>
      <c r="S117" s="722"/>
    </row>
    <row r="118" spans="1:19" s="447" customFormat="1">
      <c r="A118" s="446" t="s">
        <v>4</v>
      </c>
      <c r="B118" s="579" t="s">
        <v>3</v>
      </c>
      <c r="C118" s="412" t="s">
        <v>1920</v>
      </c>
      <c r="D118" s="579" t="s">
        <v>3163</v>
      </c>
      <c r="E118" s="415" t="s">
        <v>3186</v>
      </c>
      <c r="F118" s="448" t="s">
        <v>137</v>
      </c>
      <c r="G118" s="412" t="s">
        <v>1921</v>
      </c>
      <c r="H118" s="412" t="s">
        <v>11</v>
      </c>
      <c r="I118" s="579" t="s">
        <v>6</v>
      </c>
      <c r="J118" s="579" t="s">
        <v>66</v>
      </c>
      <c r="K118" s="723">
        <v>0.76923076923076938</v>
      </c>
      <c r="L118" s="449"/>
      <c r="M118" s="450">
        <v>26</v>
      </c>
      <c r="N118" s="450">
        <v>18</v>
      </c>
      <c r="O118" s="351">
        <f t="shared" si="2"/>
        <v>0.69230769230769229</v>
      </c>
      <c r="P118" s="724">
        <v>0.9</v>
      </c>
      <c r="Q118" s="352">
        <f t="shared" si="3"/>
        <v>89.999999999999986</v>
      </c>
      <c r="R118" s="348"/>
      <c r="S118" s="722"/>
    </row>
    <row r="119" spans="1:19" s="447" customFormat="1">
      <c r="A119" s="446" t="s">
        <v>4</v>
      </c>
      <c r="B119" s="579" t="s">
        <v>591</v>
      </c>
      <c r="C119" s="412" t="s">
        <v>1914</v>
      </c>
      <c r="D119" s="579" t="s">
        <v>3163</v>
      </c>
      <c r="E119" s="415"/>
      <c r="F119" s="448" t="s">
        <v>137</v>
      </c>
      <c r="G119" s="412" t="s">
        <v>1921</v>
      </c>
      <c r="H119" s="412" t="s">
        <v>11</v>
      </c>
      <c r="I119" s="579" t="s">
        <v>6</v>
      </c>
      <c r="J119" s="579" t="s">
        <v>66</v>
      </c>
      <c r="K119" s="723">
        <v>0.75609756097560976</v>
      </c>
      <c r="L119" s="449"/>
      <c r="M119" s="450">
        <v>41</v>
      </c>
      <c r="N119" s="450">
        <v>29</v>
      </c>
      <c r="O119" s="351">
        <f t="shared" si="2"/>
        <v>0.70731707317073167</v>
      </c>
      <c r="P119" s="724">
        <v>0.93548387096774188</v>
      </c>
      <c r="Q119" s="352">
        <f t="shared" si="3"/>
        <v>93.548387096774192</v>
      </c>
      <c r="R119" s="348"/>
      <c r="S119" s="722"/>
    </row>
    <row r="120" spans="1:19" s="447" customFormat="1">
      <c r="A120" s="446" t="s">
        <v>4</v>
      </c>
      <c r="B120" s="579" t="s">
        <v>591</v>
      </c>
      <c r="C120" s="412" t="s">
        <v>1914</v>
      </c>
      <c r="D120" s="579" t="s">
        <v>3164</v>
      </c>
      <c r="E120" s="415"/>
      <c r="F120" s="448" t="s">
        <v>137</v>
      </c>
      <c r="G120" s="412" t="s">
        <v>1921</v>
      </c>
      <c r="H120" s="412" t="s">
        <v>11</v>
      </c>
      <c r="I120" s="579" t="s">
        <v>6</v>
      </c>
      <c r="J120" s="579" t="s">
        <v>66</v>
      </c>
      <c r="K120" s="723">
        <v>0.78787878787878785</v>
      </c>
      <c r="L120" s="449"/>
      <c r="M120" s="450">
        <v>33</v>
      </c>
      <c r="N120" s="450">
        <v>23</v>
      </c>
      <c r="O120" s="351">
        <f t="shared" si="2"/>
        <v>0.69696969696969702</v>
      </c>
      <c r="P120" s="724">
        <v>0.88461538461538458</v>
      </c>
      <c r="Q120" s="352">
        <f t="shared" si="3"/>
        <v>88.461538461538453</v>
      </c>
      <c r="R120" s="348"/>
      <c r="S120" s="722"/>
    </row>
    <row r="121" spans="1:19" s="447" customFormat="1">
      <c r="A121" s="446" t="s">
        <v>4</v>
      </c>
      <c r="B121" s="579" t="s">
        <v>591</v>
      </c>
      <c r="C121" s="412" t="s">
        <v>1916</v>
      </c>
      <c r="D121" s="579" t="s">
        <v>3163</v>
      </c>
      <c r="E121" s="415" t="s">
        <v>3187</v>
      </c>
      <c r="F121" s="448" t="s">
        <v>137</v>
      </c>
      <c r="G121" s="412" t="s">
        <v>1921</v>
      </c>
      <c r="H121" s="412" t="s">
        <v>11</v>
      </c>
      <c r="I121" s="579" t="s">
        <v>6</v>
      </c>
      <c r="J121" s="579" t="s">
        <v>66</v>
      </c>
      <c r="K121" s="723">
        <v>0.75</v>
      </c>
      <c r="L121" s="449"/>
      <c r="M121" s="450">
        <v>12</v>
      </c>
      <c r="N121" s="450">
        <v>7</v>
      </c>
      <c r="O121" s="351">
        <f t="shared" si="2"/>
        <v>0.58333333333333337</v>
      </c>
      <c r="P121" s="724">
        <v>0.7777777777777779</v>
      </c>
      <c r="Q121" s="352">
        <f t="shared" si="3"/>
        <v>77.777777777777786</v>
      </c>
      <c r="R121" s="348"/>
      <c r="S121" s="722"/>
    </row>
    <row r="122" spans="1:19" s="447" customFormat="1">
      <c r="A122" s="446" t="s">
        <v>4</v>
      </c>
      <c r="B122" s="579" t="s">
        <v>591</v>
      </c>
      <c r="C122" s="412" t="s">
        <v>1917</v>
      </c>
      <c r="D122" s="579" t="s">
        <v>3163</v>
      </c>
      <c r="E122" s="415" t="s">
        <v>3188</v>
      </c>
      <c r="F122" s="448" t="s">
        <v>137</v>
      </c>
      <c r="G122" s="412" t="s">
        <v>1921</v>
      </c>
      <c r="H122" s="412" t="s">
        <v>11</v>
      </c>
      <c r="I122" s="579" t="s">
        <v>6</v>
      </c>
      <c r="J122" s="579" t="s">
        <v>66</v>
      </c>
      <c r="K122" s="723">
        <v>0.77419354838709675</v>
      </c>
      <c r="L122" s="449"/>
      <c r="M122" s="450">
        <v>62</v>
      </c>
      <c r="N122" s="450">
        <v>45</v>
      </c>
      <c r="O122" s="351">
        <f t="shared" si="2"/>
        <v>0.72580645161290325</v>
      </c>
      <c r="P122" s="724">
        <v>0.9375</v>
      </c>
      <c r="Q122" s="352">
        <f t="shared" si="3"/>
        <v>93.75</v>
      </c>
      <c r="R122" s="348"/>
      <c r="S122" s="722"/>
    </row>
    <row r="123" spans="1:19" s="447" customFormat="1">
      <c r="A123" s="446" t="s">
        <v>4</v>
      </c>
      <c r="B123" s="579" t="s">
        <v>591</v>
      </c>
      <c r="C123" s="412" t="s">
        <v>1917</v>
      </c>
      <c r="D123" s="579" t="s">
        <v>3164</v>
      </c>
      <c r="E123" s="415"/>
      <c r="F123" s="448" t="s">
        <v>137</v>
      </c>
      <c r="G123" s="412" t="s">
        <v>1921</v>
      </c>
      <c r="H123" s="412" t="s">
        <v>11</v>
      </c>
      <c r="I123" s="579" t="s">
        <v>6</v>
      </c>
      <c r="J123" s="579" t="s">
        <v>66</v>
      </c>
      <c r="K123" s="723">
        <v>0.8</v>
      </c>
      <c r="L123" s="449"/>
      <c r="M123" s="450">
        <v>25</v>
      </c>
      <c r="N123" s="450">
        <v>18</v>
      </c>
      <c r="O123" s="351">
        <f t="shared" si="2"/>
        <v>0.72</v>
      </c>
      <c r="P123" s="724">
        <v>0.9</v>
      </c>
      <c r="Q123" s="352">
        <f t="shared" si="3"/>
        <v>90</v>
      </c>
      <c r="R123" s="348"/>
      <c r="S123" s="722"/>
    </row>
    <row r="124" spans="1:19" s="447" customFormat="1">
      <c r="A124" s="446" t="s">
        <v>4</v>
      </c>
      <c r="B124" s="579" t="s">
        <v>591</v>
      </c>
      <c r="C124" s="412" t="s">
        <v>1920</v>
      </c>
      <c r="D124" s="579" t="s">
        <v>3164</v>
      </c>
      <c r="E124" s="415"/>
      <c r="F124" s="448" t="s">
        <v>137</v>
      </c>
      <c r="G124" s="412" t="s">
        <v>1921</v>
      </c>
      <c r="H124" s="412" t="s">
        <v>11</v>
      </c>
      <c r="I124" s="579" t="s">
        <v>6</v>
      </c>
      <c r="J124" s="579" t="s">
        <v>66</v>
      </c>
      <c r="K124" s="723">
        <v>0.76923076923076938</v>
      </c>
      <c r="L124" s="449"/>
      <c r="M124" s="450">
        <v>26</v>
      </c>
      <c r="N124" s="450">
        <v>19</v>
      </c>
      <c r="O124" s="351">
        <f t="shared" si="2"/>
        <v>0.73076923076923073</v>
      </c>
      <c r="P124" s="724">
        <v>0.95</v>
      </c>
      <c r="Q124" s="352">
        <f t="shared" si="3"/>
        <v>94.999999999999986</v>
      </c>
      <c r="R124" s="348"/>
      <c r="S124" s="722"/>
    </row>
    <row r="125" spans="1:19" s="447" customFormat="1">
      <c r="A125" s="446" t="s">
        <v>4</v>
      </c>
      <c r="B125" s="579" t="s">
        <v>3160</v>
      </c>
      <c r="C125" s="412" t="s">
        <v>38</v>
      </c>
      <c r="D125" s="579" t="s">
        <v>3155</v>
      </c>
      <c r="E125" s="415" t="s">
        <v>3156</v>
      </c>
      <c r="F125" s="448" t="s">
        <v>137</v>
      </c>
      <c r="G125" s="412" t="s">
        <v>10</v>
      </c>
      <c r="H125" s="412" t="s">
        <v>11</v>
      </c>
      <c r="I125" s="579" t="s">
        <v>6</v>
      </c>
      <c r="J125" s="579" t="s">
        <v>66</v>
      </c>
      <c r="K125" s="723">
        <v>6.0869565217391307E-2</v>
      </c>
      <c r="L125" s="449"/>
      <c r="M125" s="450">
        <v>115</v>
      </c>
      <c r="N125" s="450">
        <v>5</v>
      </c>
      <c r="O125" s="351">
        <f>N125/M125</f>
        <v>4.3478260869565216E-2</v>
      </c>
      <c r="P125" s="724">
        <v>0.7142857142857143</v>
      </c>
      <c r="Q125" s="352">
        <f>N125/(M125*K125/100)</f>
        <v>71.428571428571416</v>
      </c>
      <c r="R125" s="348"/>
      <c r="S125" s="722"/>
    </row>
    <row r="126" spans="1:19" s="447" customFormat="1">
      <c r="A126" s="446" t="s">
        <v>4</v>
      </c>
      <c r="B126" s="579" t="s">
        <v>3160</v>
      </c>
      <c r="C126" s="412" t="s">
        <v>38</v>
      </c>
      <c r="D126" s="579" t="s">
        <v>3157</v>
      </c>
      <c r="E126" s="415"/>
      <c r="F126" s="448" t="s">
        <v>137</v>
      </c>
      <c r="G126" s="412" t="s">
        <v>10</v>
      </c>
      <c r="H126" s="412" t="s">
        <v>11</v>
      </c>
      <c r="I126" s="579" t="s">
        <v>6</v>
      </c>
      <c r="J126" s="579" t="s">
        <v>66</v>
      </c>
      <c r="K126" s="723">
        <v>0.14388489208633093</v>
      </c>
      <c r="L126" s="449"/>
      <c r="M126" s="450">
        <v>139</v>
      </c>
      <c r="N126" s="450">
        <v>16</v>
      </c>
      <c r="O126" s="351">
        <f t="shared" ref="O126:O184" si="4">N126/M126</f>
        <v>0.11510791366906475</v>
      </c>
      <c r="P126" s="724">
        <v>0.8</v>
      </c>
      <c r="Q126" s="352">
        <f t="shared" ref="Q126:Q184" si="5">N126/(M126*K126/100)</f>
        <v>80</v>
      </c>
      <c r="R126" s="348"/>
      <c r="S126" s="722"/>
    </row>
    <row r="127" spans="1:19" s="447" customFormat="1">
      <c r="A127" s="446" t="s">
        <v>4</v>
      </c>
      <c r="B127" s="579" t="s">
        <v>3160</v>
      </c>
      <c r="C127" s="412" t="s">
        <v>38</v>
      </c>
      <c r="D127" s="579" t="s">
        <v>3158</v>
      </c>
      <c r="E127" s="415" t="s">
        <v>3159</v>
      </c>
      <c r="F127" s="448" t="s">
        <v>137</v>
      </c>
      <c r="G127" s="412" t="s">
        <v>10</v>
      </c>
      <c r="H127" s="412" t="s">
        <v>11</v>
      </c>
      <c r="I127" s="579" t="s">
        <v>6</v>
      </c>
      <c r="J127" s="579" t="s">
        <v>66</v>
      </c>
      <c r="K127" s="723">
        <v>0.32</v>
      </c>
      <c r="L127" s="449"/>
      <c r="M127" s="450">
        <v>25</v>
      </c>
      <c r="N127" s="450">
        <v>7</v>
      </c>
      <c r="O127" s="351">
        <f t="shared" si="4"/>
        <v>0.28000000000000003</v>
      </c>
      <c r="P127" s="724">
        <v>0.875</v>
      </c>
      <c r="Q127" s="352">
        <f t="shared" si="5"/>
        <v>87.5</v>
      </c>
      <c r="R127" s="348"/>
      <c r="S127" s="722"/>
    </row>
    <row r="128" spans="1:19" s="447" customFormat="1">
      <c r="A128" s="446" t="s">
        <v>4</v>
      </c>
      <c r="B128" s="579" t="s">
        <v>3160</v>
      </c>
      <c r="C128" s="412" t="s">
        <v>1913</v>
      </c>
      <c r="D128" s="579" t="s">
        <v>3161</v>
      </c>
      <c r="E128" s="415"/>
      <c r="F128" s="448" t="s">
        <v>137</v>
      </c>
      <c r="G128" s="412" t="s">
        <v>10</v>
      </c>
      <c r="H128" s="412" t="s">
        <v>11</v>
      </c>
      <c r="I128" s="579" t="s">
        <v>6</v>
      </c>
      <c r="J128" s="579" t="s">
        <v>66</v>
      </c>
      <c r="K128" s="723">
        <v>3.7486218302094816E-2</v>
      </c>
      <c r="L128" s="449"/>
      <c r="M128" s="450">
        <v>1814</v>
      </c>
      <c r="N128" s="450">
        <v>54</v>
      </c>
      <c r="O128" s="351">
        <f t="shared" si="4"/>
        <v>2.9768467475192944E-2</v>
      </c>
      <c r="P128" s="724">
        <v>0.79411764705882348</v>
      </c>
      <c r="Q128" s="352">
        <f t="shared" si="5"/>
        <v>79.411764705882348</v>
      </c>
      <c r="R128" s="348"/>
      <c r="S128" s="722"/>
    </row>
    <row r="129" spans="1:19" s="447" customFormat="1">
      <c r="A129" s="446" t="s">
        <v>4</v>
      </c>
      <c r="B129" s="579" t="s">
        <v>3160</v>
      </c>
      <c r="C129" s="412" t="s">
        <v>1913</v>
      </c>
      <c r="D129" s="579" t="s">
        <v>3155</v>
      </c>
      <c r="E129" s="415"/>
      <c r="F129" s="448" t="s">
        <v>137</v>
      </c>
      <c r="G129" s="412" t="s">
        <v>10</v>
      </c>
      <c r="H129" s="412" t="s">
        <v>11</v>
      </c>
      <c r="I129" s="579" t="s">
        <v>6</v>
      </c>
      <c r="J129" s="579" t="s">
        <v>66</v>
      </c>
      <c r="K129" s="723">
        <v>0.35714285714285715</v>
      </c>
      <c r="L129" s="449"/>
      <c r="M129" s="450">
        <v>14</v>
      </c>
      <c r="N129" s="450">
        <v>4</v>
      </c>
      <c r="O129" s="351">
        <f t="shared" si="4"/>
        <v>0.2857142857142857</v>
      </c>
      <c r="P129" s="724">
        <v>0.8</v>
      </c>
      <c r="Q129" s="352">
        <f t="shared" si="5"/>
        <v>80</v>
      </c>
      <c r="R129" s="348"/>
      <c r="S129" s="722"/>
    </row>
    <row r="130" spans="1:19" s="447" customFormat="1">
      <c r="A130" s="446" t="s">
        <v>4</v>
      </c>
      <c r="B130" s="579" t="s">
        <v>3160</v>
      </c>
      <c r="C130" s="412" t="s">
        <v>1913</v>
      </c>
      <c r="D130" s="579" t="s">
        <v>3157</v>
      </c>
      <c r="E130" s="415"/>
      <c r="F130" s="448" t="s">
        <v>137</v>
      </c>
      <c r="G130" s="412" t="s">
        <v>10</v>
      </c>
      <c r="H130" s="412" t="s">
        <v>11</v>
      </c>
      <c r="I130" s="579" t="s">
        <v>6</v>
      </c>
      <c r="J130" s="579" t="s">
        <v>66</v>
      </c>
      <c r="K130" s="723">
        <v>7.1428571428571425E-2</v>
      </c>
      <c r="L130" s="449"/>
      <c r="M130" s="450">
        <v>84</v>
      </c>
      <c r="N130" s="450">
        <v>3</v>
      </c>
      <c r="O130" s="351">
        <f t="shared" si="4"/>
        <v>3.5714285714285712E-2</v>
      </c>
      <c r="P130" s="724">
        <v>0.5</v>
      </c>
      <c r="Q130" s="352">
        <f t="shared" si="5"/>
        <v>50</v>
      </c>
      <c r="R130" s="348"/>
      <c r="S130" s="722"/>
    </row>
    <row r="131" spans="1:19" s="447" customFormat="1">
      <c r="A131" s="446" t="s">
        <v>4</v>
      </c>
      <c r="B131" s="579" t="s">
        <v>3160</v>
      </c>
      <c r="C131" s="412" t="s">
        <v>1914</v>
      </c>
      <c r="D131" s="579" t="s">
        <v>3157</v>
      </c>
      <c r="E131" s="415" t="s">
        <v>3162</v>
      </c>
      <c r="F131" s="448" t="s">
        <v>137</v>
      </c>
      <c r="G131" s="412" t="s">
        <v>10</v>
      </c>
      <c r="H131" s="412" t="s">
        <v>11</v>
      </c>
      <c r="I131" s="579" t="s">
        <v>6</v>
      </c>
      <c r="J131" s="579" t="s">
        <v>66</v>
      </c>
      <c r="K131" s="723">
        <v>0.18181818181818182</v>
      </c>
      <c r="L131" s="449"/>
      <c r="M131" s="450">
        <v>66</v>
      </c>
      <c r="N131" s="450">
        <v>9</v>
      </c>
      <c r="O131" s="351">
        <f t="shared" si="4"/>
        <v>0.13636363636363635</v>
      </c>
      <c r="P131" s="724">
        <v>0.75</v>
      </c>
      <c r="Q131" s="352">
        <f t="shared" si="5"/>
        <v>75</v>
      </c>
      <c r="R131" s="348"/>
      <c r="S131" s="722"/>
    </row>
    <row r="132" spans="1:19" s="447" customFormat="1">
      <c r="A132" s="446" t="s">
        <v>4</v>
      </c>
      <c r="B132" s="579" t="s">
        <v>3160</v>
      </c>
      <c r="C132" s="412" t="s">
        <v>1914</v>
      </c>
      <c r="D132" s="579" t="s">
        <v>3158</v>
      </c>
      <c r="E132" s="415"/>
      <c r="F132" s="448" t="s">
        <v>137</v>
      </c>
      <c r="G132" s="412" t="s">
        <v>10</v>
      </c>
      <c r="H132" s="412" t="s">
        <v>11</v>
      </c>
      <c r="I132" s="579" t="s">
        <v>6</v>
      </c>
      <c r="J132" s="579" t="s">
        <v>66</v>
      </c>
      <c r="K132" s="723">
        <v>0.24</v>
      </c>
      <c r="L132" s="449"/>
      <c r="M132" s="450">
        <v>75</v>
      </c>
      <c r="N132" s="450">
        <v>10</v>
      </c>
      <c r="O132" s="351">
        <f t="shared" si="4"/>
        <v>0.13333333333333333</v>
      </c>
      <c r="P132" s="724">
        <v>0.55555555555555558</v>
      </c>
      <c r="Q132" s="352">
        <f t="shared" si="5"/>
        <v>55.555555555555557</v>
      </c>
      <c r="R132" s="348"/>
      <c r="S132" s="722"/>
    </row>
    <row r="133" spans="1:19" s="447" customFormat="1">
      <c r="A133" s="446" t="s">
        <v>4</v>
      </c>
      <c r="B133" s="579" t="s">
        <v>3160</v>
      </c>
      <c r="C133" s="412" t="s">
        <v>1914</v>
      </c>
      <c r="D133" s="579" t="s">
        <v>3163</v>
      </c>
      <c r="E133" s="415"/>
      <c r="F133" s="448" t="s">
        <v>137</v>
      </c>
      <c r="G133" s="412" t="s">
        <v>10</v>
      </c>
      <c r="H133" s="412" t="s">
        <v>11</v>
      </c>
      <c r="I133" s="579" t="s">
        <v>6</v>
      </c>
      <c r="J133" s="579" t="s">
        <v>66</v>
      </c>
      <c r="K133" s="723">
        <v>0.45370370370370372</v>
      </c>
      <c r="L133" s="449"/>
      <c r="M133" s="450">
        <v>108</v>
      </c>
      <c r="N133" s="450">
        <v>36</v>
      </c>
      <c r="O133" s="351">
        <f t="shared" si="4"/>
        <v>0.33333333333333331</v>
      </c>
      <c r="P133" s="724">
        <v>0.73469387755102045</v>
      </c>
      <c r="Q133" s="352">
        <f t="shared" si="5"/>
        <v>73.469387755102048</v>
      </c>
      <c r="R133" s="348"/>
      <c r="S133" s="722"/>
    </row>
    <row r="134" spans="1:19" s="447" customFormat="1">
      <c r="A134" s="446" t="s">
        <v>4</v>
      </c>
      <c r="B134" s="579" t="s">
        <v>3160</v>
      </c>
      <c r="C134" s="412" t="s">
        <v>1914</v>
      </c>
      <c r="D134" s="579" t="s">
        <v>3164</v>
      </c>
      <c r="E134" s="415"/>
      <c r="F134" s="448" t="s">
        <v>137</v>
      </c>
      <c r="G134" s="412" t="s">
        <v>10</v>
      </c>
      <c r="H134" s="412" t="s">
        <v>11</v>
      </c>
      <c r="I134" s="579" t="s">
        <v>6</v>
      </c>
      <c r="J134" s="579" t="s">
        <v>66</v>
      </c>
      <c r="K134" s="723">
        <v>0.76923076923076938</v>
      </c>
      <c r="L134" s="449"/>
      <c r="M134" s="450">
        <v>13</v>
      </c>
      <c r="N134" s="450">
        <v>10</v>
      </c>
      <c r="O134" s="351">
        <f t="shared" si="4"/>
        <v>0.76923076923076927</v>
      </c>
      <c r="P134" s="724">
        <v>1</v>
      </c>
      <c r="Q134" s="352">
        <f t="shared" si="5"/>
        <v>99.999999999999986</v>
      </c>
      <c r="R134" s="348"/>
      <c r="S134" s="722"/>
    </row>
    <row r="135" spans="1:19" s="447" customFormat="1">
      <c r="A135" s="446" t="s">
        <v>4</v>
      </c>
      <c r="B135" s="579" t="s">
        <v>3160</v>
      </c>
      <c r="C135" s="412" t="s">
        <v>1915</v>
      </c>
      <c r="D135" s="579" t="s">
        <v>3155</v>
      </c>
      <c r="E135" s="415"/>
      <c r="F135" s="448" t="s">
        <v>137</v>
      </c>
      <c r="G135" s="412" t="s">
        <v>10</v>
      </c>
      <c r="H135" s="412" t="s">
        <v>11</v>
      </c>
      <c r="I135" s="579" t="s">
        <v>6</v>
      </c>
      <c r="J135" s="579" t="s">
        <v>66</v>
      </c>
      <c r="K135" s="723">
        <v>8.4507042253521125E-2</v>
      </c>
      <c r="L135" s="449"/>
      <c r="M135" s="450">
        <v>71</v>
      </c>
      <c r="N135" s="450">
        <v>4</v>
      </c>
      <c r="O135" s="351">
        <f t="shared" si="4"/>
        <v>5.6338028169014086E-2</v>
      </c>
      <c r="P135" s="724">
        <v>0.66666666666666652</v>
      </c>
      <c r="Q135" s="352">
        <f t="shared" si="5"/>
        <v>66.666666666666671</v>
      </c>
      <c r="R135" s="348"/>
      <c r="S135" s="722"/>
    </row>
    <row r="136" spans="1:19" s="447" customFormat="1">
      <c r="A136" s="446" t="s">
        <v>4</v>
      </c>
      <c r="B136" s="579" t="s">
        <v>3160</v>
      </c>
      <c r="C136" s="412" t="s">
        <v>1915</v>
      </c>
      <c r="D136" s="579" t="s">
        <v>3155</v>
      </c>
      <c r="E136" s="415" t="s">
        <v>3165</v>
      </c>
      <c r="F136" s="448" t="s">
        <v>137</v>
      </c>
      <c r="G136" s="412" t="s">
        <v>10</v>
      </c>
      <c r="H136" s="412" t="s">
        <v>11</v>
      </c>
      <c r="I136" s="579" t="s">
        <v>6</v>
      </c>
      <c r="J136" s="579" t="s">
        <v>66</v>
      </c>
      <c r="K136" s="723">
        <v>0.25</v>
      </c>
      <c r="L136" s="449" t="s">
        <v>3166</v>
      </c>
      <c r="M136" s="450">
        <v>12</v>
      </c>
      <c r="N136" s="450">
        <v>3</v>
      </c>
      <c r="O136" s="351">
        <f t="shared" si="4"/>
        <v>0.25</v>
      </c>
      <c r="P136" s="724">
        <v>1</v>
      </c>
      <c r="Q136" s="352">
        <f t="shared" si="5"/>
        <v>100</v>
      </c>
      <c r="R136" s="348"/>
      <c r="S136" s="722"/>
    </row>
    <row r="137" spans="1:19" s="447" customFormat="1">
      <c r="A137" s="446" t="s">
        <v>4</v>
      </c>
      <c r="B137" s="579" t="s">
        <v>3160</v>
      </c>
      <c r="C137" s="412" t="s">
        <v>1915</v>
      </c>
      <c r="D137" s="579" t="s">
        <v>3157</v>
      </c>
      <c r="E137" s="415"/>
      <c r="F137" s="448" t="s">
        <v>137</v>
      </c>
      <c r="G137" s="412" t="s">
        <v>10</v>
      </c>
      <c r="H137" s="412" t="s">
        <v>11</v>
      </c>
      <c r="I137" s="579" t="s">
        <v>6</v>
      </c>
      <c r="J137" s="579" t="s">
        <v>66</v>
      </c>
      <c r="K137" s="723">
        <v>0.12068965517241378</v>
      </c>
      <c r="L137" s="449"/>
      <c r="M137" s="450">
        <v>58</v>
      </c>
      <c r="N137" s="450">
        <v>4</v>
      </c>
      <c r="O137" s="351">
        <f t="shared" si="4"/>
        <v>6.8965517241379309E-2</v>
      </c>
      <c r="P137" s="724">
        <v>0.5714285714285714</v>
      </c>
      <c r="Q137" s="352">
        <f t="shared" si="5"/>
        <v>57.142857142857146</v>
      </c>
      <c r="R137" s="348"/>
      <c r="S137" s="722"/>
    </row>
    <row r="138" spans="1:19" s="447" customFormat="1">
      <c r="A138" s="446" t="s">
        <v>4</v>
      </c>
      <c r="B138" s="579" t="s">
        <v>3160</v>
      </c>
      <c r="C138" s="412" t="s">
        <v>1916</v>
      </c>
      <c r="D138" s="579" t="s">
        <v>3155</v>
      </c>
      <c r="E138" s="415" t="s">
        <v>3167</v>
      </c>
      <c r="F138" s="448" t="s">
        <v>137</v>
      </c>
      <c r="G138" s="412" t="s">
        <v>10</v>
      </c>
      <c r="H138" s="412" t="s">
        <v>11</v>
      </c>
      <c r="I138" s="579" t="s">
        <v>6</v>
      </c>
      <c r="J138" s="579" t="s">
        <v>66</v>
      </c>
      <c r="K138" s="723">
        <v>6.3492063492063489E-2</v>
      </c>
      <c r="L138" s="449"/>
      <c r="M138" s="450">
        <v>63</v>
      </c>
      <c r="N138" s="450">
        <v>3</v>
      </c>
      <c r="O138" s="351">
        <f t="shared" si="4"/>
        <v>4.7619047619047616E-2</v>
      </c>
      <c r="P138" s="724">
        <v>0.75</v>
      </c>
      <c r="Q138" s="352">
        <f t="shared" si="5"/>
        <v>75</v>
      </c>
      <c r="R138" s="348"/>
      <c r="S138" s="722"/>
    </row>
    <row r="139" spans="1:19" s="447" customFormat="1">
      <c r="A139" s="446" t="s">
        <v>4</v>
      </c>
      <c r="B139" s="579" t="s">
        <v>3160</v>
      </c>
      <c r="C139" s="412" t="s">
        <v>1916</v>
      </c>
      <c r="D139" s="579" t="s">
        <v>3155</v>
      </c>
      <c r="E139" s="415" t="s">
        <v>3168</v>
      </c>
      <c r="F139" s="448" t="s">
        <v>137</v>
      </c>
      <c r="G139" s="412" t="s">
        <v>10</v>
      </c>
      <c r="H139" s="412" t="s">
        <v>11</v>
      </c>
      <c r="I139" s="579" t="s">
        <v>6</v>
      </c>
      <c r="J139" s="579" t="s">
        <v>66</v>
      </c>
      <c r="K139" s="723">
        <v>6.9767441860465115E-2</v>
      </c>
      <c r="L139" s="449" t="s">
        <v>3166</v>
      </c>
      <c r="M139" s="450">
        <v>43</v>
      </c>
      <c r="N139" s="450">
        <v>3</v>
      </c>
      <c r="O139" s="351">
        <f t="shared" si="4"/>
        <v>6.9767441860465115E-2</v>
      </c>
      <c r="P139" s="724">
        <v>1</v>
      </c>
      <c r="Q139" s="352">
        <f t="shared" si="5"/>
        <v>100</v>
      </c>
      <c r="R139" s="348"/>
      <c r="S139" s="722"/>
    </row>
    <row r="140" spans="1:19" s="447" customFormat="1">
      <c r="A140" s="446" t="s">
        <v>4</v>
      </c>
      <c r="B140" s="579" t="s">
        <v>3160</v>
      </c>
      <c r="C140" s="412" t="s">
        <v>1916</v>
      </c>
      <c r="D140" s="579" t="s">
        <v>3157</v>
      </c>
      <c r="E140" s="415"/>
      <c r="F140" s="448" t="s">
        <v>137</v>
      </c>
      <c r="G140" s="412" t="s">
        <v>10</v>
      </c>
      <c r="H140" s="412" t="s">
        <v>11</v>
      </c>
      <c r="I140" s="579" t="s">
        <v>6</v>
      </c>
      <c r="J140" s="579" t="s">
        <v>66</v>
      </c>
      <c r="K140" s="723">
        <v>0.12345679012345678</v>
      </c>
      <c r="L140" s="449"/>
      <c r="M140" s="450">
        <v>81</v>
      </c>
      <c r="N140" s="450">
        <v>9</v>
      </c>
      <c r="O140" s="351">
        <f t="shared" si="4"/>
        <v>0.1111111111111111</v>
      </c>
      <c r="P140" s="724">
        <v>0.9</v>
      </c>
      <c r="Q140" s="352">
        <f t="shared" si="5"/>
        <v>90</v>
      </c>
      <c r="R140" s="348"/>
      <c r="S140" s="722"/>
    </row>
    <row r="141" spans="1:19" s="447" customFormat="1">
      <c r="A141" s="446" t="s">
        <v>4</v>
      </c>
      <c r="B141" s="579" t="s">
        <v>3160</v>
      </c>
      <c r="C141" s="412" t="s">
        <v>1916</v>
      </c>
      <c r="D141" s="579" t="s">
        <v>3157</v>
      </c>
      <c r="E141" s="415"/>
      <c r="F141" s="448" t="s">
        <v>137</v>
      </c>
      <c r="G141" s="412" t="s">
        <v>10</v>
      </c>
      <c r="H141" s="412" t="s">
        <v>11</v>
      </c>
      <c r="I141" s="579" t="s">
        <v>6</v>
      </c>
      <c r="J141" s="579" t="s">
        <v>66</v>
      </c>
      <c r="K141" s="723">
        <v>0.1111111111111111</v>
      </c>
      <c r="L141" s="449" t="s">
        <v>3166</v>
      </c>
      <c r="M141" s="450">
        <v>27</v>
      </c>
      <c r="N141" s="450">
        <v>3</v>
      </c>
      <c r="O141" s="351">
        <f t="shared" si="4"/>
        <v>0.1111111111111111</v>
      </c>
      <c r="P141" s="724">
        <v>1</v>
      </c>
      <c r="Q141" s="352">
        <f t="shared" si="5"/>
        <v>100</v>
      </c>
      <c r="R141" s="348"/>
      <c r="S141" s="722"/>
    </row>
    <row r="142" spans="1:19" s="447" customFormat="1">
      <c r="A142" s="446" t="s">
        <v>4</v>
      </c>
      <c r="B142" s="579" t="s">
        <v>3160</v>
      </c>
      <c r="C142" s="412" t="s">
        <v>1916</v>
      </c>
      <c r="D142" s="579" t="s">
        <v>3157</v>
      </c>
      <c r="E142" s="415" t="s">
        <v>3169</v>
      </c>
      <c r="F142" s="448" t="s">
        <v>137</v>
      </c>
      <c r="G142" s="412" t="s">
        <v>10</v>
      </c>
      <c r="H142" s="412" t="s">
        <v>11</v>
      </c>
      <c r="I142" s="579" t="s">
        <v>6</v>
      </c>
      <c r="J142" s="579" t="s">
        <v>66</v>
      </c>
      <c r="K142" s="723">
        <v>0.26315789473684209</v>
      </c>
      <c r="L142" s="449" t="s">
        <v>3170</v>
      </c>
      <c r="M142" s="450">
        <v>19</v>
      </c>
      <c r="N142" s="450">
        <v>3</v>
      </c>
      <c r="O142" s="351">
        <f t="shared" si="4"/>
        <v>0.15789473684210525</v>
      </c>
      <c r="P142" s="724">
        <v>0.6</v>
      </c>
      <c r="Q142" s="352">
        <f t="shared" si="5"/>
        <v>60</v>
      </c>
      <c r="R142" s="348"/>
      <c r="S142" s="722"/>
    </row>
    <row r="143" spans="1:19" s="447" customFormat="1">
      <c r="A143" s="446" t="s">
        <v>4</v>
      </c>
      <c r="B143" s="579" t="s">
        <v>3160</v>
      </c>
      <c r="C143" s="412" t="s">
        <v>1916</v>
      </c>
      <c r="D143" s="579" t="s">
        <v>3158</v>
      </c>
      <c r="E143" s="415"/>
      <c r="F143" s="448" t="s">
        <v>137</v>
      </c>
      <c r="G143" s="412" t="s">
        <v>10</v>
      </c>
      <c r="H143" s="412" t="s">
        <v>11</v>
      </c>
      <c r="I143" s="579" t="s">
        <v>6</v>
      </c>
      <c r="J143" s="579" t="s">
        <v>66</v>
      </c>
      <c r="K143" s="723">
        <v>0.27586206896551724</v>
      </c>
      <c r="L143" s="449"/>
      <c r="M143" s="450">
        <v>29</v>
      </c>
      <c r="N143" s="450">
        <v>8</v>
      </c>
      <c r="O143" s="351">
        <f t="shared" si="4"/>
        <v>0.27586206896551724</v>
      </c>
      <c r="P143" s="724">
        <v>1</v>
      </c>
      <c r="Q143" s="352">
        <f t="shared" si="5"/>
        <v>100</v>
      </c>
      <c r="R143" s="348"/>
      <c r="S143" s="722"/>
    </row>
    <row r="144" spans="1:19" s="447" customFormat="1">
      <c r="A144" s="446" t="s">
        <v>4</v>
      </c>
      <c r="B144" s="579" t="s">
        <v>3160</v>
      </c>
      <c r="C144" s="412" t="s">
        <v>1916</v>
      </c>
      <c r="D144" s="579" t="s">
        <v>3163</v>
      </c>
      <c r="E144" s="415"/>
      <c r="F144" s="448" t="s">
        <v>137</v>
      </c>
      <c r="G144" s="412" t="s">
        <v>10</v>
      </c>
      <c r="H144" s="412" t="s">
        <v>11</v>
      </c>
      <c r="I144" s="579" t="s">
        <v>6</v>
      </c>
      <c r="J144" s="579" t="s">
        <v>66</v>
      </c>
      <c r="K144" s="723">
        <v>0.4</v>
      </c>
      <c r="L144" s="449"/>
      <c r="M144" s="450">
        <v>25</v>
      </c>
      <c r="N144" s="450">
        <v>10</v>
      </c>
      <c r="O144" s="351">
        <f t="shared" si="4"/>
        <v>0.4</v>
      </c>
      <c r="P144" s="724">
        <v>1</v>
      </c>
      <c r="Q144" s="352">
        <f t="shared" si="5"/>
        <v>100</v>
      </c>
      <c r="R144" s="348"/>
      <c r="S144" s="722"/>
    </row>
    <row r="145" spans="1:19" s="447" customFormat="1">
      <c r="A145" s="446" t="s">
        <v>4</v>
      </c>
      <c r="B145" s="579" t="s">
        <v>3160</v>
      </c>
      <c r="C145" s="412" t="s">
        <v>1916</v>
      </c>
      <c r="D145" s="579" t="s">
        <v>3163</v>
      </c>
      <c r="E145" s="415" t="s">
        <v>3171</v>
      </c>
      <c r="F145" s="448" t="s">
        <v>137</v>
      </c>
      <c r="G145" s="412" t="s">
        <v>10</v>
      </c>
      <c r="H145" s="412" t="s">
        <v>11</v>
      </c>
      <c r="I145" s="579" t="s">
        <v>6</v>
      </c>
      <c r="J145" s="579" t="s">
        <v>66</v>
      </c>
      <c r="K145" s="723">
        <v>0.45454545454545453</v>
      </c>
      <c r="L145" s="449" t="s">
        <v>3166</v>
      </c>
      <c r="M145" s="450">
        <v>22</v>
      </c>
      <c r="N145" s="450">
        <v>9</v>
      </c>
      <c r="O145" s="351">
        <f t="shared" si="4"/>
        <v>0.40909090909090912</v>
      </c>
      <c r="P145" s="724">
        <v>0.9</v>
      </c>
      <c r="Q145" s="352">
        <f t="shared" si="5"/>
        <v>90</v>
      </c>
      <c r="R145" s="348"/>
      <c r="S145" s="722"/>
    </row>
    <row r="146" spans="1:19" s="447" customFormat="1">
      <c r="A146" s="446" t="s">
        <v>4</v>
      </c>
      <c r="B146" s="579" t="s">
        <v>3160</v>
      </c>
      <c r="C146" s="412" t="s">
        <v>1917</v>
      </c>
      <c r="D146" s="579" t="s">
        <v>3158</v>
      </c>
      <c r="E146" s="415" t="s">
        <v>3172</v>
      </c>
      <c r="F146" s="448" t="s">
        <v>137</v>
      </c>
      <c r="G146" s="412" t="s">
        <v>10</v>
      </c>
      <c r="H146" s="412" t="s">
        <v>11</v>
      </c>
      <c r="I146" s="579" t="s">
        <v>6</v>
      </c>
      <c r="J146" s="579" t="s">
        <v>66</v>
      </c>
      <c r="K146" s="723">
        <v>0.36363636363636365</v>
      </c>
      <c r="L146" s="449"/>
      <c r="M146" s="450">
        <v>11</v>
      </c>
      <c r="N146" s="450">
        <v>3</v>
      </c>
      <c r="O146" s="351">
        <f t="shared" si="4"/>
        <v>0.27272727272727271</v>
      </c>
      <c r="P146" s="724">
        <v>0.75</v>
      </c>
      <c r="Q146" s="352">
        <f t="shared" si="5"/>
        <v>75</v>
      </c>
      <c r="R146" s="348"/>
      <c r="S146" s="722"/>
    </row>
    <row r="147" spans="1:19" s="447" customFormat="1">
      <c r="A147" s="446" t="s">
        <v>4</v>
      </c>
      <c r="B147" s="579" t="s">
        <v>3160</v>
      </c>
      <c r="C147" s="412" t="s">
        <v>1917</v>
      </c>
      <c r="D147" s="579" t="s">
        <v>3163</v>
      </c>
      <c r="E147" s="415"/>
      <c r="F147" s="448" t="s">
        <v>137</v>
      </c>
      <c r="G147" s="412" t="s">
        <v>10</v>
      </c>
      <c r="H147" s="412" t="s">
        <v>11</v>
      </c>
      <c r="I147" s="579" t="s">
        <v>6</v>
      </c>
      <c r="J147" s="579" t="s">
        <v>66</v>
      </c>
      <c r="K147" s="723">
        <v>0.4</v>
      </c>
      <c r="L147" s="449"/>
      <c r="M147" s="450">
        <v>30</v>
      </c>
      <c r="N147" s="450">
        <v>9</v>
      </c>
      <c r="O147" s="351">
        <f t="shared" si="4"/>
        <v>0.3</v>
      </c>
      <c r="P147" s="724">
        <v>0.75</v>
      </c>
      <c r="Q147" s="352">
        <f t="shared" si="5"/>
        <v>75</v>
      </c>
      <c r="R147" s="348"/>
      <c r="S147" s="722"/>
    </row>
    <row r="148" spans="1:19" s="447" customFormat="1">
      <c r="A148" s="446" t="s">
        <v>4</v>
      </c>
      <c r="B148" s="579" t="s">
        <v>3160</v>
      </c>
      <c r="C148" s="412" t="s">
        <v>1918</v>
      </c>
      <c r="D148" s="579" t="s">
        <v>3163</v>
      </c>
      <c r="E148" s="415" t="s">
        <v>3173</v>
      </c>
      <c r="F148" s="448" t="s">
        <v>137</v>
      </c>
      <c r="G148" s="412" t="s">
        <v>10</v>
      </c>
      <c r="H148" s="412" t="s">
        <v>11</v>
      </c>
      <c r="I148" s="579" t="s">
        <v>6</v>
      </c>
      <c r="J148" s="579" t="s">
        <v>66</v>
      </c>
      <c r="K148" s="723">
        <v>0.69090909090909092</v>
      </c>
      <c r="L148" s="449"/>
      <c r="M148" s="450">
        <v>55</v>
      </c>
      <c r="N148" s="450">
        <v>33</v>
      </c>
      <c r="O148" s="351">
        <f t="shared" si="4"/>
        <v>0.6</v>
      </c>
      <c r="P148" s="724">
        <v>0.86842105263157909</v>
      </c>
      <c r="Q148" s="352">
        <f t="shared" si="5"/>
        <v>86.84210526315789</v>
      </c>
      <c r="R148" s="348"/>
      <c r="S148" s="722"/>
    </row>
    <row r="149" spans="1:19" s="447" customFormat="1">
      <c r="A149" s="446" t="s">
        <v>4</v>
      </c>
      <c r="B149" s="579" t="s">
        <v>3160</v>
      </c>
      <c r="C149" s="412" t="s">
        <v>1919</v>
      </c>
      <c r="D149" s="579" t="s">
        <v>3161</v>
      </c>
      <c r="E149" s="415"/>
      <c r="F149" s="448" t="s">
        <v>137</v>
      </c>
      <c r="G149" s="412" t="s">
        <v>10</v>
      </c>
      <c r="H149" s="412" t="s">
        <v>11</v>
      </c>
      <c r="I149" s="579" t="s">
        <v>6</v>
      </c>
      <c r="J149" s="579" t="s">
        <v>66</v>
      </c>
      <c r="K149" s="723">
        <v>3.6335721596724664E-2</v>
      </c>
      <c r="L149" s="449"/>
      <c r="M149" s="450">
        <v>1954</v>
      </c>
      <c r="N149" s="450">
        <v>53</v>
      </c>
      <c r="O149" s="351">
        <f t="shared" si="4"/>
        <v>2.7123848515864891E-2</v>
      </c>
      <c r="P149" s="724">
        <v>0.74647887323943662</v>
      </c>
      <c r="Q149" s="352">
        <f t="shared" si="5"/>
        <v>74.647887323943664</v>
      </c>
      <c r="R149" s="348"/>
      <c r="S149" s="722"/>
    </row>
    <row r="150" spans="1:19" s="447" customFormat="1">
      <c r="A150" s="446" t="s">
        <v>4</v>
      </c>
      <c r="B150" s="579" t="s">
        <v>3160</v>
      </c>
      <c r="C150" s="412" t="s">
        <v>1919</v>
      </c>
      <c r="D150" s="579" t="s">
        <v>3161</v>
      </c>
      <c r="E150" s="415"/>
      <c r="F150" s="448" t="s">
        <v>137</v>
      </c>
      <c r="G150" s="412" t="s">
        <v>10</v>
      </c>
      <c r="H150" s="412" t="s">
        <v>11</v>
      </c>
      <c r="I150" s="579" t="s">
        <v>6</v>
      </c>
      <c r="J150" s="579" t="s">
        <v>66</v>
      </c>
      <c r="K150" s="723">
        <v>4.5161290322580643E-2</v>
      </c>
      <c r="L150" s="449" t="s">
        <v>3166</v>
      </c>
      <c r="M150" s="450">
        <v>465</v>
      </c>
      <c r="N150" s="450">
        <v>12</v>
      </c>
      <c r="O150" s="351">
        <f t="shared" si="4"/>
        <v>2.5806451612903226E-2</v>
      </c>
      <c r="P150" s="724">
        <v>0.5714285714285714</v>
      </c>
      <c r="Q150" s="352">
        <f t="shared" si="5"/>
        <v>57.142857142857146</v>
      </c>
      <c r="R150" s="348"/>
      <c r="S150" s="722"/>
    </row>
    <row r="151" spans="1:19" s="447" customFormat="1">
      <c r="A151" s="446" t="s">
        <v>4</v>
      </c>
      <c r="B151" s="579" t="s">
        <v>3160</v>
      </c>
      <c r="C151" s="412" t="s">
        <v>1919</v>
      </c>
      <c r="D151" s="579" t="s">
        <v>3155</v>
      </c>
      <c r="E151" s="415"/>
      <c r="F151" s="448" t="s">
        <v>137</v>
      </c>
      <c r="G151" s="412" t="s">
        <v>10</v>
      </c>
      <c r="H151" s="412" t="s">
        <v>11</v>
      </c>
      <c r="I151" s="579" t="s">
        <v>6</v>
      </c>
      <c r="J151" s="579" t="s">
        <v>66</v>
      </c>
      <c r="K151" s="723">
        <v>0.1</v>
      </c>
      <c r="L151" s="449"/>
      <c r="M151" s="450">
        <v>60</v>
      </c>
      <c r="N151" s="450">
        <v>4</v>
      </c>
      <c r="O151" s="351">
        <f t="shared" si="4"/>
        <v>6.6666666666666666E-2</v>
      </c>
      <c r="P151" s="724">
        <v>0.66666666666666652</v>
      </c>
      <c r="Q151" s="352">
        <f t="shared" si="5"/>
        <v>66.666666666666671</v>
      </c>
      <c r="R151" s="348"/>
      <c r="S151" s="722"/>
    </row>
    <row r="152" spans="1:19" s="447" customFormat="1">
      <c r="A152" s="446" t="s">
        <v>4</v>
      </c>
      <c r="B152" s="579" t="s">
        <v>3160</v>
      </c>
      <c r="C152" s="412" t="s">
        <v>1919</v>
      </c>
      <c r="D152" s="579" t="s">
        <v>3155</v>
      </c>
      <c r="E152" s="415" t="s">
        <v>3174</v>
      </c>
      <c r="F152" s="448" t="s">
        <v>137</v>
      </c>
      <c r="G152" s="412" t="s">
        <v>10</v>
      </c>
      <c r="H152" s="412" t="s">
        <v>11</v>
      </c>
      <c r="I152" s="579" t="s">
        <v>6</v>
      </c>
      <c r="J152" s="579" t="s">
        <v>66</v>
      </c>
      <c r="K152" s="723">
        <v>0.35</v>
      </c>
      <c r="L152" s="449" t="s">
        <v>3166</v>
      </c>
      <c r="M152" s="450">
        <v>20</v>
      </c>
      <c r="N152" s="450">
        <v>6</v>
      </c>
      <c r="O152" s="351">
        <f t="shared" si="4"/>
        <v>0.3</v>
      </c>
      <c r="P152" s="724">
        <v>0.8571428571428571</v>
      </c>
      <c r="Q152" s="352">
        <f t="shared" si="5"/>
        <v>85.714285714285708</v>
      </c>
      <c r="R152" s="348"/>
      <c r="S152" s="722"/>
    </row>
    <row r="153" spans="1:19" s="447" customFormat="1">
      <c r="A153" s="446" t="s">
        <v>4</v>
      </c>
      <c r="B153" s="579" t="s">
        <v>3160</v>
      </c>
      <c r="C153" s="412" t="s">
        <v>1919</v>
      </c>
      <c r="D153" s="579" t="s">
        <v>3157</v>
      </c>
      <c r="E153" s="415" t="s">
        <v>3175</v>
      </c>
      <c r="F153" s="448" t="s">
        <v>137</v>
      </c>
      <c r="G153" s="412" t="s">
        <v>10</v>
      </c>
      <c r="H153" s="412" t="s">
        <v>11</v>
      </c>
      <c r="I153" s="579" t="s">
        <v>6</v>
      </c>
      <c r="J153" s="579" t="s">
        <v>66</v>
      </c>
      <c r="K153" s="723">
        <v>0.33333333333333326</v>
      </c>
      <c r="L153" s="449"/>
      <c r="M153" s="450">
        <v>42</v>
      </c>
      <c r="N153" s="450">
        <v>8</v>
      </c>
      <c r="O153" s="351">
        <f t="shared" si="4"/>
        <v>0.19047619047619047</v>
      </c>
      <c r="P153" s="724">
        <v>0.5714285714285714</v>
      </c>
      <c r="Q153" s="352">
        <f t="shared" si="5"/>
        <v>57.14285714285716</v>
      </c>
      <c r="R153" s="348"/>
      <c r="S153" s="722"/>
    </row>
    <row r="154" spans="1:19" s="447" customFormat="1">
      <c r="A154" s="446" t="s">
        <v>4</v>
      </c>
      <c r="B154" s="579" t="s">
        <v>3160</v>
      </c>
      <c r="C154" s="412" t="s">
        <v>1920</v>
      </c>
      <c r="D154" s="579" t="s">
        <v>3155</v>
      </c>
      <c r="E154" s="415" t="s">
        <v>3176</v>
      </c>
      <c r="F154" s="448" t="s">
        <v>137</v>
      </c>
      <c r="G154" s="412" t="s">
        <v>10</v>
      </c>
      <c r="H154" s="412" t="s">
        <v>11</v>
      </c>
      <c r="I154" s="579" t="s">
        <v>6</v>
      </c>
      <c r="J154" s="579" t="s">
        <v>66</v>
      </c>
      <c r="K154" s="723">
        <v>0.27777777777777779</v>
      </c>
      <c r="L154" s="449"/>
      <c r="M154" s="450">
        <v>18</v>
      </c>
      <c r="N154" s="450">
        <v>3</v>
      </c>
      <c r="O154" s="351">
        <f t="shared" si="4"/>
        <v>0.16666666666666666</v>
      </c>
      <c r="P154" s="724">
        <v>0.6</v>
      </c>
      <c r="Q154" s="352">
        <f t="shared" si="5"/>
        <v>60</v>
      </c>
      <c r="R154" s="348"/>
      <c r="S154" s="722"/>
    </row>
    <row r="155" spans="1:19" s="447" customFormat="1">
      <c r="A155" s="446" t="s">
        <v>4</v>
      </c>
      <c r="B155" s="579" t="s">
        <v>3160</v>
      </c>
      <c r="C155" s="412" t="s">
        <v>1920</v>
      </c>
      <c r="D155" s="579" t="s">
        <v>3157</v>
      </c>
      <c r="E155" s="415"/>
      <c r="F155" s="448" t="s">
        <v>137</v>
      </c>
      <c r="G155" s="412" t="s">
        <v>10</v>
      </c>
      <c r="H155" s="412" t="s">
        <v>11</v>
      </c>
      <c r="I155" s="579" t="s">
        <v>6</v>
      </c>
      <c r="J155" s="579" t="s">
        <v>66</v>
      </c>
      <c r="K155" s="723">
        <v>0.10714285714285714</v>
      </c>
      <c r="L155" s="449"/>
      <c r="M155" s="450">
        <v>112</v>
      </c>
      <c r="N155" s="450">
        <v>7</v>
      </c>
      <c r="O155" s="351">
        <f t="shared" si="4"/>
        <v>6.25E-2</v>
      </c>
      <c r="P155" s="724">
        <v>0.58333333333333337</v>
      </c>
      <c r="Q155" s="352">
        <f t="shared" si="5"/>
        <v>58.333333333333336</v>
      </c>
      <c r="R155" s="348"/>
      <c r="S155" s="722"/>
    </row>
    <row r="156" spans="1:19" s="447" customFormat="1">
      <c r="A156" s="446" t="s">
        <v>4</v>
      </c>
      <c r="B156" s="579" t="s">
        <v>3160</v>
      </c>
      <c r="C156" s="412" t="s">
        <v>1920</v>
      </c>
      <c r="D156" s="579" t="s">
        <v>3157</v>
      </c>
      <c r="E156" s="415" t="s">
        <v>3177</v>
      </c>
      <c r="F156" s="448" t="s">
        <v>137</v>
      </c>
      <c r="G156" s="412" t="s">
        <v>10</v>
      </c>
      <c r="H156" s="412" t="s">
        <v>11</v>
      </c>
      <c r="I156" s="579" t="s">
        <v>6</v>
      </c>
      <c r="J156" s="579" t="s">
        <v>66</v>
      </c>
      <c r="K156" s="723">
        <v>0.1875</v>
      </c>
      <c r="L156" s="449" t="s">
        <v>3166</v>
      </c>
      <c r="M156" s="450">
        <v>16</v>
      </c>
      <c r="N156" s="450">
        <v>3</v>
      </c>
      <c r="O156" s="351">
        <f t="shared" si="4"/>
        <v>0.1875</v>
      </c>
      <c r="P156" s="724">
        <v>1</v>
      </c>
      <c r="Q156" s="352">
        <f t="shared" si="5"/>
        <v>100</v>
      </c>
      <c r="R156" s="348"/>
      <c r="S156" s="722"/>
    </row>
    <row r="157" spans="1:19" s="447" customFormat="1">
      <c r="A157" s="446" t="s">
        <v>4</v>
      </c>
      <c r="B157" s="579" t="s">
        <v>3160</v>
      </c>
      <c r="C157" s="412" t="s">
        <v>1920</v>
      </c>
      <c r="D157" s="579" t="s">
        <v>3158</v>
      </c>
      <c r="E157" s="415"/>
      <c r="F157" s="448" t="s">
        <v>137</v>
      </c>
      <c r="G157" s="412" t="s">
        <v>10</v>
      </c>
      <c r="H157" s="412" t="s">
        <v>11</v>
      </c>
      <c r="I157" s="579" t="s">
        <v>6</v>
      </c>
      <c r="J157" s="579" t="s">
        <v>66</v>
      </c>
      <c r="K157" s="723">
        <v>0.17821782178217821</v>
      </c>
      <c r="L157" s="449"/>
      <c r="M157" s="450">
        <v>101</v>
      </c>
      <c r="N157" s="450">
        <v>13</v>
      </c>
      <c r="O157" s="351">
        <f t="shared" si="4"/>
        <v>0.12871287128712872</v>
      </c>
      <c r="P157" s="724">
        <v>0.7222222222222221</v>
      </c>
      <c r="Q157" s="352">
        <f t="shared" si="5"/>
        <v>72.222222222222229</v>
      </c>
      <c r="R157" s="348"/>
      <c r="S157" s="722"/>
    </row>
    <row r="158" spans="1:19" s="447" customFormat="1">
      <c r="A158" s="446" t="s">
        <v>4</v>
      </c>
      <c r="B158" s="579" t="s">
        <v>3160</v>
      </c>
      <c r="C158" s="412" t="s">
        <v>1920</v>
      </c>
      <c r="D158" s="579" t="s">
        <v>3163</v>
      </c>
      <c r="E158" s="415"/>
      <c r="F158" s="448" t="s">
        <v>137</v>
      </c>
      <c r="G158" s="412" t="s">
        <v>10</v>
      </c>
      <c r="H158" s="412" t="s">
        <v>11</v>
      </c>
      <c r="I158" s="579" t="s">
        <v>6</v>
      </c>
      <c r="J158" s="579" t="s">
        <v>66</v>
      </c>
      <c r="K158" s="723">
        <v>0.43209876543209874</v>
      </c>
      <c r="L158" s="449"/>
      <c r="M158" s="450">
        <v>81</v>
      </c>
      <c r="N158" s="450">
        <v>27</v>
      </c>
      <c r="O158" s="351">
        <f t="shared" si="4"/>
        <v>0.33333333333333331</v>
      </c>
      <c r="P158" s="724">
        <v>0.77142857142857157</v>
      </c>
      <c r="Q158" s="352">
        <f t="shared" si="5"/>
        <v>77.142857142857153</v>
      </c>
      <c r="R158" s="348"/>
      <c r="S158" s="722"/>
    </row>
    <row r="159" spans="1:19" s="447" customFormat="1">
      <c r="A159" s="446" t="s">
        <v>4</v>
      </c>
      <c r="B159" s="579" t="s">
        <v>3</v>
      </c>
      <c r="C159" s="412" t="s">
        <v>38</v>
      </c>
      <c r="D159" s="579" t="s">
        <v>3178</v>
      </c>
      <c r="E159" s="415" t="s">
        <v>3179</v>
      </c>
      <c r="F159" s="448" t="s">
        <v>137</v>
      </c>
      <c r="G159" s="412" t="s">
        <v>10</v>
      </c>
      <c r="H159" s="412" t="s">
        <v>11</v>
      </c>
      <c r="I159" s="579" t="s">
        <v>6</v>
      </c>
      <c r="J159" s="579" t="s">
        <v>66</v>
      </c>
      <c r="K159" s="723">
        <v>4.7058823529411764E-2</v>
      </c>
      <c r="L159" s="449"/>
      <c r="M159" s="450">
        <v>85</v>
      </c>
      <c r="N159" s="450">
        <v>4</v>
      </c>
      <c r="O159" s="351">
        <f t="shared" si="4"/>
        <v>4.7058823529411764E-2</v>
      </c>
      <c r="P159" s="724">
        <v>1</v>
      </c>
      <c r="Q159" s="352">
        <f t="shared" si="5"/>
        <v>100</v>
      </c>
      <c r="R159" s="348"/>
      <c r="S159" s="722"/>
    </row>
    <row r="160" spans="1:19" s="447" customFormat="1">
      <c r="A160" s="446" t="s">
        <v>4</v>
      </c>
      <c r="B160" s="579" t="s">
        <v>3</v>
      </c>
      <c r="C160" s="412" t="s">
        <v>38</v>
      </c>
      <c r="D160" s="579" t="s">
        <v>3157</v>
      </c>
      <c r="E160" s="415"/>
      <c r="F160" s="448" t="s">
        <v>137</v>
      </c>
      <c r="G160" s="412" t="s">
        <v>10</v>
      </c>
      <c r="H160" s="412" t="s">
        <v>11</v>
      </c>
      <c r="I160" s="579" t="s">
        <v>6</v>
      </c>
      <c r="J160" s="579" t="s">
        <v>66</v>
      </c>
      <c r="K160" s="723">
        <v>5.6603773584905669E-2</v>
      </c>
      <c r="L160" s="449"/>
      <c r="M160" s="450">
        <v>53</v>
      </c>
      <c r="N160" s="450">
        <v>2</v>
      </c>
      <c r="O160" s="351">
        <f t="shared" si="4"/>
        <v>3.7735849056603772E-2</v>
      </c>
      <c r="P160" s="724">
        <v>0.66666666666666652</v>
      </c>
      <c r="Q160" s="352">
        <f t="shared" si="5"/>
        <v>66.666666666666657</v>
      </c>
      <c r="R160" s="348"/>
      <c r="S160" s="722"/>
    </row>
    <row r="161" spans="1:19" s="447" customFormat="1">
      <c r="A161" s="446" t="s">
        <v>4</v>
      </c>
      <c r="B161" s="579" t="s">
        <v>3</v>
      </c>
      <c r="C161" s="412" t="s">
        <v>1913</v>
      </c>
      <c r="D161" s="579" t="s">
        <v>3178</v>
      </c>
      <c r="E161" s="415"/>
      <c r="F161" s="448" t="s">
        <v>137</v>
      </c>
      <c r="G161" s="412" t="s">
        <v>10</v>
      </c>
      <c r="H161" s="412" t="s">
        <v>11</v>
      </c>
      <c r="I161" s="579" t="s">
        <v>6</v>
      </c>
      <c r="J161" s="579" t="s">
        <v>66</v>
      </c>
      <c r="K161" s="723">
        <v>7.6923076923076927E-2</v>
      </c>
      <c r="L161" s="449"/>
      <c r="M161" s="450">
        <v>39</v>
      </c>
      <c r="N161" s="450">
        <v>3</v>
      </c>
      <c r="O161" s="351">
        <f t="shared" si="4"/>
        <v>7.6923076923076927E-2</v>
      </c>
      <c r="P161" s="724">
        <v>1</v>
      </c>
      <c r="Q161" s="352">
        <f t="shared" si="5"/>
        <v>100</v>
      </c>
      <c r="R161" s="348"/>
      <c r="S161" s="722"/>
    </row>
    <row r="162" spans="1:19" s="447" customFormat="1">
      <c r="A162" s="446" t="s">
        <v>4</v>
      </c>
      <c r="B162" s="579" t="s">
        <v>3</v>
      </c>
      <c r="C162" s="412" t="s">
        <v>1913</v>
      </c>
      <c r="D162" s="579" t="s">
        <v>3157</v>
      </c>
      <c r="E162" s="415"/>
      <c r="F162" s="448" t="s">
        <v>137</v>
      </c>
      <c r="G162" s="412" t="s">
        <v>10</v>
      </c>
      <c r="H162" s="412" t="s">
        <v>11</v>
      </c>
      <c r="I162" s="579" t="s">
        <v>6</v>
      </c>
      <c r="J162" s="579" t="s">
        <v>66</v>
      </c>
      <c r="K162" s="723">
        <v>0.21428571428571427</v>
      </c>
      <c r="L162" s="449"/>
      <c r="M162" s="450">
        <v>14</v>
      </c>
      <c r="N162" s="450">
        <v>3</v>
      </c>
      <c r="O162" s="351">
        <f t="shared" si="4"/>
        <v>0.21428571428571427</v>
      </c>
      <c r="P162" s="724">
        <v>1</v>
      </c>
      <c r="Q162" s="352">
        <f t="shared" si="5"/>
        <v>100</v>
      </c>
      <c r="R162" s="348"/>
      <c r="S162" s="722"/>
    </row>
    <row r="163" spans="1:19" s="447" customFormat="1">
      <c r="A163" s="446" t="s">
        <v>4</v>
      </c>
      <c r="B163" s="579" t="s">
        <v>3</v>
      </c>
      <c r="C163" s="412" t="s">
        <v>1914</v>
      </c>
      <c r="D163" s="579" t="s">
        <v>3178</v>
      </c>
      <c r="E163" s="415"/>
      <c r="F163" s="448" t="s">
        <v>137</v>
      </c>
      <c r="G163" s="412" t="s">
        <v>10</v>
      </c>
      <c r="H163" s="412" t="s">
        <v>11</v>
      </c>
      <c r="I163" s="579" t="s">
        <v>6</v>
      </c>
      <c r="J163" s="579" t="s">
        <v>66</v>
      </c>
      <c r="K163" s="723">
        <v>0.16666666666666663</v>
      </c>
      <c r="L163" s="449"/>
      <c r="M163" s="450">
        <v>18</v>
      </c>
      <c r="N163" s="450">
        <v>3</v>
      </c>
      <c r="O163" s="351">
        <f t="shared" si="4"/>
        <v>0.16666666666666666</v>
      </c>
      <c r="P163" s="724">
        <v>1</v>
      </c>
      <c r="Q163" s="352">
        <f t="shared" si="5"/>
        <v>100.00000000000003</v>
      </c>
      <c r="R163" s="348"/>
      <c r="S163" s="722"/>
    </row>
    <row r="164" spans="1:19" s="447" customFormat="1">
      <c r="A164" s="446" t="s">
        <v>4</v>
      </c>
      <c r="B164" s="579" t="s">
        <v>3</v>
      </c>
      <c r="C164" s="412" t="s">
        <v>1914</v>
      </c>
      <c r="D164" s="579" t="s">
        <v>3157</v>
      </c>
      <c r="E164" s="415"/>
      <c r="F164" s="448" t="s">
        <v>137</v>
      </c>
      <c r="G164" s="412" t="s">
        <v>10</v>
      </c>
      <c r="H164" s="412" t="s">
        <v>11</v>
      </c>
      <c r="I164" s="579" t="s">
        <v>6</v>
      </c>
      <c r="J164" s="579" t="s">
        <v>66</v>
      </c>
      <c r="K164" s="723">
        <v>0.10884353741496598</v>
      </c>
      <c r="L164" s="449"/>
      <c r="M164" s="450">
        <v>147</v>
      </c>
      <c r="N164" s="450">
        <v>11</v>
      </c>
      <c r="O164" s="351">
        <f t="shared" si="4"/>
        <v>7.4829931972789115E-2</v>
      </c>
      <c r="P164" s="724">
        <v>0.6875</v>
      </c>
      <c r="Q164" s="352">
        <f t="shared" si="5"/>
        <v>68.75</v>
      </c>
      <c r="R164" s="348"/>
      <c r="S164" s="722"/>
    </row>
    <row r="165" spans="1:19" s="447" customFormat="1">
      <c r="A165" s="446" t="s">
        <v>4</v>
      </c>
      <c r="B165" s="579" t="s">
        <v>3</v>
      </c>
      <c r="C165" s="412" t="s">
        <v>1914</v>
      </c>
      <c r="D165" s="579" t="s">
        <v>3158</v>
      </c>
      <c r="E165" s="415"/>
      <c r="F165" s="448" t="s">
        <v>137</v>
      </c>
      <c r="G165" s="412" t="s">
        <v>10</v>
      </c>
      <c r="H165" s="412" t="s">
        <v>11</v>
      </c>
      <c r="I165" s="579" t="s">
        <v>6</v>
      </c>
      <c r="J165" s="579" t="s">
        <v>66</v>
      </c>
      <c r="K165" s="723">
        <v>0.21122112211221122</v>
      </c>
      <c r="L165" s="449"/>
      <c r="M165" s="450">
        <v>303</v>
      </c>
      <c r="N165" s="450">
        <v>54</v>
      </c>
      <c r="O165" s="351">
        <f t="shared" si="4"/>
        <v>0.17821782178217821</v>
      </c>
      <c r="P165" s="724">
        <v>0.84375</v>
      </c>
      <c r="Q165" s="352">
        <f t="shared" si="5"/>
        <v>84.375</v>
      </c>
      <c r="R165" s="348"/>
      <c r="S165" s="722"/>
    </row>
    <row r="166" spans="1:19" s="447" customFormat="1">
      <c r="A166" s="446" t="s">
        <v>4</v>
      </c>
      <c r="B166" s="579" t="s">
        <v>3</v>
      </c>
      <c r="C166" s="412" t="s">
        <v>1914</v>
      </c>
      <c r="D166" s="579" t="s">
        <v>3163</v>
      </c>
      <c r="E166" s="415"/>
      <c r="F166" s="448" t="s">
        <v>137</v>
      </c>
      <c r="G166" s="412" t="s">
        <v>10</v>
      </c>
      <c r="H166" s="412" t="s">
        <v>11</v>
      </c>
      <c r="I166" s="579" t="s">
        <v>6</v>
      </c>
      <c r="J166" s="579" t="s">
        <v>66</v>
      </c>
      <c r="K166" s="723">
        <v>0.2196969696969697</v>
      </c>
      <c r="L166" s="449"/>
      <c r="M166" s="450">
        <v>132</v>
      </c>
      <c r="N166" s="450">
        <v>23</v>
      </c>
      <c r="O166" s="351">
        <f t="shared" si="4"/>
        <v>0.17424242424242425</v>
      </c>
      <c r="P166" s="724">
        <v>0.7931034482758621</v>
      </c>
      <c r="Q166" s="352">
        <f t="shared" si="5"/>
        <v>79.310344827586206</v>
      </c>
      <c r="R166" s="348"/>
      <c r="S166" s="722"/>
    </row>
    <row r="167" spans="1:19" s="447" customFormat="1">
      <c r="A167" s="446" t="s">
        <v>4</v>
      </c>
      <c r="B167" s="579" t="s">
        <v>3</v>
      </c>
      <c r="C167" s="412" t="s">
        <v>1915</v>
      </c>
      <c r="D167" s="579" t="s">
        <v>3157</v>
      </c>
      <c r="E167" s="415" t="s">
        <v>3180</v>
      </c>
      <c r="F167" s="448" t="s">
        <v>137</v>
      </c>
      <c r="G167" s="412" t="s">
        <v>10</v>
      </c>
      <c r="H167" s="412" t="s">
        <v>11</v>
      </c>
      <c r="I167" s="579" t="s">
        <v>6</v>
      </c>
      <c r="J167" s="579" t="s">
        <v>66</v>
      </c>
      <c r="K167" s="723">
        <v>0.41935483870967744</v>
      </c>
      <c r="L167" s="449"/>
      <c r="M167" s="450">
        <v>31</v>
      </c>
      <c r="N167" s="450">
        <v>12</v>
      </c>
      <c r="O167" s="351">
        <f t="shared" si="4"/>
        <v>0.38709677419354838</v>
      </c>
      <c r="P167" s="724">
        <v>0.92307692307692302</v>
      </c>
      <c r="Q167" s="352">
        <f t="shared" si="5"/>
        <v>92.307692307692307</v>
      </c>
      <c r="R167" s="348"/>
      <c r="S167" s="722"/>
    </row>
    <row r="168" spans="1:19" s="447" customFormat="1">
      <c r="A168" s="446" t="s">
        <v>4</v>
      </c>
      <c r="B168" s="579" t="s">
        <v>3</v>
      </c>
      <c r="C168" s="412" t="s">
        <v>1916</v>
      </c>
      <c r="D168" s="579" t="s">
        <v>3178</v>
      </c>
      <c r="E168" s="415"/>
      <c r="F168" s="448" t="s">
        <v>137</v>
      </c>
      <c r="G168" s="412" t="s">
        <v>10</v>
      </c>
      <c r="H168" s="412" t="s">
        <v>11</v>
      </c>
      <c r="I168" s="579" t="s">
        <v>6</v>
      </c>
      <c r="J168" s="579" t="s">
        <v>66</v>
      </c>
      <c r="K168" s="723">
        <v>6.3829787234042548E-2</v>
      </c>
      <c r="L168" s="449"/>
      <c r="M168" s="450">
        <v>47</v>
      </c>
      <c r="N168" s="450">
        <v>2</v>
      </c>
      <c r="O168" s="351">
        <f t="shared" si="4"/>
        <v>4.2553191489361701E-2</v>
      </c>
      <c r="P168" s="724">
        <v>0.66666666666666652</v>
      </c>
      <c r="Q168" s="352">
        <f t="shared" si="5"/>
        <v>66.666666666666671</v>
      </c>
      <c r="R168" s="348"/>
      <c r="S168" s="722"/>
    </row>
    <row r="169" spans="1:19" s="447" customFormat="1">
      <c r="A169" s="446" t="s">
        <v>4</v>
      </c>
      <c r="B169" s="579" t="s">
        <v>3</v>
      </c>
      <c r="C169" s="412" t="s">
        <v>1916</v>
      </c>
      <c r="D169" s="579" t="s">
        <v>3157</v>
      </c>
      <c r="E169" s="415" t="s">
        <v>3181</v>
      </c>
      <c r="F169" s="448" t="s">
        <v>137</v>
      </c>
      <c r="G169" s="412" t="s">
        <v>10</v>
      </c>
      <c r="H169" s="412" t="s">
        <v>11</v>
      </c>
      <c r="I169" s="579" t="s">
        <v>6</v>
      </c>
      <c r="J169" s="579" t="s">
        <v>66</v>
      </c>
      <c r="K169" s="723">
        <v>0.34782608695652173</v>
      </c>
      <c r="L169" s="449"/>
      <c r="M169" s="450">
        <v>23</v>
      </c>
      <c r="N169" s="450">
        <v>4</v>
      </c>
      <c r="O169" s="351">
        <f t="shared" si="4"/>
        <v>0.17391304347826086</v>
      </c>
      <c r="P169" s="724">
        <v>0.5</v>
      </c>
      <c r="Q169" s="352">
        <f t="shared" si="5"/>
        <v>50</v>
      </c>
      <c r="R169" s="348"/>
      <c r="S169" s="722"/>
    </row>
    <row r="170" spans="1:19" s="447" customFormat="1">
      <c r="A170" s="446" t="s">
        <v>4</v>
      </c>
      <c r="B170" s="579" t="s">
        <v>3</v>
      </c>
      <c r="C170" s="412" t="s">
        <v>1917</v>
      </c>
      <c r="D170" s="579" t="s">
        <v>3157</v>
      </c>
      <c r="E170" s="415" t="s">
        <v>3182</v>
      </c>
      <c r="F170" s="448" t="s">
        <v>137</v>
      </c>
      <c r="G170" s="412" t="s">
        <v>10</v>
      </c>
      <c r="H170" s="412" t="s">
        <v>11</v>
      </c>
      <c r="I170" s="579" t="s">
        <v>6</v>
      </c>
      <c r="J170" s="579" t="s">
        <v>66</v>
      </c>
      <c r="K170" s="723">
        <v>0.21428571428571427</v>
      </c>
      <c r="L170" s="449"/>
      <c r="M170" s="450">
        <v>42</v>
      </c>
      <c r="N170" s="450">
        <v>8</v>
      </c>
      <c r="O170" s="351">
        <f t="shared" si="4"/>
        <v>0.19047619047619047</v>
      </c>
      <c r="P170" s="724">
        <v>0.88888888888888884</v>
      </c>
      <c r="Q170" s="352">
        <f t="shared" si="5"/>
        <v>88.888888888888886</v>
      </c>
      <c r="R170" s="348"/>
      <c r="S170" s="722"/>
    </row>
    <row r="171" spans="1:19" s="447" customFormat="1">
      <c r="A171" s="446" t="s">
        <v>4</v>
      </c>
      <c r="B171" s="579" t="s">
        <v>3</v>
      </c>
      <c r="C171" s="412" t="s">
        <v>1917</v>
      </c>
      <c r="D171" s="579" t="s">
        <v>3158</v>
      </c>
      <c r="E171" s="415" t="s">
        <v>3183</v>
      </c>
      <c r="F171" s="448" t="s">
        <v>137</v>
      </c>
      <c r="G171" s="412" t="s">
        <v>10</v>
      </c>
      <c r="H171" s="412" t="s">
        <v>11</v>
      </c>
      <c r="I171" s="579" t="s">
        <v>6</v>
      </c>
      <c r="J171" s="579" t="s">
        <v>66</v>
      </c>
      <c r="K171" s="723">
        <v>0.31818181818181818</v>
      </c>
      <c r="L171" s="449"/>
      <c r="M171" s="450">
        <v>22</v>
      </c>
      <c r="N171" s="450">
        <v>5</v>
      </c>
      <c r="O171" s="351">
        <f t="shared" si="4"/>
        <v>0.22727272727272727</v>
      </c>
      <c r="P171" s="724">
        <v>0.7142857142857143</v>
      </c>
      <c r="Q171" s="352">
        <f t="shared" si="5"/>
        <v>71.428571428571416</v>
      </c>
      <c r="R171" s="348"/>
      <c r="S171" s="722"/>
    </row>
    <row r="172" spans="1:19" s="447" customFormat="1">
      <c r="A172" s="446" t="s">
        <v>4</v>
      </c>
      <c r="B172" s="579" t="s">
        <v>3</v>
      </c>
      <c r="C172" s="412" t="s">
        <v>1919</v>
      </c>
      <c r="D172" s="579" t="s">
        <v>3184</v>
      </c>
      <c r="E172" s="415"/>
      <c r="F172" s="448" t="s">
        <v>137</v>
      </c>
      <c r="G172" s="412" t="s">
        <v>10</v>
      </c>
      <c r="H172" s="412" t="s">
        <v>11</v>
      </c>
      <c r="I172" s="579" t="s">
        <v>6</v>
      </c>
      <c r="J172" s="579" t="s">
        <v>66</v>
      </c>
      <c r="K172" s="723">
        <v>4.5871559633027525E-2</v>
      </c>
      <c r="L172" s="449"/>
      <c r="M172" s="450">
        <v>109</v>
      </c>
      <c r="N172" s="450">
        <v>3</v>
      </c>
      <c r="O172" s="351">
        <f t="shared" si="4"/>
        <v>2.7522935779816515E-2</v>
      </c>
      <c r="P172" s="724">
        <v>0.6</v>
      </c>
      <c r="Q172" s="352">
        <f t="shared" si="5"/>
        <v>60</v>
      </c>
      <c r="R172" s="348"/>
      <c r="S172" s="722"/>
    </row>
    <row r="173" spans="1:19" s="447" customFormat="1">
      <c r="A173" s="446" t="s">
        <v>4</v>
      </c>
      <c r="B173" s="579" t="s">
        <v>3</v>
      </c>
      <c r="C173" s="412" t="s">
        <v>1919</v>
      </c>
      <c r="D173" s="579" t="s">
        <v>3178</v>
      </c>
      <c r="E173" s="415"/>
      <c r="F173" s="448" t="s">
        <v>137</v>
      </c>
      <c r="G173" s="412" t="s">
        <v>10</v>
      </c>
      <c r="H173" s="412" t="s">
        <v>11</v>
      </c>
      <c r="I173" s="579" t="s">
        <v>6</v>
      </c>
      <c r="J173" s="579" t="s">
        <v>66</v>
      </c>
      <c r="K173" s="723">
        <v>3.9430449069003289E-2</v>
      </c>
      <c r="L173" s="449"/>
      <c r="M173" s="450">
        <v>913</v>
      </c>
      <c r="N173" s="450">
        <v>28</v>
      </c>
      <c r="O173" s="351">
        <f t="shared" si="4"/>
        <v>3.0668127053669222E-2</v>
      </c>
      <c r="P173" s="724">
        <v>0.7777777777777779</v>
      </c>
      <c r="Q173" s="352">
        <f t="shared" si="5"/>
        <v>77.777777777777786</v>
      </c>
      <c r="R173" s="348"/>
      <c r="S173" s="722"/>
    </row>
    <row r="174" spans="1:19" s="447" customFormat="1">
      <c r="A174" s="446" t="s">
        <v>4</v>
      </c>
      <c r="B174" s="579" t="s">
        <v>3</v>
      </c>
      <c r="C174" s="412" t="s">
        <v>1919</v>
      </c>
      <c r="D174" s="579" t="s">
        <v>3157</v>
      </c>
      <c r="E174" s="415" t="s">
        <v>3185</v>
      </c>
      <c r="F174" s="448" t="s">
        <v>137</v>
      </c>
      <c r="G174" s="412" t="s">
        <v>10</v>
      </c>
      <c r="H174" s="412" t="s">
        <v>11</v>
      </c>
      <c r="I174" s="579" t="s">
        <v>6</v>
      </c>
      <c r="J174" s="579" t="s">
        <v>66</v>
      </c>
      <c r="K174" s="723">
        <v>0.26470588235294118</v>
      </c>
      <c r="L174" s="449"/>
      <c r="M174" s="450">
        <v>34</v>
      </c>
      <c r="N174" s="450">
        <v>7</v>
      </c>
      <c r="O174" s="351">
        <f t="shared" si="4"/>
        <v>0.20588235294117646</v>
      </c>
      <c r="P174" s="724">
        <v>0.7777777777777779</v>
      </c>
      <c r="Q174" s="352">
        <f t="shared" si="5"/>
        <v>77.777777777777786</v>
      </c>
      <c r="R174" s="348"/>
      <c r="S174" s="722"/>
    </row>
    <row r="175" spans="1:19" s="447" customFormat="1">
      <c r="A175" s="446" t="s">
        <v>4</v>
      </c>
      <c r="B175" s="579" t="s">
        <v>3</v>
      </c>
      <c r="C175" s="412" t="s">
        <v>1920</v>
      </c>
      <c r="D175" s="579" t="s">
        <v>3178</v>
      </c>
      <c r="E175" s="415"/>
      <c r="F175" s="448" t="s">
        <v>137</v>
      </c>
      <c r="G175" s="412" t="s">
        <v>10</v>
      </c>
      <c r="H175" s="412" t="s">
        <v>11</v>
      </c>
      <c r="I175" s="579" t="s">
        <v>6</v>
      </c>
      <c r="J175" s="579" t="s">
        <v>66</v>
      </c>
      <c r="K175" s="723">
        <v>0.16666666666666663</v>
      </c>
      <c r="L175" s="449"/>
      <c r="M175" s="450">
        <v>18</v>
      </c>
      <c r="N175" s="450">
        <v>2</v>
      </c>
      <c r="O175" s="351">
        <f t="shared" si="4"/>
        <v>0.1111111111111111</v>
      </c>
      <c r="P175" s="724">
        <v>0.66666666666666652</v>
      </c>
      <c r="Q175" s="352">
        <f t="shared" si="5"/>
        <v>66.666666666666686</v>
      </c>
      <c r="R175" s="348"/>
      <c r="S175" s="722"/>
    </row>
    <row r="176" spans="1:19" s="447" customFormat="1">
      <c r="A176" s="446" t="s">
        <v>4</v>
      </c>
      <c r="B176" s="579" t="s">
        <v>3</v>
      </c>
      <c r="C176" s="412" t="s">
        <v>1920</v>
      </c>
      <c r="D176" s="579" t="s">
        <v>3157</v>
      </c>
      <c r="E176" s="415"/>
      <c r="F176" s="448" t="s">
        <v>137</v>
      </c>
      <c r="G176" s="412" t="s">
        <v>10</v>
      </c>
      <c r="H176" s="412" t="s">
        <v>11</v>
      </c>
      <c r="I176" s="579" t="s">
        <v>6</v>
      </c>
      <c r="J176" s="579" t="s">
        <v>66</v>
      </c>
      <c r="K176" s="723">
        <v>0.10714285714285714</v>
      </c>
      <c r="L176" s="449"/>
      <c r="M176" s="450">
        <v>84</v>
      </c>
      <c r="N176" s="450">
        <v>8</v>
      </c>
      <c r="O176" s="351">
        <f t="shared" si="4"/>
        <v>9.5238095238095233E-2</v>
      </c>
      <c r="P176" s="724">
        <v>0.88888888888888884</v>
      </c>
      <c r="Q176" s="352">
        <f t="shared" si="5"/>
        <v>88.888888888888886</v>
      </c>
      <c r="R176" s="348"/>
      <c r="S176" s="722"/>
    </row>
    <row r="177" spans="1:19" s="447" customFormat="1">
      <c r="A177" s="446" t="s">
        <v>4</v>
      </c>
      <c r="B177" s="579" t="s">
        <v>3</v>
      </c>
      <c r="C177" s="412" t="s">
        <v>1920</v>
      </c>
      <c r="D177" s="579" t="s">
        <v>3158</v>
      </c>
      <c r="E177" s="415"/>
      <c r="F177" s="448" t="s">
        <v>137</v>
      </c>
      <c r="G177" s="412" t="s">
        <v>10</v>
      </c>
      <c r="H177" s="412" t="s">
        <v>11</v>
      </c>
      <c r="I177" s="579" t="s">
        <v>6</v>
      </c>
      <c r="J177" s="579" t="s">
        <v>66</v>
      </c>
      <c r="K177" s="723">
        <v>0.14772727272727273</v>
      </c>
      <c r="L177" s="449"/>
      <c r="M177" s="450">
        <v>88</v>
      </c>
      <c r="N177" s="450">
        <v>12</v>
      </c>
      <c r="O177" s="351">
        <f t="shared" si="4"/>
        <v>0.13636363636363635</v>
      </c>
      <c r="P177" s="724">
        <v>0.92307692307692302</v>
      </c>
      <c r="Q177" s="352">
        <f t="shared" si="5"/>
        <v>92.307692307692307</v>
      </c>
      <c r="R177" s="348"/>
      <c r="S177" s="722"/>
    </row>
    <row r="178" spans="1:19" s="447" customFormat="1">
      <c r="A178" s="446" t="s">
        <v>4</v>
      </c>
      <c r="B178" s="579" t="s">
        <v>3</v>
      </c>
      <c r="C178" s="412" t="s">
        <v>1920</v>
      </c>
      <c r="D178" s="579" t="s">
        <v>3163</v>
      </c>
      <c r="E178" s="415" t="s">
        <v>3186</v>
      </c>
      <c r="F178" s="448" t="s">
        <v>137</v>
      </c>
      <c r="G178" s="412" t="s">
        <v>10</v>
      </c>
      <c r="H178" s="412" t="s">
        <v>11</v>
      </c>
      <c r="I178" s="579" t="s">
        <v>6</v>
      </c>
      <c r="J178" s="579" t="s">
        <v>66</v>
      </c>
      <c r="K178" s="723">
        <v>0.76923076923076938</v>
      </c>
      <c r="L178" s="449"/>
      <c r="M178" s="450">
        <v>26</v>
      </c>
      <c r="N178" s="450">
        <v>18</v>
      </c>
      <c r="O178" s="351">
        <f t="shared" si="4"/>
        <v>0.69230769230769229</v>
      </c>
      <c r="P178" s="724">
        <v>0.9</v>
      </c>
      <c r="Q178" s="352">
        <f t="shared" si="5"/>
        <v>89.999999999999986</v>
      </c>
      <c r="R178" s="348"/>
      <c r="S178" s="722"/>
    </row>
    <row r="179" spans="1:19" s="447" customFormat="1">
      <c r="A179" s="446" t="s">
        <v>4</v>
      </c>
      <c r="B179" s="579" t="s">
        <v>591</v>
      </c>
      <c r="C179" s="412" t="s">
        <v>1914</v>
      </c>
      <c r="D179" s="579" t="s">
        <v>3163</v>
      </c>
      <c r="E179" s="415"/>
      <c r="F179" s="448" t="s">
        <v>137</v>
      </c>
      <c r="G179" s="412" t="s">
        <v>10</v>
      </c>
      <c r="H179" s="412" t="s">
        <v>11</v>
      </c>
      <c r="I179" s="579" t="s">
        <v>6</v>
      </c>
      <c r="J179" s="579" t="s">
        <v>66</v>
      </c>
      <c r="K179" s="723">
        <v>0.75609756097560976</v>
      </c>
      <c r="L179" s="449"/>
      <c r="M179" s="450">
        <v>41</v>
      </c>
      <c r="N179" s="450">
        <v>29</v>
      </c>
      <c r="O179" s="351">
        <f t="shared" si="4"/>
        <v>0.70731707317073167</v>
      </c>
      <c r="P179" s="724">
        <v>0.93548387096774188</v>
      </c>
      <c r="Q179" s="352">
        <f t="shared" si="5"/>
        <v>93.548387096774192</v>
      </c>
      <c r="R179" s="348"/>
      <c r="S179" s="722"/>
    </row>
    <row r="180" spans="1:19" s="447" customFormat="1">
      <c r="A180" s="446" t="s">
        <v>4</v>
      </c>
      <c r="B180" s="579" t="s">
        <v>591</v>
      </c>
      <c r="C180" s="412" t="s">
        <v>1914</v>
      </c>
      <c r="D180" s="579" t="s">
        <v>3164</v>
      </c>
      <c r="E180" s="415"/>
      <c r="F180" s="448" t="s">
        <v>137</v>
      </c>
      <c r="G180" s="412" t="s">
        <v>10</v>
      </c>
      <c r="H180" s="412" t="s">
        <v>11</v>
      </c>
      <c r="I180" s="579" t="s">
        <v>6</v>
      </c>
      <c r="J180" s="579" t="s">
        <v>66</v>
      </c>
      <c r="K180" s="723">
        <v>0.78787878787878785</v>
      </c>
      <c r="L180" s="449"/>
      <c r="M180" s="450">
        <v>33</v>
      </c>
      <c r="N180" s="450">
        <v>23</v>
      </c>
      <c r="O180" s="351">
        <f t="shared" si="4"/>
        <v>0.69696969696969702</v>
      </c>
      <c r="P180" s="724">
        <v>0.88461538461538458</v>
      </c>
      <c r="Q180" s="352">
        <f t="shared" si="5"/>
        <v>88.461538461538453</v>
      </c>
      <c r="R180" s="348"/>
      <c r="S180" s="722"/>
    </row>
    <row r="181" spans="1:19" s="447" customFormat="1">
      <c r="A181" s="446" t="s">
        <v>4</v>
      </c>
      <c r="B181" s="579" t="s">
        <v>591</v>
      </c>
      <c r="C181" s="412" t="s">
        <v>1916</v>
      </c>
      <c r="D181" s="579" t="s">
        <v>3163</v>
      </c>
      <c r="E181" s="415" t="s">
        <v>3187</v>
      </c>
      <c r="F181" s="448" t="s">
        <v>137</v>
      </c>
      <c r="G181" s="412" t="s">
        <v>10</v>
      </c>
      <c r="H181" s="412" t="s">
        <v>11</v>
      </c>
      <c r="I181" s="579" t="s">
        <v>6</v>
      </c>
      <c r="J181" s="579" t="s">
        <v>66</v>
      </c>
      <c r="K181" s="723">
        <v>0.75</v>
      </c>
      <c r="L181" s="449"/>
      <c r="M181" s="450">
        <v>12</v>
      </c>
      <c r="N181" s="450">
        <v>7</v>
      </c>
      <c r="O181" s="351">
        <f t="shared" si="4"/>
        <v>0.58333333333333337</v>
      </c>
      <c r="P181" s="724">
        <v>0.7777777777777779</v>
      </c>
      <c r="Q181" s="352">
        <f t="shared" si="5"/>
        <v>77.777777777777786</v>
      </c>
      <c r="R181" s="348"/>
      <c r="S181" s="722"/>
    </row>
    <row r="182" spans="1:19" s="447" customFormat="1">
      <c r="A182" s="446" t="s">
        <v>4</v>
      </c>
      <c r="B182" s="579" t="s">
        <v>591</v>
      </c>
      <c r="C182" s="412" t="s">
        <v>1917</v>
      </c>
      <c r="D182" s="579" t="s">
        <v>3163</v>
      </c>
      <c r="E182" s="415" t="s">
        <v>3188</v>
      </c>
      <c r="F182" s="448" t="s">
        <v>137</v>
      </c>
      <c r="G182" s="412" t="s">
        <v>10</v>
      </c>
      <c r="H182" s="412" t="s">
        <v>11</v>
      </c>
      <c r="I182" s="579" t="s">
        <v>6</v>
      </c>
      <c r="J182" s="579" t="s">
        <v>66</v>
      </c>
      <c r="K182" s="723">
        <v>0.77419354838709675</v>
      </c>
      <c r="L182" s="449"/>
      <c r="M182" s="450">
        <v>62</v>
      </c>
      <c r="N182" s="450">
        <v>45</v>
      </c>
      <c r="O182" s="351">
        <f t="shared" si="4"/>
        <v>0.72580645161290325</v>
      </c>
      <c r="P182" s="724">
        <v>0.9375</v>
      </c>
      <c r="Q182" s="352">
        <f t="shared" si="5"/>
        <v>93.75</v>
      </c>
      <c r="R182" s="348"/>
      <c r="S182" s="722"/>
    </row>
    <row r="183" spans="1:19" s="447" customFormat="1">
      <c r="A183" s="446" t="s">
        <v>4</v>
      </c>
      <c r="B183" s="579" t="s">
        <v>591</v>
      </c>
      <c r="C183" s="412" t="s">
        <v>1917</v>
      </c>
      <c r="D183" s="579" t="s">
        <v>3164</v>
      </c>
      <c r="E183" s="415"/>
      <c r="F183" s="448" t="s">
        <v>137</v>
      </c>
      <c r="G183" s="412" t="s">
        <v>10</v>
      </c>
      <c r="H183" s="412" t="s">
        <v>11</v>
      </c>
      <c r="I183" s="579" t="s">
        <v>6</v>
      </c>
      <c r="J183" s="579" t="s">
        <v>66</v>
      </c>
      <c r="K183" s="723">
        <v>0.8</v>
      </c>
      <c r="L183" s="449"/>
      <c r="M183" s="450">
        <v>25</v>
      </c>
      <c r="N183" s="450">
        <v>18</v>
      </c>
      <c r="O183" s="351">
        <f t="shared" si="4"/>
        <v>0.72</v>
      </c>
      <c r="P183" s="724">
        <v>0.9</v>
      </c>
      <c r="Q183" s="352">
        <f t="shared" si="5"/>
        <v>90</v>
      </c>
      <c r="R183" s="348"/>
      <c r="S183" s="722"/>
    </row>
    <row r="184" spans="1:19" s="447" customFormat="1">
      <c r="A184" s="446" t="s">
        <v>4</v>
      </c>
      <c r="B184" s="579" t="s">
        <v>591</v>
      </c>
      <c r="C184" s="412" t="s">
        <v>1920</v>
      </c>
      <c r="D184" s="579" t="s">
        <v>3164</v>
      </c>
      <c r="E184" s="415"/>
      <c r="F184" s="448" t="s">
        <v>137</v>
      </c>
      <c r="G184" s="412" t="s">
        <v>10</v>
      </c>
      <c r="H184" s="412" t="s">
        <v>11</v>
      </c>
      <c r="I184" s="579" t="s">
        <v>6</v>
      </c>
      <c r="J184" s="579" t="s">
        <v>66</v>
      </c>
      <c r="K184" s="723">
        <v>0.76923076923076938</v>
      </c>
      <c r="L184" s="449"/>
      <c r="M184" s="450">
        <v>26</v>
      </c>
      <c r="N184" s="450">
        <v>19</v>
      </c>
      <c r="O184" s="351">
        <f t="shared" si="4"/>
        <v>0.73076923076923073</v>
      </c>
      <c r="P184" s="724">
        <v>0.95</v>
      </c>
      <c r="Q184" s="352">
        <f t="shared" si="5"/>
        <v>94.999999999999986</v>
      </c>
      <c r="R184" s="348"/>
      <c r="S184" s="722"/>
    </row>
    <row r="185" spans="1:19" s="447" customFormat="1">
      <c r="A185" s="446" t="s">
        <v>4</v>
      </c>
      <c r="B185" s="579" t="s">
        <v>3160</v>
      </c>
      <c r="C185" s="412" t="s">
        <v>38</v>
      </c>
      <c r="D185" s="579" t="s">
        <v>3155</v>
      </c>
      <c r="E185" s="415" t="s">
        <v>3156</v>
      </c>
      <c r="F185" s="448" t="s">
        <v>137</v>
      </c>
      <c r="G185" s="412" t="s">
        <v>1922</v>
      </c>
      <c r="H185" s="412" t="s">
        <v>11</v>
      </c>
      <c r="I185" s="579" t="s">
        <v>6</v>
      </c>
      <c r="J185" s="579" t="s">
        <v>66</v>
      </c>
      <c r="K185" s="723">
        <v>6.0869565217391307E-2</v>
      </c>
      <c r="L185" s="449"/>
      <c r="M185" s="450">
        <v>115</v>
      </c>
      <c r="N185" s="450">
        <v>5</v>
      </c>
      <c r="O185" s="351">
        <f>N185/M185</f>
        <v>4.3478260869565216E-2</v>
      </c>
      <c r="P185" s="724">
        <v>0.7142857142857143</v>
      </c>
      <c r="Q185" s="352">
        <f>N185/(M185*K185/100)</f>
        <v>71.428571428571416</v>
      </c>
      <c r="R185" s="348"/>
      <c r="S185" s="722"/>
    </row>
    <row r="186" spans="1:19" s="447" customFormat="1">
      <c r="A186" s="446" t="s">
        <v>4</v>
      </c>
      <c r="B186" s="579" t="s">
        <v>3160</v>
      </c>
      <c r="C186" s="412" t="s">
        <v>38</v>
      </c>
      <c r="D186" s="579" t="s">
        <v>3157</v>
      </c>
      <c r="E186" s="415"/>
      <c r="F186" s="448" t="s">
        <v>137</v>
      </c>
      <c r="G186" s="412" t="s">
        <v>1922</v>
      </c>
      <c r="H186" s="412" t="s">
        <v>11</v>
      </c>
      <c r="I186" s="579" t="s">
        <v>6</v>
      </c>
      <c r="J186" s="579" t="s">
        <v>66</v>
      </c>
      <c r="K186" s="723">
        <v>0.14388489208633093</v>
      </c>
      <c r="L186" s="449"/>
      <c r="M186" s="450">
        <v>139</v>
      </c>
      <c r="N186" s="450">
        <v>16</v>
      </c>
      <c r="O186" s="351">
        <f t="shared" ref="O186:O244" si="6">N186/M186</f>
        <v>0.11510791366906475</v>
      </c>
      <c r="P186" s="724">
        <v>0.8</v>
      </c>
      <c r="Q186" s="352">
        <f t="shared" ref="Q186:Q244" si="7">N186/(M186*K186/100)</f>
        <v>80</v>
      </c>
      <c r="R186" s="348"/>
      <c r="S186" s="722"/>
    </row>
    <row r="187" spans="1:19" s="447" customFormat="1">
      <c r="A187" s="446" t="s">
        <v>4</v>
      </c>
      <c r="B187" s="579" t="s">
        <v>3160</v>
      </c>
      <c r="C187" s="412" t="s">
        <v>38</v>
      </c>
      <c r="D187" s="579" t="s">
        <v>3158</v>
      </c>
      <c r="E187" s="415" t="s">
        <v>3159</v>
      </c>
      <c r="F187" s="448" t="s">
        <v>137</v>
      </c>
      <c r="G187" s="412" t="s">
        <v>1922</v>
      </c>
      <c r="H187" s="412" t="s">
        <v>11</v>
      </c>
      <c r="I187" s="579" t="s">
        <v>6</v>
      </c>
      <c r="J187" s="579" t="s">
        <v>66</v>
      </c>
      <c r="K187" s="723">
        <v>0.32</v>
      </c>
      <c r="L187" s="449"/>
      <c r="M187" s="450">
        <v>25</v>
      </c>
      <c r="N187" s="450">
        <v>7</v>
      </c>
      <c r="O187" s="351">
        <f t="shared" si="6"/>
        <v>0.28000000000000003</v>
      </c>
      <c r="P187" s="724">
        <v>0.875</v>
      </c>
      <c r="Q187" s="352">
        <f t="shared" si="7"/>
        <v>87.5</v>
      </c>
      <c r="R187" s="348"/>
      <c r="S187" s="722"/>
    </row>
    <row r="188" spans="1:19" s="447" customFormat="1">
      <c r="A188" s="446" t="s">
        <v>4</v>
      </c>
      <c r="B188" s="579" t="s">
        <v>3160</v>
      </c>
      <c r="C188" s="412" t="s">
        <v>1913</v>
      </c>
      <c r="D188" s="579" t="s">
        <v>3161</v>
      </c>
      <c r="E188" s="415"/>
      <c r="F188" s="448" t="s">
        <v>137</v>
      </c>
      <c r="G188" s="412" t="s">
        <v>1922</v>
      </c>
      <c r="H188" s="412" t="s">
        <v>11</v>
      </c>
      <c r="I188" s="579" t="s">
        <v>6</v>
      </c>
      <c r="J188" s="579" t="s">
        <v>66</v>
      </c>
      <c r="K188" s="723">
        <v>3.7486218302094816E-2</v>
      </c>
      <c r="L188" s="449"/>
      <c r="M188" s="450">
        <v>1814</v>
      </c>
      <c r="N188" s="450">
        <v>54</v>
      </c>
      <c r="O188" s="351">
        <f t="shared" si="6"/>
        <v>2.9768467475192944E-2</v>
      </c>
      <c r="P188" s="724">
        <v>0.79411764705882348</v>
      </c>
      <c r="Q188" s="352">
        <f t="shared" si="7"/>
        <v>79.411764705882348</v>
      </c>
      <c r="R188" s="348"/>
      <c r="S188" s="722"/>
    </row>
    <row r="189" spans="1:19" s="447" customFormat="1">
      <c r="A189" s="446" t="s">
        <v>4</v>
      </c>
      <c r="B189" s="579" t="s">
        <v>3160</v>
      </c>
      <c r="C189" s="412" t="s">
        <v>1913</v>
      </c>
      <c r="D189" s="579" t="s">
        <v>3155</v>
      </c>
      <c r="E189" s="415"/>
      <c r="F189" s="448" t="s">
        <v>137</v>
      </c>
      <c r="G189" s="412" t="s">
        <v>1922</v>
      </c>
      <c r="H189" s="412" t="s">
        <v>11</v>
      </c>
      <c r="I189" s="579" t="s">
        <v>6</v>
      </c>
      <c r="J189" s="579" t="s">
        <v>66</v>
      </c>
      <c r="K189" s="723">
        <v>0.35714285714285715</v>
      </c>
      <c r="L189" s="449"/>
      <c r="M189" s="450">
        <v>14</v>
      </c>
      <c r="N189" s="450">
        <v>4</v>
      </c>
      <c r="O189" s="351">
        <f t="shared" si="6"/>
        <v>0.2857142857142857</v>
      </c>
      <c r="P189" s="724">
        <v>0.8</v>
      </c>
      <c r="Q189" s="352">
        <f t="shared" si="7"/>
        <v>80</v>
      </c>
      <c r="R189" s="348"/>
      <c r="S189" s="722"/>
    </row>
    <row r="190" spans="1:19" s="447" customFormat="1">
      <c r="A190" s="446" t="s">
        <v>4</v>
      </c>
      <c r="B190" s="579" t="s">
        <v>3160</v>
      </c>
      <c r="C190" s="412" t="s">
        <v>1913</v>
      </c>
      <c r="D190" s="579" t="s">
        <v>3157</v>
      </c>
      <c r="E190" s="415"/>
      <c r="F190" s="448" t="s">
        <v>137</v>
      </c>
      <c r="G190" s="412" t="s">
        <v>1922</v>
      </c>
      <c r="H190" s="412" t="s">
        <v>11</v>
      </c>
      <c r="I190" s="579" t="s">
        <v>6</v>
      </c>
      <c r="J190" s="579" t="s">
        <v>66</v>
      </c>
      <c r="K190" s="723">
        <v>7.1428571428571425E-2</v>
      </c>
      <c r="L190" s="449"/>
      <c r="M190" s="450">
        <v>84</v>
      </c>
      <c r="N190" s="450">
        <v>3</v>
      </c>
      <c r="O190" s="351">
        <f t="shared" si="6"/>
        <v>3.5714285714285712E-2</v>
      </c>
      <c r="P190" s="724">
        <v>0.5</v>
      </c>
      <c r="Q190" s="352">
        <f t="shared" si="7"/>
        <v>50</v>
      </c>
      <c r="R190" s="348"/>
      <c r="S190" s="722"/>
    </row>
    <row r="191" spans="1:19" s="447" customFormat="1">
      <c r="A191" s="446" t="s">
        <v>4</v>
      </c>
      <c r="B191" s="579" t="s">
        <v>3160</v>
      </c>
      <c r="C191" s="412" t="s">
        <v>1914</v>
      </c>
      <c r="D191" s="579" t="s">
        <v>3157</v>
      </c>
      <c r="E191" s="415" t="s">
        <v>3162</v>
      </c>
      <c r="F191" s="448" t="s">
        <v>137</v>
      </c>
      <c r="G191" s="412" t="s">
        <v>1922</v>
      </c>
      <c r="H191" s="412" t="s">
        <v>11</v>
      </c>
      <c r="I191" s="579" t="s">
        <v>6</v>
      </c>
      <c r="J191" s="579" t="s">
        <v>66</v>
      </c>
      <c r="K191" s="723">
        <v>0.18181818181818182</v>
      </c>
      <c r="L191" s="449"/>
      <c r="M191" s="450">
        <v>66</v>
      </c>
      <c r="N191" s="450">
        <v>9</v>
      </c>
      <c r="O191" s="351">
        <f t="shared" si="6"/>
        <v>0.13636363636363635</v>
      </c>
      <c r="P191" s="724">
        <v>0.75</v>
      </c>
      <c r="Q191" s="352">
        <f t="shared" si="7"/>
        <v>75</v>
      </c>
      <c r="R191" s="348"/>
      <c r="S191" s="722"/>
    </row>
    <row r="192" spans="1:19" s="447" customFormat="1">
      <c r="A192" s="446" t="s">
        <v>4</v>
      </c>
      <c r="B192" s="579" t="s">
        <v>3160</v>
      </c>
      <c r="C192" s="412" t="s">
        <v>1914</v>
      </c>
      <c r="D192" s="579" t="s">
        <v>3158</v>
      </c>
      <c r="E192" s="415"/>
      <c r="F192" s="448" t="s">
        <v>137</v>
      </c>
      <c r="G192" s="412" t="s">
        <v>1922</v>
      </c>
      <c r="H192" s="412" t="s">
        <v>11</v>
      </c>
      <c r="I192" s="579" t="s">
        <v>6</v>
      </c>
      <c r="J192" s="579" t="s">
        <v>66</v>
      </c>
      <c r="K192" s="723">
        <v>0.24</v>
      </c>
      <c r="L192" s="449"/>
      <c r="M192" s="450">
        <v>75</v>
      </c>
      <c r="N192" s="450">
        <v>10</v>
      </c>
      <c r="O192" s="351">
        <f t="shared" si="6"/>
        <v>0.13333333333333333</v>
      </c>
      <c r="P192" s="724">
        <v>0.55555555555555558</v>
      </c>
      <c r="Q192" s="352">
        <f t="shared" si="7"/>
        <v>55.555555555555557</v>
      </c>
      <c r="R192" s="348"/>
      <c r="S192" s="722"/>
    </row>
    <row r="193" spans="1:19" s="447" customFormat="1">
      <c r="A193" s="446" t="s">
        <v>4</v>
      </c>
      <c r="B193" s="579" t="s">
        <v>3160</v>
      </c>
      <c r="C193" s="412" t="s">
        <v>1914</v>
      </c>
      <c r="D193" s="579" t="s">
        <v>3163</v>
      </c>
      <c r="E193" s="415"/>
      <c r="F193" s="448" t="s">
        <v>137</v>
      </c>
      <c r="G193" s="412" t="s">
        <v>1922</v>
      </c>
      <c r="H193" s="412" t="s">
        <v>11</v>
      </c>
      <c r="I193" s="579" t="s">
        <v>6</v>
      </c>
      <c r="J193" s="579" t="s">
        <v>66</v>
      </c>
      <c r="K193" s="723">
        <v>0.45370370370370372</v>
      </c>
      <c r="L193" s="449"/>
      <c r="M193" s="450">
        <v>108</v>
      </c>
      <c r="N193" s="450">
        <v>36</v>
      </c>
      <c r="O193" s="351">
        <f t="shared" si="6"/>
        <v>0.33333333333333331</v>
      </c>
      <c r="P193" s="724">
        <v>0.73469387755102045</v>
      </c>
      <c r="Q193" s="352">
        <f t="shared" si="7"/>
        <v>73.469387755102048</v>
      </c>
      <c r="R193" s="348"/>
      <c r="S193" s="722"/>
    </row>
    <row r="194" spans="1:19" s="447" customFormat="1">
      <c r="A194" s="446" t="s">
        <v>4</v>
      </c>
      <c r="B194" s="579" t="s">
        <v>3160</v>
      </c>
      <c r="C194" s="412" t="s">
        <v>1914</v>
      </c>
      <c r="D194" s="579" t="s">
        <v>3164</v>
      </c>
      <c r="E194" s="415"/>
      <c r="F194" s="448" t="s">
        <v>137</v>
      </c>
      <c r="G194" s="412" t="s">
        <v>1922</v>
      </c>
      <c r="H194" s="412" t="s">
        <v>11</v>
      </c>
      <c r="I194" s="579" t="s">
        <v>6</v>
      </c>
      <c r="J194" s="579" t="s">
        <v>66</v>
      </c>
      <c r="K194" s="723">
        <v>0.76923076923076938</v>
      </c>
      <c r="L194" s="449"/>
      <c r="M194" s="450">
        <v>13</v>
      </c>
      <c r="N194" s="450">
        <v>10</v>
      </c>
      <c r="O194" s="351">
        <f t="shared" si="6"/>
        <v>0.76923076923076927</v>
      </c>
      <c r="P194" s="724">
        <v>1</v>
      </c>
      <c r="Q194" s="352">
        <f t="shared" si="7"/>
        <v>99.999999999999986</v>
      </c>
      <c r="R194" s="348"/>
      <c r="S194" s="722"/>
    </row>
    <row r="195" spans="1:19" s="447" customFormat="1">
      <c r="A195" s="446" t="s">
        <v>4</v>
      </c>
      <c r="B195" s="579" t="s">
        <v>3160</v>
      </c>
      <c r="C195" s="412" t="s">
        <v>1915</v>
      </c>
      <c r="D195" s="579" t="s">
        <v>3155</v>
      </c>
      <c r="E195" s="415"/>
      <c r="F195" s="448" t="s">
        <v>137</v>
      </c>
      <c r="G195" s="412" t="s">
        <v>1922</v>
      </c>
      <c r="H195" s="412" t="s">
        <v>11</v>
      </c>
      <c r="I195" s="579" t="s">
        <v>6</v>
      </c>
      <c r="J195" s="579" t="s">
        <v>66</v>
      </c>
      <c r="K195" s="723">
        <v>8.4507042253521125E-2</v>
      </c>
      <c r="L195" s="449"/>
      <c r="M195" s="450">
        <v>71</v>
      </c>
      <c r="N195" s="450">
        <v>4</v>
      </c>
      <c r="O195" s="351">
        <f t="shared" si="6"/>
        <v>5.6338028169014086E-2</v>
      </c>
      <c r="P195" s="724">
        <v>0.66666666666666652</v>
      </c>
      <c r="Q195" s="352">
        <f t="shared" si="7"/>
        <v>66.666666666666671</v>
      </c>
      <c r="R195" s="348"/>
      <c r="S195" s="722"/>
    </row>
    <row r="196" spans="1:19" s="447" customFormat="1">
      <c r="A196" s="446" t="s">
        <v>4</v>
      </c>
      <c r="B196" s="579" t="s">
        <v>3160</v>
      </c>
      <c r="C196" s="412" t="s">
        <v>1915</v>
      </c>
      <c r="D196" s="579" t="s">
        <v>3155</v>
      </c>
      <c r="E196" s="415" t="s">
        <v>3165</v>
      </c>
      <c r="F196" s="448" t="s">
        <v>137</v>
      </c>
      <c r="G196" s="412" t="s">
        <v>1922</v>
      </c>
      <c r="H196" s="412" t="s">
        <v>11</v>
      </c>
      <c r="I196" s="579" t="s">
        <v>6</v>
      </c>
      <c r="J196" s="579" t="s">
        <v>66</v>
      </c>
      <c r="K196" s="723">
        <v>0.25</v>
      </c>
      <c r="L196" s="449" t="s">
        <v>3166</v>
      </c>
      <c r="M196" s="450">
        <v>12</v>
      </c>
      <c r="N196" s="450">
        <v>3</v>
      </c>
      <c r="O196" s="351">
        <f t="shared" si="6"/>
        <v>0.25</v>
      </c>
      <c r="P196" s="724">
        <v>1</v>
      </c>
      <c r="Q196" s="352">
        <f t="shared" si="7"/>
        <v>100</v>
      </c>
      <c r="R196" s="348"/>
      <c r="S196" s="722"/>
    </row>
    <row r="197" spans="1:19" s="447" customFormat="1">
      <c r="A197" s="446" t="s">
        <v>4</v>
      </c>
      <c r="B197" s="579" t="s">
        <v>3160</v>
      </c>
      <c r="C197" s="412" t="s">
        <v>1915</v>
      </c>
      <c r="D197" s="579" t="s">
        <v>3157</v>
      </c>
      <c r="E197" s="415"/>
      <c r="F197" s="448" t="s">
        <v>137</v>
      </c>
      <c r="G197" s="412" t="s">
        <v>1922</v>
      </c>
      <c r="H197" s="412" t="s">
        <v>11</v>
      </c>
      <c r="I197" s="579" t="s">
        <v>6</v>
      </c>
      <c r="J197" s="579" t="s">
        <v>66</v>
      </c>
      <c r="K197" s="723">
        <v>0.12068965517241378</v>
      </c>
      <c r="L197" s="449"/>
      <c r="M197" s="450">
        <v>58</v>
      </c>
      <c r="N197" s="450">
        <v>4</v>
      </c>
      <c r="O197" s="351">
        <f t="shared" si="6"/>
        <v>6.8965517241379309E-2</v>
      </c>
      <c r="P197" s="724">
        <v>0.5714285714285714</v>
      </c>
      <c r="Q197" s="352">
        <f t="shared" si="7"/>
        <v>57.142857142857146</v>
      </c>
      <c r="R197" s="348"/>
      <c r="S197" s="722"/>
    </row>
    <row r="198" spans="1:19" s="447" customFormat="1">
      <c r="A198" s="446" t="s">
        <v>4</v>
      </c>
      <c r="B198" s="579" t="s">
        <v>3160</v>
      </c>
      <c r="C198" s="412" t="s">
        <v>1916</v>
      </c>
      <c r="D198" s="579" t="s">
        <v>3155</v>
      </c>
      <c r="E198" s="415" t="s">
        <v>3167</v>
      </c>
      <c r="F198" s="448" t="s">
        <v>137</v>
      </c>
      <c r="G198" s="412" t="s">
        <v>1922</v>
      </c>
      <c r="H198" s="412" t="s">
        <v>11</v>
      </c>
      <c r="I198" s="579" t="s">
        <v>6</v>
      </c>
      <c r="J198" s="579" t="s">
        <v>66</v>
      </c>
      <c r="K198" s="723">
        <v>6.3492063492063489E-2</v>
      </c>
      <c r="L198" s="449"/>
      <c r="M198" s="450">
        <v>63</v>
      </c>
      <c r="N198" s="450">
        <v>3</v>
      </c>
      <c r="O198" s="351">
        <f t="shared" si="6"/>
        <v>4.7619047619047616E-2</v>
      </c>
      <c r="P198" s="724">
        <v>0.75</v>
      </c>
      <c r="Q198" s="352">
        <f t="shared" si="7"/>
        <v>75</v>
      </c>
      <c r="R198" s="348"/>
      <c r="S198" s="722"/>
    </row>
    <row r="199" spans="1:19" s="447" customFormat="1">
      <c r="A199" s="446" t="s">
        <v>4</v>
      </c>
      <c r="B199" s="579" t="s">
        <v>3160</v>
      </c>
      <c r="C199" s="412" t="s">
        <v>1916</v>
      </c>
      <c r="D199" s="579" t="s">
        <v>3155</v>
      </c>
      <c r="E199" s="415" t="s">
        <v>3168</v>
      </c>
      <c r="F199" s="448" t="s">
        <v>137</v>
      </c>
      <c r="G199" s="412" t="s">
        <v>1922</v>
      </c>
      <c r="H199" s="412" t="s">
        <v>11</v>
      </c>
      <c r="I199" s="579" t="s">
        <v>6</v>
      </c>
      <c r="J199" s="579" t="s">
        <v>66</v>
      </c>
      <c r="K199" s="723">
        <v>6.9767441860465115E-2</v>
      </c>
      <c r="L199" s="449" t="s">
        <v>3166</v>
      </c>
      <c r="M199" s="450">
        <v>43</v>
      </c>
      <c r="N199" s="450">
        <v>3</v>
      </c>
      <c r="O199" s="351">
        <f t="shared" si="6"/>
        <v>6.9767441860465115E-2</v>
      </c>
      <c r="P199" s="724">
        <v>1</v>
      </c>
      <c r="Q199" s="352">
        <f t="shared" si="7"/>
        <v>100</v>
      </c>
      <c r="R199" s="348"/>
      <c r="S199" s="722"/>
    </row>
    <row r="200" spans="1:19" s="447" customFormat="1">
      <c r="A200" s="446" t="s">
        <v>4</v>
      </c>
      <c r="B200" s="579" t="s">
        <v>3160</v>
      </c>
      <c r="C200" s="412" t="s">
        <v>1916</v>
      </c>
      <c r="D200" s="579" t="s">
        <v>3157</v>
      </c>
      <c r="E200" s="415"/>
      <c r="F200" s="448" t="s">
        <v>137</v>
      </c>
      <c r="G200" s="412" t="s">
        <v>1922</v>
      </c>
      <c r="H200" s="412" t="s">
        <v>11</v>
      </c>
      <c r="I200" s="579" t="s">
        <v>6</v>
      </c>
      <c r="J200" s="579" t="s">
        <v>66</v>
      </c>
      <c r="K200" s="723">
        <v>0.12345679012345678</v>
      </c>
      <c r="L200" s="449"/>
      <c r="M200" s="450">
        <v>81</v>
      </c>
      <c r="N200" s="450">
        <v>9</v>
      </c>
      <c r="O200" s="351">
        <f t="shared" si="6"/>
        <v>0.1111111111111111</v>
      </c>
      <c r="P200" s="724">
        <v>0.9</v>
      </c>
      <c r="Q200" s="352">
        <f t="shared" si="7"/>
        <v>90</v>
      </c>
      <c r="R200" s="348"/>
      <c r="S200" s="722"/>
    </row>
    <row r="201" spans="1:19" s="447" customFormat="1">
      <c r="A201" s="446" t="s">
        <v>4</v>
      </c>
      <c r="B201" s="579" t="s">
        <v>3160</v>
      </c>
      <c r="C201" s="412" t="s">
        <v>1916</v>
      </c>
      <c r="D201" s="579" t="s">
        <v>3157</v>
      </c>
      <c r="E201" s="415"/>
      <c r="F201" s="448" t="s">
        <v>137</v>
      </c>
      <c r="G201" s="412" t="s">
        <v>1922</v>
      </c>
      <c r="H201" s="412" t="s">
        <v>11</v>
      </c>
      <c r="I201" s="579" t="s">
        <v>6</v>
      </c>
      <c r="J201" s="579" t="s">
        <v>66</v>
      </c>
      <c r="K201" s="723">
        <v>0.1111111111111111</v>
      </c>
      <c r="L201" s="449" t="s">
        <v>3166</v>
      </c>
      <c r="M201" s="450">
        <v>27</v>
      </c>
      <c r="N201" s="450">
        <v>3</v>
      </c>
      <c r="O201" s="351">
        <f t="shared" si="6"/>
        <v>0.1111111111111111</v>
      </c>
      <c r="P201" s="724">
        <v>1</v>
      </c>
      <c r="Q201" s="352">
        <f t="shared" si="7"/>
        <v>100</v>
      </c>
      <c r="R201" s="348"/>
      <c r="S201" s="722"/>
    </row>
    <row r="202" spans="1:19" s="447" customFormat="1">
      <c r="A202" s="446" t="s">
        <v>4</v>
      </c>
      <c r="B202" s="579" t="s">
        <v>3160</v>
      </c>
      <c r="C202" s="412" t="s">
        <v>1916</v>
      </c>
      <c r="D202" s="579" t="s">
        <v>3157</v>
      </c>
      <c r="E202" s="415" t="s">
        <v>3169</v>
      </c>
      <c r="F202" s="448" t="s">
        <v>137</v>
      </c>
      <c r="G202" s="412" t="s">
        <v>1922</v>
      </c>
      <c r="H202" s="412" t="s">
        <v>11</v>
      </c>
      <c r="I202" s="579" t="s">
        <v>6</v>
      </c>
      <c r="J202" s="579" t="s">
        <v>66</v>
      </c>
      <c r="K202" s="723">
        <v>0.26315789473684209</v>
      </c>
      <c r="L202" s="449" t="s">
        <v>3170</v>
      </c>
      <c r="M202" s="450">
        <v>19</v>
      </c>
      <c r="N202" s="450">
        <v>3</v>
      </c>
      <c r="O202" s="351">
        <f t="shared" si="6"/>
        <v>0.15789473684210525</v>
      </c>
      <c r="P202" s="724">
        <v>0.6</v>
      </c>
      <c r="Q202" s="352">
        <f t="shared" si="7"/>
        <v>60</v>
      </c>
      <c r="R202" s="348"/>
      <c r="S202" s="722"/>
    </row>
    <row r="203" spans="1:19" s="447" customFormat="1">
      <c r="A203" s="446" t="s">
        <v>4</v>
      </c>
      <c r="B203" s="579" t="s">
        <v>3160</v>
      </c>
      <c r="C203" s="412" t="s">
        <v>1916</v>
      </c>
      <c r="D203" s="579" t="s">
        <v>3158</v>
      </c>
      <c r="E203" s="415"/>
      <c r="F203" s="448" t="s">
        <v>137</v>
      </c>
      <c r="G203" s="412" t="s">
        <v>1922</v>
      </c>
      <c r="H203" s="412" t="s">
        <v>11</v>
      </c>
      <c r="I203" s="579" t="s">
        <v>6</v>
      </c>
      <c r="J203" s="579" t="s">
        <v>66</v>
      </c>
      <c r="K203" s="723">
        <v>0.27586206896551724</v>
      </c>
      <c r="L203" s="449"/>
      <c r="M203" s="450">
        <v>29</v>
      </c>
      <c r="N203" s="450">
        <v>8</v>
      </c>
      <c r="O203" s="351">
        <f t="shared" si="6"/>
        <v>0.27586206896551724</v>
      </c>
      <c r="P203" s="724">
        <v>1</v>
      </c>
      <c r="Q203" s="352">
        <f t="shared" si="7"/>
        <v>100</v>
      </c>
      <c r="R203" s="348"/>
      <c r="S203" s="722"/>
    </row>
    <row r="204" spans="1:19" s="447" customFormat="1">
      <c r="A204" s="446" t="s">
        <v>4</v>
      </c>
      <c r="B204" s="579" t="s">
        <v>3160</v>
      </c>
      <c r="C204" s="412" t="s">
        <v>1916</v>
      </c>
      <c r="D204" s="579" t="s">
        <v>3163</v>
      </c>
      <c r="E204" s="415"/>
      <c r="F204" s="448" t="s">
        <v>137</v>
      </c>
      <c r="G204" s="412" t="s">
        <v>1922</v>
      </c>
      <c r="H204" s="412" t="s">
        <v>11</v>
      </c>
      <c r="I204" s="579" t="s">
        <v>6</v>
      </c>
      <c r="J204" s="579" t="s">
        <v>66</v>
      </c>
      <c r="K204" s="723">
        <v>0.4</v>
      </c>
      <c r="L204" s="449"/>
      <c r="M204" s="450">
        <v>25</v>
      </c>
      <c r="N204" s="450">
        <v>10</v>
      </c>
      <c r="O204" s="351">
        <f t="shared" si="6"/>
        <v>0.4</v>
      </c>
      <c r="P204" s="724">
        <v>1</v>
      </c>
      <c r="Q204" s="352">
        <f t="shared" si="7"/>
        <v>100</v>
      </c>
      <c r="R204" s="348"/>
      <c r="S204" s="722"/>
    </row>
    <row r="205" spans="1:19" s="447" customFormat="1">
      <c r="A205" s="446" t="s">
        <v>4</v>
      </c>
      <c r="B205" s="579" t="s">
        <v>3160</v>
      </c>
      <c r="C205" s="412" t="s">
        <v>1916</v>
      </c>
      <c r="D205" s="579" t="s">
        <v>3163</v>
      </c>
      <c r="E205" s="415" t="s">
        <v>3171</v>
      </c>
      <c r="F205" s="448" t="s">
        <v>137</v>
      </c>
      <c r="G205" s="412" t="s">
        <v>1922</v>
      </c>
      <c r="H205" s="412" t="s">
        <v>11</v>
      </c>
      <c r="I205" s="579" t="s">
        <v>6</v>
      </c>
      <c r="J205" s="579" t="s">
        <v>66</v>
      </c>
      <c r="K205" s="723">
        <v>0.45454545454545453</v>
      </c>
      <c r="L205" s="449" t="s">
        <v>3166</v>
      </c>
      <c r="M205" s="450">
        <v>22</v>
      </c>
      <c r="N205" s="450">
        <v>9</v>
      </c>
      <c r="O205" s="351">
        <f t="shared" si="6"/>
        <v>0.40909090909090912</v>
      </c>
      <c r="P205" s="724">
        <v>0.9</v>
      </c>
      <c r="Q205" s="352">
        <f t="shared" si="7"/>
        <v>90</v>
      </c>
      <c r="R205" s="348"/>
      <c r="S205" s="722"/>
    </row>
    <row r="206" spans="1:19" s="447" customFormat="1">
      <c r="A206" s="446" t="s">
        <v>4</v>
      </c>
      <c r="B206" s="579" t="s">
        <v>3160</v>
      </c>
      <c r="C206" s="412" t="s">
        <v>1917</v>
      </c>
      <c r="D206" s="579" t="s">
        <v>3158</v>
      </c>
      <c r="E206" s="415" t="s">
        <v>3172</v>
      </c>
      <c r="F206" s="448" t="s">
        <v>137</v>
      </c>
      <c r="G206" s="412" t="s">
        <v>1922</v>
      </c>
      <c r="H206" s="412" t="s">
        <v>11</v>
      </c>
      <c r="I206" s="579" t="s">
        <v>6</v>
      </c>
      <c r="J206" s="579" t="s">
        <v>66</v>
      </c>
      <c r="K206" s="723">
        <v>0.36363636363636365</v>
      </c>
      <c r="L206" s="449"/>
      <c r="M206" s="450">
        <v>11</v>
      </c>
      <c r="N206" s="450">
        <v>3</v>
      </c>
      <c r="O206" s="351">
        <f t="shared" si="6"/>
        <v>0.27272727272727271</v>
      </c>
      <c r="P206" s="724">
        <v>0.75</v>
      </c>
      <c r="Q206" s="352">
        <f t="shared" si="7"/>
        <v>75</v>
      </c>
      <c r="R206" s="348"/>
      <c r="S206" s="722"/>
    </row>
    <row r="207" spans="1:19" s="447" customFormat="1">
      <c r="A207" s="446" t="s">
        <v>4</v>
      </c>
      <c r="B207" s="579" t="s">
        <v>3160</v>
      </c>
      <c r="C207" s="412" t="s">
        <v>1917</v>
      </c>
      <c r="D207" s="579" t="s">
        <v>3163</v>
      </c>
      <c r="E207" s="415"/>
      <c r="F207" s="448" t="s">
        <v>137</v>
      </c>
      <c r="G207" s="412" t="s">
        <v>1922</v>
      </c>
      <c r="H207" s="412" t="s">
        <v>11</v>
      </c>
      <c r="I207" s="579" t="s">
        <v>6</v>
      </c>
      <c r="J207" s="579" t="s">
        <v>66</v>
      </c>
      <c r="K207" s="723">
        <v>0.4</v>
      </c>
      <c r="L207" s="449"/>
      <c r="M207" s="450">
        <v>30</v>
      </c>
      <c r="N207" s="450">
        <v>9</v>
      </c>
      <c r="O207" s="351">
        <f t="shared" si="6"/>
        <v>0.3</v>
      </c>
      <c r="P207" s="724">
        <v>0.75</v>
      </c>
      <c r="Q207" s="352">
        <f t="shared" si="7"/>
        <v>75</v>
      </c>
      <c r="R207" s="348"/>
      <c r="S207" s="722"/>
    </row>
    <row r="208" spans="1:19" s="447" customFormat="1">
      <c r="A208" s="446" t="s">
        <v>4</v>
      </c>
      <c r="B208" s="579" t="s">
        <v>3160</v>
      </c>
      <c r="C208" s="412" t="s">
        <v>1918</v>
      </c>
      <c r="D208" s="579" t="s">
        <v>3163</v>
      </c>
      <c r="E208" s="415" t="s">
        <v>3173</v>
      </c>
      <c r="F208" s="448" t="s">
        <v>137</v>
      </c>
      <c r="G208" s="412" t="s">
        <v>1922</v>
      </c>
      <c r="H208" s="412" t="s">
        <v>11</v>
      </c>
      <c r="I208" s="579" t="s">
        <v>6</v>
      </c>
      <c r="J208" s="579" t="s">
        <v>66</v>
      </c>
      <c r="K208" s="723">
        <v>0.69090909090909092</v>
      </c>
      <c r="L208" s="449"/>
      <c r="M208" s="450">
        <v>55</v>
      </c>
      <c r="N208" s="450">
        <v>33</v>
      </c>
      <c r="O208" s="351">
        <f t="shared" si="6"/>
        <v>0.6</v>
      </c>
      <c r="P208" s="724">
        <v>0.86842105263157909</v>
      </c>
      <c r="Q208" s="352">
        <f t="shared" si="7"/>
        <v>86.84210526315789</v>
      </c>
      <c r="R208" s="348"/>
      <c r="S208" s="722"/>
    </row>
    <row r="209" spans="1:19" s="447" customFormat="1">
      <c r="A209" s="446" t="s">
        <v>4</v>
      </c>
      <c r="B209" s="579" t="s">
        <v>3160</v>
      </c>
      <c r="C209" s="412" t="s">
        <v>1919</v>
      </c>
      <c r="D209" s="579" t="s">
        <v>3161</v>
      </c>
      <c r="E209" s="415"/>
      <c r="F209" s="448" t="s">
        <v>137</v>
      </c>
      <c r="G209" s="412" t="s">
        <v>1922</v>
      </c>
      <c r="H209" s="412" t="s">
        <v>11</v>
      </c>
      <c r="I209" s="579" t="s">
        <v>6</v>
      </c>
      <c r="J209" s="579" t="s">
        <v>66</v>
      </c>
      <c r="K209" s="723">
        <v>3.6335721596724664E-2</v>
      </c>
      <c r="L209" s="449"/>
      <c r="M209" s="450">
        <v>1954</v>
      </c>
      <c r="N209" s="450">
        <v>53</v>
      </c>
      <c r="O209" s="351">
        <f t="shared" si="6"/>
        <v>2.7123848515864891E-2</v>
      </c>
      <c r="P209" s="724">
        <v>0.74647887323943662</v>
      </c>
      <c r="Q209" s="352">
        <f t="shared" si="7"/>
        <v>74.647887323943664</v>
      </c>
      <c r="R209" s="348"/>
      <c r="S209" s="722"/>
    </row>
    <row r="210" spans="1:19" s="447" customFormat="1">
      <c r="A210" s="446" t="s">
        <v>4</v>
      </c>
      <c r="B210" s="579" t="s">
        <v>3160</v>
      </c>
      <c r="C210" s="412" t="s">
        <v>1919</v>
      </c>
      <c r="D210" s="579" t="s">
        <v>3161</v>
      </c>
      <c r="E210" s="415"/>
      <c r="F210" s="448" t="s">
        <v>137</v>
      </c>
      <c r="G210" s="412" t="s">
        <v>1922</v>
      </c>
      <c r="H210" s="412" t="s">
        <v>11</v>
      </c>
      <c r="I210" s="579" t="s">
        <v>6</v>
      </c>
      <c r="J210" s="579" t="s">
        <v>66</v>
      </c>
      <c r="K210" s="723">
        <v>4.5161290322580643E-2</v>
      </c>
      <c r="L210" s="449" t="s">
        <v>3166</v>
      </c>
      <c r="M210" s="450">
        <v>465</v>
      </c>
      <c r="N210" s="450">
        <v>12</v>
      </c>
      <c r="O210" s="351">
        <f t="shared" si="6"/>
        <v>2.5806451612903226E-2</v>
      </c>
      <c r="P210" s="724">
        <v>0.5714285714285714</v>
      </c>
      <c r="Q210" s="352">
        <f t="shared" si="7"/>
        <v>57.142857142857146</v>
      </c>
      <c r="R210" s="348"/>
      <c r="S210" s="722"/>
    </row>
    <row r="211" spans="1:19" s="447" customFormat="1">
      <c r="A211" s="446" t="s">
        <v>4</v>
      </c>
      <c r="B211" s="579" t="s">
        <v>3160</v>
      </c>
      <c r="C211" s="412" t="s">
        <v>1919</v>
      </c>
      <c r="D211" s="579" t="s">
        <v>3155</v>
      </c>
      <c r="E211" s="415"/>
      <c r="F211" s="448" t="s">
        <v>137</v>
      </c>
      <c r="G211" s="412" t="s">
        <v>1922</v>
      </c>
      <c r="H211" s="412" t="s">
        <v>11</v>
      </c>
      <c r="I211" s="579" t="s">
        <v>6</v>
      </c>
      <c r="J211" s="579" t="s">
        <v>66</v>
      </c>
      <c r="K211" s="723">
        <v>0.1</v>
      </c>
      <c r="L211" s="449"/>
      <c r="M211" s="450">
        <v>60</v>
      </c>
      <c r="N211" s="450">
        <v>4</v>
      </c>
      <c r="O211" s="351">
        <f t="shared" si="6"/>
        <v>6.6666666666666666E-2</v>
      </c>
      <c r="P211" s="724">
        <v>0.66666666666666652</v>
      </c>
      <c r="Q211" s="352">
        <f t="shared" si="7"/>
        <v>66.666666666666671</v>
      </c>
      <c r="R211" s="348"/>
      <c r="S211" s="722"/>
    </row>
    <row r="212" spans="1:19" s="447" customFormat="1">
      <c r="A212" s="446" t="s">
        <v>4</v>
      </c>
      <c r="B212" s="579" t="s">
        <v>3160</v>
      </c>
      <c r="C212" s="412" t="s">
        <v>1919</v>
      </c>
      <c r="D212" s="579" t="s">
        <v>3155</v>
      </c>
      <c r="E212" s="415" t="s">
        <v>3174</v>
      </c>
      <c r="F212" s="448" t="s">
        <v>137</v>
      </c>
      <c r="G212" s="412" t="s">
        <v>1922</v>
      </c>
      <c r="H212" s="412" t="s">
        <v>11</v>
      </c>
      <c r="I212" s="579" t="s">
        <v>6</v>
      </c>
      <c r="J212" s="579" t="s">
        <v>66</v>
      </c>
      <c r="K212" s="723">
        <v>0.35</v>
      </c>
      <c r="L212" s="449" t="s">
        <v>3166</v>
      </c>
      <c r="M212" s="450">
        <v>20</v>
      </c>
      <c r="N212" s="450">
        <v>6</v>
      </c>
      <c r="O212" s="351">
        <f t="shared" si="6"/>
        <v>0.3</v>
      </c>
      <c r="P212" s="724">
        <v>0.8571428571428571</v>
      </c>
      <c r="Q212" s="352">
        <f t="shared" si="7"/>
        <v>85.714285714285708</v>
      </c>
      <c r="R212" s="348"/>
      <c r="S212" s="722"/>
    </row>
    <row r="213" spans="1:19" s="447" customFormat="1">
      <c r="A213" s="446" t="s">
        <v>4</v>
      </c>
      <c r="B213" s="579" t="s">
        <v>3160</v>
      </c>
      <c r="C213" s="412" t="s">
        <v>1919</v>
      </c>
      <c r="D213" s="579" t="s">
        <v>3157</v>
      </c>
      <c r="E213" s="415" t="s">
        <v>3175</v>
      </c>
      <c r="F213" s="448" t="s">
        <v>137</v>
      </c>
      <c r="G213" s="412" t="s">
        <v>1922</v>
      </c>
      <c r="H213" s="412" t="s">
        <v>11</v>
      </c>
      <c r="I213" s="579" t="s">
        <v>6</v>
      </c>
      <c r="J213" s="579" t="s">
        <v>66</v>
      </c>
      <c r="K213" s="723">
        <v>0.33333333333333326</v>
      </c>
      <c r="L213" s="449"/>
      <c r="M213" s="450">
        <v>42</v>
      </c>
      <c r="N213" s="450">
        <v>8</v>
      </c>
      <c r="O213" s="351">
        <f t="shared" si="6"/>
        <v>0.19047619047619047</v>
      </c>
      <c r="P213" s="724">
        <v>0.5714285714285714</v>
      </c>
      <c r="Q213" s="352">
        <f t="shared" si="7"/>
        <v>57.14285714285716</v>
      </c>
      <c r="R213" s="348"/>
      <c r="S213" s="722"/>
    </row>
    <row r="214" spans="1:19" s="447" customFormat="1">
      <c r="A214" s="446" t="s">
        <v>4</v>
      </c>
      <c r="B214" s="579" t="s">
        <v>3160</v>
      </c>
      <c r="C214" s="412" t="s">
        <v>1920</v>
      </c>
      <c r="D214" s="579" t="s">
        <v>3155</v>
      </c>
      <c r="E214" s="415" t="s">
        <v>3176</v>
      </c>
      <c r="F214" s="448" t="s">
        <v>137</v>
      </c>
      <c r="G214" s="412" t="s">
        <v>1922</v>
      </c>
      <c r="H214" s="412" t="s">
        <v>11</v>
      </c>
      <c r="I214" s="579" t="s">
        <v>6</v>
      </c>
      <c r="J214" s="579" t="s">
        <v>66</v>
      </c>
      <c r="K214" s="723">
        <v>0.27777777777777779</v>
      </c>
      <c r="L214" s="449"/>
      <c r="M214" s="450">
        <v>18</v>
      </c>
      <c r="N214" s="450">
        <v>3</v>
      </c>
      <c r="O214" s="351">
        <f t="shared" si="6"/>
        <v>0.16666666666666666</v>
      </c>
      <c r="P214" s="724">
        <v>0.6</v>
      </c>
      <c r="Q214" s="352">
        <f t="shared" si="7"/>
        <v>60</v>
      </c>
      <c r="R214" s="348"/>
      <c r="S214" s="722"/>
    </row>
    <row r="215" spans="1:19" s="447" customFormat="1">
      <c r="A215" s="446" t="s">
        <v>4</v>
      </c>
      <c r="B215" s="579" t="s">
        <v>3160</v>
      </c>
      <c r="C215" s="412" t="s">
        <v>1920</v>
      </c>
      <c r="D215" s="579" t="s">
        <v>3157</v>
      </c>
      <c r="E215" s="415"/>
      <c r="F215" s="448" t="s">
        <v>137</v>
      </c>
      <c r="G215" s="412" t="s">
        <v>1922</v>
      </c>
      <c r="H215" s="412" t="s">
        <v>11</v>
      </c>
      <c r="I215" s="579" t="s">
        <v>6</v>
      </c>
      <c r="J215" s="579" t="s">
        <v>66</v>
      </c>
      <c r="K215" s="723">
        <v>0.10714285714285714</v>
      </c>
      <c r="L215" s="449"/>
      <c r="M215" s="450">
        <v>112</v>
      </c>
      <c r="N215" s="450">
        <v>7</v>
      </c>
      <c r="O215" s="351">
        <f t="shared" si="6"/>
        <v>6.25E-2</v>
      </c>
      <c r="P215" s="724">
        <v>0.58333333333333337</v>
      </c>
      <c r="Q215" s="352">
        <f t="shared" si="7"/>
        <v>58.333333333333336</v>
      </c>
      <c r="R215" s="348"/>
      <c r="S215" s="722"/>
    </row>
    <row r="216" spans="1:19" s="447" customFormat="1">
      <c r="A216" s="446" t="s">
        <v>4</v>
      </c>
      <c r="B216" s="579" t="s">
        <v>3160</v>
      </c>
      <c r="C216" s="412" t="s">
        <v>1920</v>
      </c>
      <c r="D216" s="579" t="s">
        <v>3157</v>
      </c>
      <c r="E216" s="415" t="s">
        <v>3177</v>
      </c>
      <c r="F216" s="448" t="s">
        <v>137</v>
      </c>
      <c r="G216" s="412" t="s">
        <v>1922</v>
      </c>
      <c r="H216" s="412" t="s">
        <v>11</v>
      </c>
      <c r="I216" s="579" t="s">
        <v>6</v>
      </c>
      <c r="J216" s="579" t="s">
        <v>66</v>
      </c>
      <c r="K216" s="723">
        <v>0.1875</v>
      </c>
      <c r="L216" s="449" t="s">
        <v>3166</v>
      </c>
      <c r="M216" s="450">
        <v>16</v>
      </c>
      <c r="N216" s="450">
        <v>3</v>
      </c>
      <c r="O216" s="351">
        <f t="shared" si="6"/>
        <v>0.1875</v>
      </c>
      <c r="P216" s="724">
        <v>1</v>
      </c>
      <c r="Q216" s="352">
        <f t="shared" si="7"/>
        <v>100</v>
      </c>
      <c r="R216" s="348"/>
      <c r="S216" s="722"/>
    </row>
    <row r="217" spans="1:19" s="447" customFormat="1">
      <c r="A217" s="446" t="s">
        <v>4</v>
      </c>
      <c r="B217" s="579" t="s">
        <v>3160</v>
      </c>
      <c r="C217" s="412" t="s">
        <v>1920</v>
      </c>
      <c r="D217" s="579" t="s">
        <v>3158</v>
      </c>
      <c r="E217" s="415"/>
      <c r="F217" s="448" t="s">
        <v>137</v>
      </c>
      <c r="G217" s="412" t="s">
        <v>1922</v>
      </c>
      <c r="H217" s="412" t="s">
        <v>11</v>
      </c>
      <c r="I217" s="579" t="s">
        <v>6</v>
      </c>
      <c r="J217" s="579" t="s">
        <v>66</v>
      </c>
      <c r="K217" s="723">
        <v>0.17821782178217821</v>
      </c>
      <c r="L217" s="449"/>
      <c r="M217" s="450">
        <v>101</v>
      </c>
      <c r="N217" s="450">
        <v>13</v>
      </c>
      <c r="O217" s="351">
        <f t="shared" si="6"/>
        <v>0.12871287128712872</v>
      </c>
      <c r="P217" s="724">
        <v>0.7222222222222221</v>
      </c>
      <c r="Q217" s="352">
        <f t="shared" si="7"/>
        <v>72.222222222222229</v>
      </c>
      <c r="R217" s="348"/>
      <c r="S217" s="722"/>
    </row>
    <row r="218" spans="1:19" s="447" customFormat="1">
      <c r="A218" s="446" t="s">
        <v>4</v>
      </c>
      <c r="B218" s="579" t="s">
        <v>3160</v>
      </c>
      <c r="C218" s="412" t="s">
        <v>1920</v>
      </c>
      <c r="D218" s="579" t="s">
        <v>3163</v>
      </c>
      <c r="E218" s="415"/>
      <c r="F218" s="448" t="s">
        <v>137</v>
      </c>
      <c r="G218" s="412" t="s">
        <v>1922</v>
      </c>
      <c r="H218" s="412" t="s">
        <v>11</v>
      </c>
      <c r="I218" s="579" t="s">
        <v>6</v>
      </c>
      <c r="J218" s="579" t="s">
        <v>66</v>
      </c>
      <c r="K218" s="723">
        <v>0.43209876543209874</v>
      </c>
      <c r="L218" s="449"/>
      <c r="M218" s="450">
        <v>81</v>
      </c>
      <c r="N218" s="450">
        <v>27</v>
      </c>
      <c r="O218" s="351">
        <f t="shared" si="6"/>
        <v>0.33333333333333331</v>
      </c>
      <c r="P218" s="724">
        <v>0.77142857142857157</v>
      </c>
      <c r="Q218" s="352">
        <f t="shared" si="7"/>
        <v>77.142857142857153</v>
      </c>
      <c r="R218" s="348"/>
      <c r="S218" s="722"/>
    </row>
    <row r="219" spans="1:19" s="447" customFormat="1">
      <c r="A219" s="446" t="s">
        <v>4</v>
      </c>
      <c r="B219" s="579" t="s">
        <v>3</v>
      </c>
      <c r="C219" s="412" t="s">
        <v>38</v>
      </c>
      <c r="D219" s="579" t="s">
        <v>3178</v>
      </c>
      <c r="E219" s="415" t="s">
        <v>3179</v>
      </c>
      <c r="F219" s="448" t="s">
        <v>137</v>
      </c>
      <c r="G219" s="412" t="s">
        <v>1922</v>
      </c>
      <c r="H219" s="412" t="s">
        <v>11</v>
      </c>
      <c r="I219" s="579" t="s">
        <v>6</v>
      </c>
      <c r="J219" s="579" t="s">
        <v>66</v>
      </c>
      <c r="K219" s="723">
        <v>4.7058823529411764E-2</v>
      </c>
      <c r="L219" s="449"/>
      <c r="M219" s="450">
        <v>85</v>
      </c>
      <c r="N219" s="450">
        <v>4</v>
      </c>
      <c r="O219" s="351">
        <f t="shared" si="6"/>
        <v>4.7058823529411764E-2</v>
      </c>
      <c r="P219" s="724">
        <v>1</v>
      </c>
      <c r="Q219" s="352">
        <f t="shared" si="7"/>
        <v>100</v>
      </c>
      <c r="R219" s="348"/>
      <c r="S219" s="722"/>
    </row>
    <row r="220" spans="1:19" s="447" customFormat="1">
      <c r="A220" s="446" t="s">
        <v>4</v>
      </c>
      <c r="B220" s="579" t="s">
        <v>3</v>
      </c>
      <c r="C220" s="412" t="s">
        <v>38</v>
      </c>
      <c r="D220" s="579" t="s">
        <v>3157</v>
      </c>
      <c r="E220" s="415"/>
      <c r="F220" s="448" t="s">
        <v>137</v>
      </c>
      <c r="G220" s="412" t="s">
        <v>1922</v>
      </c>
      <c r="H220" s="412" t="s">
        <v>11</v>
      </c>
      <c r="I220" s="579" t="s">
        <v>6</v>
      </c>
      <c r="J220" s="579" t="s">
        <v>66</v>
      </c>
      <c r="K220" s="723">
        <v>5.6603773584905669E-2</v>
      </c>
      <c r="L220" s="449"/>
      <c r="M220" s="450">
        <v>53</v>
      </c>
      <c r="N220" s="450">
        <v>2</v>
      </c>
      <c r="O220" s="351">
        <f t="shared" si="6"/>
        <v>3.7735849056603772E-2</v>
      </c>
      <c r="P220" s="724">
        <v>0.66666666666666652</v>
      </c>
      <c r="Q220" s="352">
        <f t="shared" si="7"/>
        <v>66.666666666666657</v>
      </c>
      <c r="R220" s="348"/>
      <c r="S220" s="722"/>
    </row>
    <row r="221" spans="1:19" s="447" customFormat="1">
      <c r="A221" s="446" t="s">
        <v>4</v>
      </c>
      <c r="B221" s="579" t="s">
        <v>3</v>
      </c>
      <c r="C221" s="412" t="s">
        <v>1913</v>
      </c>
      <c r="D221" s="579" t="s">
        <v>3178</v>
      </c>
      <c r="E221" s="415"/>
      <c r="F221" s="448" t="s">
        <v>137</v>
      </c>
      <c r="G221" s="412" t="s">
        <v>1922</v>
      </c>
      <c r="H221" s="412" t="s">
        <v>11</v>
      </c>
      <c r="I221" s="579" t="s">
        <v>6</v>
      </c>
      <c r="J221" s="579" t="s">
        <v>66</v>
      </c>
      <c r="K221" s="723">
        <v>7.6923076923076927E-2</v>
      </c>
      <c r="L221" s="449"/>
      <c r="M221" s="450">
        <v>39</v>
      </c>
      <c r="N221" s="450">
        <v>3</v>
      </c>
      <c r="O221" s="351">
        <f t="shared" si="6"/>
        <v>7.6923076923076927E-2</v>
      </c>
      <c r="P221" s="724">
        <v>1</v>
      </c>
      <c r="Q221" s="352">
        <f t="shared" si="7"/>
        <v>100</v>
      </c>
      <c r="R221" s="348"/>
      <c r="S221" s="722"/>
    </row>
    <row r="222" spans="1:19" s="447" customFormat="1">
      <c r="A222" s="446" t="s">
        <v>4</v>
      </c>
      <c r="B222" s="579" t="s">
        <v>3</v>
      </c>
      <c r="C222" s="412" t="s">
        <v>1913</v>
      </c>
      <c r="D222" s="579" t="s">
        <v>3157</v>
      </c>
      <c r="E222" s="415"/>
      <c r="F222" s="448" t="s">
        <v>137</v>
      </c>
      <c r="G222" s="412" t="s">
        <v>1922</v>
      </c>
      <c r="H222" s="412" t="s">
        <v>11</v>
      </c>
      <c r="I222" s="579" t="s">
        <v>6</v>
      </c>
      <c r="J222" s="579" t="s">
        <v>66</v>
      </c>
      <c r="K222" s="723">
        <v>0.21428571428571427</v>
      </c>
      <c r="L222" s="449"/>
      <c r="M222" s="450">
        <v>14</v>
      </c>
      <c r="N222" s="450">
        <v>3</v>
      </c>
      <c r="O222" s="351">
        <f t="shared" si="6"/>
        <v>0.21428571428571427</v>
      </c>
      <c r="P222" s="724">
        <v>1</v>
      </c>
      <c r="Q222" s="352">
        <f t="shared" si="7"/>
        <v>100</v>
      </c>
      <c r="R222" s="348"/>
      <c r="S222" s="722"/>
    </row>
    <row r="223" spans="1:19" s="447" customFormat="1">
      <c r="A223" s="446" t="s">
        <v>4</v>
      </c>
      <c r="B223" s="579" t="s">
        <v>3</v>
      </c>
      <c r="C223" s="412" t="s">
        <v>1914</v>
      </c>
      <c r="D223" s="579" t="s">
        <v>3178</v>
      </c>
      <c r="E223" s="415"/>
      <c r="F223" s="448" t="s">
        <v>137</v>
      </c>
      <c r="G223" s="412" t="s">
        <v>1922</v>
      </c>
      <c r="H223" s="412" t="s">
        <v>11</v>
      </c>
      <c r="I223" s="579" t="s">
        <v>6</v>
      </c>
      <c r="J223" s="579" t="s">
        <v>66</v>
      </c>
      <c r="K223" s="723">
        <v>0.16666666666666663</v>
      </c>
      <c r="L223" s="449"/>
      <c r="M223" s="450">
        <v>18</v>
      </c>
      <c r="N223" s="450">
        <v>3</v>
      </c>
      <c r="O223" s="351">
        <f t="shared" si="6"/>
        <v>0.16666666666666666</v>
      </c>
      <c r="P223" s="724">
        <v>1</v>
      </c>
      <c r="Q223" s="352">
        <f t="shared" si="7"/>
        <v>100.00000000000003</v>
      </c>
      <c r="R223" s="348"/>
      <c r="S223" s="722"/>
    </row>
    <row r="224" spans="1:19" s="447" customFormat="1">
      <c r="A224" s="446" t="s">
        <v>4</v>
      </c>
      <c r="B224" s="579" t="s">
        <v>3</v>
      </c>
      <c r="C224" s="412" t="s">
        <v>1914</v>
      </c>
      <c r="D224" s="579" t="s">
        <v>3157</v>
      </c>
      <c r="E224" s="415"/>
      <c r="F224" s="448" t="s">
        <v>137</v>
      </c>
      <c r="G224" s="412" t="s">
        <v>1922</v>
      </c>
      <c r="H224" s="412" t="s">
        <v>11</v>
      </c>
      <c r="I224" s="579" t="s">
        <v>6</v>
      </c>
      <c r="J224" s="579" t="s">
        <v>66</v>
      </c>
      <c r="K224" s="723">
        <v>0.10884353741496598</v>
      </c>
      <c r="L224" s="449"/>
      <c r="M224" s="450">
        <v>147</v>
      </c>
      <c r="N224" s="450">
        <v>11</v>
      </c>
      <c r="O224" s="351">
        <f t="shared" si="6"/>
        <v>7.4829931972789115E-2</v>
      </c>
      <c r="P224" s="724">
        <v>0.6875</v>
      </c>
      <c r="Q224" s="352">
        <f t="shared" si="7"/>
        <v>68.75</v>
      </c>
      <c r="R224" s="348"/>
      <c r="S224" s="722"/>
    </row>
    <row r="225" spans="1:19" s="447" customFormat="1">
      <c r="A225" s="446" t="s">
        <v>4</v>
      </c>
      <c r="B225" s="579" t="s">
        <v>3</v>
      </c>
      <c r="C225" s="412" t="s">
        <v>1914</v>
      </c>
      <c r="D225" s="579" t="s">
        <v>3158</v>
      </c>
      <c r="E225" s="415"/>
      <c r="F225" s="448" t="s">
        <v>137</v>
      </c>
      <c r="G225" s="412" t="s">
        <v>1922</v>
      </c>
      <c r="H225" s="412" t="s">
        <v>11</v>
      </c>
      <c r="I225" s="579" t="s">
        <v>6</v>
      </c>
      <c r="J225" s="579" t="s">
        <v>66</v>
      </c>
      <c r="K225" s="723">
        <v>0.21122112211221122</v>
      </c>
      <c r="L225" s="449"/>
      <c r="M225" s="450">
        <v>303</v>
      </c>
      <c r="N225" s="450">
        <v>54</v>
      </c>
      <c r="O225" s="351">
        <f t="shared" si="6"/>
        <v>0.17821782178217821</v>
      </c>
      <c r="P225" s="724">
        <v>0.84375</v>
      </c>
      <c r="Q225" s="352">
        <f t="shared" si="7"/>
        <v>84.375</v>
      </c>
      <c r="R225" s="348"/>
      <c r="S225" s="722"/>
    </row>
    <row r="226" spans="1:19" s="447" customFormat="1">
      <c r="A226" s="446" t="s">
        <v>4</v>
      </c>
      <c r="B226" s="579" t="s">
        <v>3</v>
      </c>
      <c r="C226" s="412" t="s">
        <v>1914</v>
      </c>
      <c r="D226" s="579" t="s">
        <v>3163</v>
      </c>
      <c r="E226" s="415"/>
      <c r="F226" s="448" t="s">
        <v>137</v>
      </c>
      <c r="G226" s="412" t="s">
        <v>1922</v>
      </c>
      <c r="H226" s="412" t="s">
        <v>11</v>
      </c>
      <c r="I226" s="579" t="s">
        <v>6</v>
      </c>
      <c r="J226" s="579" t="s">
        <v>66</v>
      </c>
      <c r="K226" s="723">
        <v>0.2196969696969697</v>
      </c>
      <c r="L226" s="449"/>
      <c r="M226" s="450">
        <v>132</v>
      </c>
      <c r="N226" s="450">
        <v>23</v>
      </c>
      <c r="O226" s="351">
        <f t="shared" si="6"/>
        <v>0.17424242424242425</v>
      </c>
      <c r="P226" s="724">
        <v>0.7931034482758621</v>
      </c>
      <c r="Q226" s="352">
        <f t="shared" si="7"/>
        <v>79.310344827586206</v>
      </c>
      <c r="R226" s="348"/>
      <c r="S226" s="722"/>
    </row>
    <row r="227" spans="1:19" s="447" customFormat="1">
      <c r="A227" s="446" t="s">
        <v>4</v>
      </c>
      <c r="B227" s="579" t="s">
        <v>3</v>
      </c>
      <c r="C227" s="412" t="s">
        <v>1915</v>
      </c>
      <c r="D227" s="579" t="s">
        <v>3157</v>
      </c>
      <c r="E227" s="415" t="s">
        <v>3180</v>
      </c>
      <c r="F227" s="448" t="s">
        <v>137</v>
      </c>
      <c r="G227" s="412" t="s">
        <v>1922</v>
      </c>
      <c r="H227" s="412" t="s">
        <v>11</v>
      </c>
      <c r="I227" s="579" t="s">
        <v>6</v>
      </c>
      <c r="J227" s="579" t="s">
        <v>66</v>
      </c>
      <c r="K227" s="723">
        <v>0.41935483870967744</v>
      </c>
      <c r="L227" s="449"/>
      <c r="M227" s="450">
        <v>31</v>
      </c>
      <c r="N227" s="450">
        <v>12</v>
      </c>
      <c r="O227" s="351">
        <f t="shared" si="6"/>
        <v>0.38709677419354838</v>
      </c>
      <c r="P227" s="724">
        <v>0.92307692307692302</v>
      </c>
      <c r="Q227" s="352">
        <f t="shared" si="7"/>
        <v>92.307692307692307</v>
      </c>
      <c r="R227" s="348"/>
      <c r="S227" s="722"/>
    </row>
    <row r="228" spans="1:19" s="447" customFormat="1">
      <c r="A228" s="446" t="s">
        <v>4</v>
      </c>
      <c r="B228" s="579" t="s">
        <v>3</v>
      </c>
      <c r="C228" s="412" t="s">
        <v>1916</v>
      </c>
      <c r="D228" s="579" t="s">
        <v>3178</v>
      </c>
      <c r="E228" s="415"/>
      <c r="F228" s="448" t="s">
        <v>137</v>
      </c>
      <c r="G228" s="412" t="s">
        <v>1922</v>
      </c>
      <c r="H228" s="412" t="s">
        <v>11</v>
      </c>
      <c r="I228" s="579" t="s">
        <v>6</v>
      </c>
      <c r="J228" s="579" t="s">
        <v>66</v>
      </c>
      <c r="K228" s="723">
        <v>6.3829787234042548E-2</v>
      </c>
      <c r="L228" s="449"/>
      <c r="M228" s="450">
        <v>47</v>
      </c>
      <c r="N228" s="450">
        <v>2</v>
      </c>
      <c r="O228" s="351">
        <f t="shared" si="6"/>
        <v>4.2553191489361701E-2</v>
      </c>
      <c r="P228" s="724">
        <v>0.66666666666666652</v>
      </c>
      <c r="Q228" s="352">
        <f t="shared" si="7"/>
        <v>66.666666666666671</v>
      </c>
      <c r="R228" s="348"/>
      <c r="S228" s="722"/>
    </row>
    <row r="229" spans="1:19" s="447" customFormat="1">
      <c r="A229" s="446" t="s">
        <v>4</v>
      </c>
      <c r="B229" s="579" t="s">
        <v>3</v>
      </c>
      <c r="C229" s="412" t="s">
        <v>1916</v>
      </c>
      <c r="D229" s="579" t="s">
        <v>3157</v>
      </c>
      <c r="E229" s="415" t="s">
        <v>3181</v>
      </c>
      <c r="F229" s="448" t="s">
        <v>137</v>
      </c>
      <c r="G229" s="412" t="s">
        <v>1922</v>
      </c>
      <c r="H229" s="412" t="s">
        <v>11</v>
      </c>
      <c r="I229" s="579" t="s">
        <v>6</v>
      </c>
      <c r="J229" s="579" t="s">
        <v>66</v>
      </c>
      <c r="K229" s="723">
        <v>0.34782608695652173</v>
      </c>
      <c r="L229" s="449"/>
      <c r="M229" s="450">
        <v>23</v>
      </c>
      <c r="N229" s="450">
        <v>4</v>
      </c>
      <c r="O229" s="351">
        <f t="shared" si="6"/>
        <v>0.17391304347826086</v>
      </c>
      <c r="P229" s="724">
        <v>0.5</v>
      </c>
      <c r="Q229" s="352">
        <f t="shared" si="7"/>
        <v>50</v>
      </c>
      <c r="R229" s="348"/>
      <c r="S229" s="722"/>
    </row>
    <row r="230" spans="1:19" s="447" customFormat="1">
      <c r="A230" s="446" t="s">
        <v>4</v>
      </c>
      <c r="B230" s="579" t="s">
        <v>3</v>
      </c>
      <c r="C230" s="412" t="s">
        <v>1917</v>
      </c>
      <c r="D230" s="579" t="s">
        <v>3157</v>
      </c>
      <c r="E230" s="415" t="s">
        <v>3182</v>
      </c>
      <c r="F230" s="448" t="s">
        <v>137</v>
      </c>
      <c r="G230" s="412" t="s">
        <v>1922</v>
      </c>
      <c r="H230" s="412" t="s">
        <v>11</v>
      </c>
      <c r="I230" s="579" t="s">
        <v>6</v>
      </c>
      <c r="J230" s="579" t="s">
        <v>66</v>
      </c>
      <c r="K230" s="723">
        <v>0.21428571428571427</v>
      </c>
      <c r="L230" s="449"/>
      <c r="M230" s="450">
        <v>42</v>
      </c>
      <c r="N230" s="450">
        <v>8</v>
      </c>
      <c r="O230" s="351">
        <f t="shared" si="6"/>
        <v>0.19047619047619047</v>
      </c>
      <c r="P230" s="724">
        <v>0.88888888888888884</v>
      </c>
      <c r="Q230" s="352">
        <f t="shared" si="7"/>
        <v>88.888888888888886</v>
      </c>
      <c r="R230" s="348"/>
      <c r="S230" s="722"/>
    </row>
    <row r="231" spans="1:19" s="447" customFormat="1">
      <c r="A231" s="446" t="s">
        <v>4</v>
      </c>
      <c r="B231" s="579" t="s">
        <v>3</v>
      </c>
      <c r="C231" s="412" t="s">
        <v>1917</v>
      </c>
      <c r="D231" s="579" t="s">
        <v>3158</v>
      </c>
      <c r="E231" s="415" t="s">
        <v>3183</v>
      </c>
      <c r="F231" s="448" t="s">
        <v>137</v>
      </c>
      <c r="G231" s="412" t="s">
        <v>1922</v>
      </c>
      <c r="H231" s="412" t="s">
        <v>11</v>
      </c>
      <c r="I231" s="579" t="s">
        <v>6</v>
      </c>
      <c r="J231" s="579" t="s">
        <v>66</v>
      </c>
      <c r="K231" s="723">
        <v>0.31818181818181818</v>
      </c>
      <c r="L231" s="449"/>
      <c r="M231" s="450">
        <v>22</v>
      </c>
      <c r="N231" s="450">
        <v>5</v>
      </c>
      <c r="O231" s="351">
        <f t="shared" si="6"/>
        <v>0.22727272727272727</v>
      </c>
      <c r="P231" s="724">
        <v>0.7142857142857143</v>
      </c>
      <c r="Q231" s="352">
        <f t="shared" si="7"/>
        <v>71.428571428571416</v>
      </c>
      <c r="R231" s="348"/>
      <c r="S231" s="722"/>
    </row>
    <row r="232" spans="1:19" s="447" customFormat="1">
      <c r="A232" s="446" t="s">
        <v>4</v>
      </c>
      <c r="B232" s="579" t="s">
        <v>3</v>
      </c>
      <c r="C232" s="412" t="s">
        <v>1919</v>
      </c>
      <c r="D232" s="579" t="s">
        <v>3184</v>
      </c>
      <c r="E232" s="415"/>
      <c r="F232" s="448" t="s">
        <v>137</v>
      </c>
      <c r="G232" s="412" t="s">
        <v>1922</v>
      </c>
      <c r="H232" s="412" t="s">
        <v>11</v>
      </c>
      <c r="I232" s="579" t="s">
        <v>6</v>
      </c>
      <c r="J232" s="579" t="s">
        <v>66</v>
      </c>
      <c r="K232" s="723">
        <v>4.5871559633027525E-2</v>
      </c>
      <c r="L232" s="449"/>
      <c r="M232" s="450">
        <v>109</v>
      </c>
      <c r="N232" s="450">
        <v>3</v>
      </c>
      <c r="O232" s="351">
        <f t="shared" si="6"/>
        <v>2.7522935779816515E-2</v>
      </c>
      <c r="P232" s="724">
        <v>0.6</v>
      </c>
      <c r="Q232" s="352">
        <f t="shared" si="7"/>
        <v>60</v>
      </c>
      <c r="R232" s="348"/>
      <c r="S232" s="722"/>
    </row>
    <row r="233" spans="1:19" s="447" customFormat="1">
      <c r="A233" s="446" t="s">
        <v>4</v>
      </c>
      <c r="B233" s="579" t="s">
        <v>3</v>
      </c>
      <c r="C233" s="412" t="s">
        <v>1919</v>
      </c>
      <c r="D233" s="579" t="s">
        <v>3178</v>
      </c>
      <c r="E233" s="415"/>
      <c r="F233" s="448" t="s">
        <v>137</v>
      </c>
      <c r="G233" s="412" t="s">
        <v>1922</v>
      </c>
      <c r="H233" s="412" t="s">
        <v>11</v>
      </c>
      <c r="I233" s="579" t="s">
        <v>6</v>
      </c>
      <c r="J233" s="579" t="s">
        <v>66</v>
      </c>
      <c r="K233" s="723">
        <v>3.9430449069003289E-2</v>
      </c>
      <c r="L233" s="449"/>
      <c r="M233" s="450">
        <v>913</v>
      </c>
      <c r="N233" s="450">
        <v>28</v>
      </c>
      <c r="O233" s="351">
        <f t="shared" si="6"/>
        <v>3.0668127053669222E-2</v>
      </c>
      <c r="P233" s="724">
        <v>0.7777777777777779</v>
      </c>
      <c r="Q233" s="352">
        <f t="shared" si="7"/>
        <v>77.777777777777786</v>
      </c>
      <c r="R233" s="348"/>
      <c r="S233" s="722"/>
    </row>
    <row r="234" spans="1:19" s="447" customFormat="1">
      <c r="A234" s="446" t="s">
        <v>4</v>
      </c>
      <c r="B234" s="579" t="s">
        <v>3</v>
      </c>
      <c r="C234" s="412" t="s">
        <v>1919</v>
      </c>
      <c r="D234" s="579" t="s">
        <v>3157</v>
      </c>
      <c r="E234" s="415" t="s">
        <v>3185</v>
      </c>
      <c r="F234" s="448" t="s">
        <v>137</v>
      </c>
      <c r="G234" s="412" t="s">
        <v>1922</v>
      </c>
      <c r="H234" s="412" t="s">
        <v>11</v>
      </c>
      <c r="I234" s="579" t="s">
        <v>6</v>
      </c>
      <c r="J234" s="579" t="s">
        <v>66</v>
      </c>
      <c r="K234" s="723">
        <v>0.26470588235294118</v>
      </c>
      <c r="L234" s="449"/>
      <c r="M234" s="450">
        <v>34</v>
      </c>
      <c r="N234" s="450">
        <v>7</v>
      </c>
      <c r="O234" s="351">
        <f t="shared" si="6"/>
        <v>0.20588235294117646</v>
      </c>
      <c r="P234" s="724">
        <v>0.7777777777777779</v>
      </c>
      <c r="Q234" s="352">
        <f t="shared" si="7"/>
        <v>77.777777777777786</v>
      </c>
      <c r="R234" s="348"/>
      <c r="S234" s="722"/>
    </row>
    <row r="235" spans="1:19" s="447" customFormat="1">
      <c r="A235" s="446" t="s">
        <v>4</v>
      </c>
      <c r="B235" s="579" t="s">
        <v>3</v>
      </c>
      <c r="C235" s="412" t="s">
        <v>1920</v>
      </c>
      <c r="D235" s="579" t="s">
        <v>3178</v>
      </c>
      <c r="E235" s="415"/>
      <c r="F235" s="448" t="s">
        <v>137</v>
      </c>
      <c r="G235" s="412" t="s">
        <v>1922</v>
      </c>
      <c r="H235" s="412" t="s">
        <v>11</v>
      </c>
      <c r="I235" s="579" t="s">
        <v>6</v>
      </c>
      <c r="J235" s="579" t="s">
        <v>66</v>
      </c>
      <c r="K235" s="723">
        <v>0.16666666666666663</v>
      </c>
      <c r="L235" s="449"/>
      <c r="M235" s="450">
        <v>18</v>
      </c>
      <c r="N235" s="450">
        <v>2</v>
      </c>
      <c r="O235" s="351">
        <f t="shared" si="6"/>
        <v>0.1111111111111111</v>
      </c>
      <c r="P235" s="724">
        <v>0.66666666666666652</v>
      </c>
      <c r="Q235" s="352">
        <f t="shared" si="7"/>
        <v>66.666666666666686</v>
      </c>
      <c r="R235" s="348"/>
      <c r="S235" s="722"/>
    </row>
    <row r="236" spans="1:19" s="447" customFormat="1">
      <c r="A236" s="446" t="s">
        <v>4</v>
      </c>
      <c r="B236" s="579" t="s">
        <v>3</v>
      </c>
      <c r="C236" s="412" t="s">
        <v>1920</v>
      </c>
      <c r="D236" s="579" t="s">
        <v>3157</v>
      </c>
      <c r="E236" s="415"/>
      <c r="F236" s="448" t="s">
        <v>137</v>
      </c>
      <c r="G236" s="412" t="s">
        <v>1922</v>
      </c>
      <c r="H236" s="412" t="s">
        <v>11</v>
      </c>
      <c r="I236" s="579" t="s">
        <v>6</v>
      </c>
      <c r="J236" s="579" t="s">
        <v>66</v>
      </c>
      <c r="K236" s="723">
        <v>0.10714285714285714</v>
      </c>
      <c r="L236" s="449"/>
      <c r="M236" s="450">
        <v>84</v>
      </c>
      <c r="N236" s="450">
        <v>8</v>
      </c>
      <c r="O236" s="351">
        <f t="shared" si="6"/>
        <v>9.5238095238095233E-2</v>
      </c>
      <c r="P236" s="724">
        <v>0.88888888888888884</v>
      </c>
      <c r="Q236" s="352">
        <f t="shared" si="7"/>
        <v>88.888888888888886</v>
      </c>
      <c r="R236" s="348"/>
      <c r="S236" s="722"/>
    </row>
    <row r="237" spans="1:19" s="447" customFormat="1">
      <c r="A237" s="446" t="s">
        <v>4</v>
      </c>
      <c r="B237" s="579" t="s">
        <v>3</v>
      </c>
      <c r="C237" s="412" t="s">
        <v>1920</v>
      </c>
      <c r="D237" s="579" t="s">
        <v>3158</v>
      </c>
      <c r="E237" s="415"/>
      <c r="F237" s="448" t="s">
        <v>137</v>
      </c>
      <c r="G237" s="412" t="s">
        <v>1922</v>
      </c>
      <c r="H237" s="412" t="s">
        <v>11</v>
      </c>
      <c r="I237" s="579" t="s">
        <v>6</v>
      </c>
      <c r="J237" s="579" t="s">
        <v>66</v>
      </c>
      <c r="K237" s="723">
        <v>0.14772727272727273</v>
      </c>
      <c r="L237" s="449"/>
      <c r="M237" s="450">
        <v>88</v>
      </c>
      <c r="N237" s="450">
        <v>12</v>
      </c>
      <c r="O237" s="351">
        <f t="shared" si="6"/>
        <v>0.13636363636363635</v>
      </c>
      <c r="P237" s="724">
        <v>0.92307692307692302</v>
      </c>
      <c r="Q237" s="352">
        <f t="shared" si="7"/>
        <v>92.307692307692307</v>
      </c>
      <c r="R237" s="348"/>
      <c r="S237" s="722"/>
    </row>
    <row r="238" spans="1:19" s="447" customFormat="1">
      <c r="A238" s="446" t="s">
        <v>4</v>
      </c>
      <c r="B238" s="579" t="s">
        <v>3</v>
      </c>
      <c r="C238" s="412" t="s">
        <v>1920</v>
      </c>
      <c r="D238" s="579" t="s">
        <v>3163</v>
      </c>
      <c r="E238" s="415" t="s">
        <v>3186</v>
      </c>
      <c r="F238" s="448" t="s">
        <v>137</v>
      </c>
      <c r="G238" s="412" t="s">
        <v>1922</v>
      </c>
      <c r="H238" s="412" t="s">
        <v>11</v>
      </c>
      <c r="I238" s="579" t="s">
        <v>6</v>
      </c>
      <c r="J238" s="579" t="s">
        <v>66</v>
      </c>
      <c r="K238" s="723">
        <v>0.76923076923076938</v>
      </c>
      <c r="L238" s="449"/>
      <c r="M238" s="450">
        <v>26</v>
      </c>
      <c r="N238" s="450">
        <v>18</v>
      </c>
      <c r="O238" s="351">
        <f t="shared" si="6"/>
        <v>0.69230769230769229</v>
      </c>
      <c r="P238" s="724">
        <v>0.9</v>
      </c>
      <c r="Q238" s="352">
        <f t="shared" si="7"/>
        <v>89.999999999999986</v>
      </c>
      <c r="R238" s="348"/>
      <c r="S238" s="722"/>
    </row>
    <row r="239" spans="1:19" s="447" customFormat="1">
      <c r="A239" s="446" t="s">
        <v>4</v>
      </c>
      <c r="B239" s="579" t="s">
        <v>591</v>
      </c>
      <c r="C239" s="412" t="s">
        <v>1914</v>
      </c>
      <c r="D239" s="579" t="s">
        <v>3163</v>
      </c>
      <c r="E239" s="415"/>
      <c r="F239" s="448" t="s">
        <v>137</v>
      </c>
      <c r="G239" s="412" t="s">
        <v>1922</v>
      </c>
      <c r="H239" s="412" t="s">
        <v>11</v>
      </c>
      <c r="I239" s="579" t="s">
        <v>6</v>
      </c>
      <c r="J239" s="579" t="s">
        <v>66</v>
      </c>
      <c r="K239" s="723">
        <v>0.75609756097560976</v>
      </c>
      <c r="L239" s="449"/>
      <c r="M239" s="450">
        <v>41</v>
      </c>
      <c r="N239" s="450">
        <v>29</v>
      </c>
      <c r="O239" s="351">
        <f t="shared" si="6"/>
        <v>0.70731707317073167</v>
      </c>
      <c r="P239" s="724">
        <v>0.93548387096774188</v>
      </c>
      <c r="Q239" s="352">
        <f t="shared" si="7"/>
        <v>93.548387096774192</v>
      </c>
      <c r="R239" s="348"/>
      <c r="S239" s="722"/>
    </row>
    <row r="240" spans="1:19" s="447" customFormat="1">
      <c r="A240" s="446" t="s">
        <v>4</v>
      </c>
      <c r="B240" s="579" t="s">
        <v>591</v>
      </c>
      <c r="C240" s="412" t="s">
        <v>1914</v>
      </c>
      <c r="D240" s="579" t="s">
        <v>3164</v>
      </c>
      <c r="E240" s="415"/>
      <c r="F240" s="448" t="s">
        <v>137</v>
      </c>
      <c r="G240" s="412" t="s">
        <v>1922</v>
      </c>
      <c r="H240" s="412" t="s">
        <v>11</v>
      </c>
      <c r="I240" s="579" t="s">
        <v>6</v>
      </c>
      <c r="J240" s="579" t="s">
        <v>66</v>
      </c>
      <c r="K240" s="723">
        <v>0.78787878787878785</v>
      </c>
      <c r="L240" s="449"/>
      <c r="M240" s="450">
        <v>33</v>
      </c>
      <c r="N240" s="450">
        <v>23</v>
      </c>
      <c r="O240" s="351">
        <f t="shared" si="6"/>
        <v>0.69696969696969702</v>
      </c>
      <c r="P240" s="724">
        <v>0.88461538461538458</v>
      </c>
      <c r="Q240" s="352">
        <f t="shared" si="7"/>
        <v>88.461538461538453</v>
      </c>
      <c r="R240" s="348"/>
      <c r="S240" s="722"/>
    </row>
    <row r="241" spans="1:19" s="447" customFormat="1">
      <c r="A241" s="446" t="s">
        <v>4</v>
      </c>
      <c r="B241" s="579" t="s">
        <v>591</v>
      </c>
      <c r="C241" s="412" t="s">
        <v>1916</v>
      </c>
      <c r="D241" s="579" t="s">
        <v>3163</v>
      </c>
      <c r="E241" s="415" t="s">
        <v>3187</v>
      </c>
      <c r="F241" s="448" t="s">
        <v>137</v>
      </c>
      <c r="G241" s="412" t="s">
        <v>1922</v>
      </c>
      <c r="H241" s="412" t="s">
        <v>11</v>
      </c>
      <c r="I241" s="579" t="s">
        <v>6</v>
      </c>
      <c r="J241" s="579" t="s">
        <v>66</v>
      </c>
      <c r="K241" s="723">
        <v>0.75</v>
      </c>
      <c r="L241" s="449"/>
      <c r="M241" s="450">
        <v>12</v>
      </c>
      <c r="N241" s="450">
        <v>7</v>
      </c>
      <c r="O241" s="351">
        <f t="shared" si="6"/>
        <v>0.58333333333333337</v>
      </c>
      <c r="P241" s="724">
        <v>0.7777777777777779</v>
      </c>
      <c r="Q241" s="352">
        <f t="shared" si="7"/>
        <v>77.777777777777786</v>
      </c>
      <c r="R241" s="348"/>
      <c r="S241" s="722"/>
    </row>
    <row r="242" spans="1:19" s="447" customFormat="1">
      <c r="A242" s="446" t="s">
        <v>4</v>
      </c>
      <c r="B242" s="579" t="s">
        <v>591</v>
      </c>
      <c r="C242" s="412" t="s">
        <v>1917</v>
      </c>
      <c r="D242" s="579" t="s">
        <v>3163</v>
      </c>
      <c r="E242" s="415" t="s">
        <v>3188</v>
      </c>
      <c r="F242" s="448" t="s">
        <v>137</v>
      </c>
      <c r="G242" s="412" t="s">
        <v>1922</v>
      </c>
      <c r="H242" s="412" t="s">
        <v>11</v>
      </c>
      <c r="I242" s="579" t="s">
        <v>6</v>
      </c>
      <c r="J242" s="579" t="s">
        <v>66</v>
      </c>
      <c r="K242" s="723">
        <v>0.77419354838709675</v>
      </c>
      <c r="L242" s="449"/>
      <c r="M242" s="450">
        <v>62</v>
      </c>
      <c r="N242" s="450">
        <v>45</v>
      </c>
      <c r="O242" s="351">
        <f t="shared" si="6"/>
        <v>0.72580645161290325</v>
      </c>
      <c r="P242" s="724">
        <v>0.9375</v>
      </c>
      <c r="Q242" s="352">
        <f t="shared" si="7"/>
        <v>93.75</v>
      </c>
      <c r="R242" s="348"/>
      <c r="S242" s="722"/>
    </row>
    <row r="243" spans="1:19" s="447" customFormat="1">
      <c r="A243" s="446" t="s">
        <v>4</v>
      </c>
      <c r="B243" s="579" t="s">
        <v>591</v>
      </c>
      <c r="C243" s="412" t="s">
        <v>1917</v>
      </c>
      <c r="D243" s="579" t="s">
        <v>3164</v>
      </c>
      <c r="E243" s="415"/>
      <c r="F243" s="448" t="s">
        <v>137</v>
      </c>
      <c r="G243" s="412" t="s">
        <v>1922</v>
      </c>
      <c r="H243" s="412" t="s">
        <v>11</v>
      </c>
      <c r="I243" s="579" t="s">
        <v>6</v>
      </c>
      <c r="J243" s="579" t="s">
        <v>66</v>
      </c>
      <c r="K243" s="723">
        <v>0.8</v>
      </c>
      <c r="L243" s="449"/>
      <c r="M243" s="450">
        <v>25</v>
      </c>
      <c r="N243" s="450">
        <v>18</v>
      </c>
      <c r="O243" s="351">
        <f t="shared" si="6"/>
        <v>0.72</v>
      </c>
      <c r="P243" s="724">
        <v>0.9</v>
      </c>
      <c r="Q243" s="352">
        <f t="shared" si="7"/>
        <v>90</v>
      </c>
      <c r="R243" s="348"/>
      <c r="S243" s="722"/>
    </row>
    <row r="244" spans="1:19" s="447" customFormat="1">
      <c r="A244" s="446" t="s">
        <v>4</v>
      </c>
      <c r="B244" s="579" t="s">
        <v>591</v>
      </c>
      <c r="C244" s="412" t="s">
        <v>1920</v>
      </c>
      <c r="D244" s="579" t="s">
        <v>3164</v>
      </c>
      <c r="E244" s="415"/>
      <c r="F244" s="448" t="s">
        <v>137</v>
      </c>
      <c r="G244" s="412" t="s">
        <v>1922</v>
      </c>
      <c r="H244" s="412" t="s">
        <v>11</v>
      </c>
      <c r="I244" s="579" t="s">
        <v>6</v>
      </c>
      <c r="J244" s="579" t="s">
        <v>66</v>
      </c>
      <c r="K244" s="723">
        <v>0.76923076923076938</v>
      </c>
      <c r="L244" s="449"/>
      <c r="M244" s="450">
        <v>26</v>
      </c>
      <c r="N244" s="450">
        <v>19</v>
      </c>
      <c r="O244" s="351">
        <f t="shared" si="6"/>
        <v>0.73076923076923073</v>
      </c>
      <c r="P244" s="724">
        <v>0.95</v>
      </c>
      <c r="Q244" s="352">
        <f t="shared" si="7"/>
        <v>94.999999999999986</v>
      </c>
      <c r="R244" s="348"/>
      <c r="S244" s="722"/>
    </row>
    <row r="245" spans="1:19" s="447" customFormat="1">
      <c r="A245" s="446" t="s">
        <v>4</v>
      </c>
      <c r="B245" s="579" t="s">
        <v>3160</v>
      </c>
      <c r="C245" s="412" t="s">
        <v>38</v>
      </c>
      <c r="D245" s="579" t="s">
        <v>3155</v>
      </c>
      <c r="E245" s="415" t="s">
        <v>3156</v>
      </c>
      <c r="F245" s="448" t="s">
        <v>137</v>
      </c>
      <c r="G245" s="412" t="s">
        <v>1923</v>
      </c>
      <c r="H245" s="412" t="s">
        <v>11</v>
      </c>
      <c r="I245" s="579" t="s">
        <v>6</v>
      </c>
      <c r="J245" s="579" t="s">
        <v>66</v>
      </c>
      <c r="K245" s="723">
        <v>6.0869565217391307E-2</v>
      </c>
      <c r="L245" s="449"/>
      <c r="M245" s="450">
        <v>115</v>
      </c>
      <c r="N245" s="450">
        <v>5</v>
      </c>
      <c r="O245" s="351">
        <f>N245/M245</f>
        <v>4.3478260869565216E-2</v>
      </c>
      <c r="P245" s="724">
        <v>0.7142857142857143</v>
      </c>
      <c r="Q245" s="352">
        <f>N245/(M245*K245/100)</f>
        <v>71.428571428571416</v>
      </c>
      <c r="R245" s="348"/>
      <c r="S245" s="722"/>
    </row>
    <row r="246" spans="1:19" s="447" customFormat="1">
      <c r="A246" s="446" t="s">
        <v>4</v>
      </c>
      <c r="B246" s="579" t="s">
        <v>3160</v>
      </c>
      <c r="C246" s="412" t="s">
        <v>38</v>
      </c>
      <c r="D246" s="579" t="s">
        <v>3157</v>
      </c>
      <c r="E246" s="415"/>
      <c r="F246" s="448" t="s">
        <v>137</v>
      </c>
      <c r="G246" s="412" t="s">
        <v>1923</v>
      </c>
      <c r="H246" s="412" t="s">
        <v>11</v>
      </c>
      <c r="I246" s="579" t="s">
        <v>6</v>
      </c>
      <c r="J246" s="579" t="s">
        <v>66</v>
      </c>
      <c r="K246" s="723">
        <v>0.14388489208633093</v>
      </c>
      <c r="L246" s="449"/>
      <c r="M246" s="450">
        <v>139</v>
      </c>
      <c r="N246" s="450">
        <v>16</v>
      </c>
      <c r="O246" s="351">
        <f t="shared" ref="O246:O304" si="8">N246/M246</f>
        <v>0.11510791366906475</v>
      </c>
      <c r="P246" s="724">
        <v>0.8</v>
      </c>
      <c r="Q246" s="352">
        <f t="shared" ref="Q246:Q304" si="9">N246/(M246*K246/100)</f>
        <v>80</v>
      </c>
      <c r="R246" s="348"/>
      <c r="S246" s="722"/>
    </row>
    <row r="247" spans="1:19" s="447" customFormat="1">
      <c r="A247" s="446" t="s">
        <v>4</v>
      </c>
      <c r="B247" s="579" t="s">
        <v>3160</v>
      </c>
      <c r="C247" s="412" t="s">
        <v>38</v>
      </c>
      <c r="D247" s="579" t="s">
        <v>3158</v>
      </c>
      <c r="E247" s="415" t="s">
        <v>3159</v>
      </c>
      <c r="F247" s="448" t="s">
        <v>137</v>
      </c>
      <c r="G247" s="412" t="s">
        <v>1923</v>
      </c>
      <c r="H247" s="412" t="s">
        <v>11</v>
      </c>
      <c r="I247" s="579" t="s">
        <v>6</v>
      </c>
      <c r="J247" s="579" t="s">
        <v>66</v>
      </c>
      <c r="K247" s="723">
        <v>0.32</v>
      </c>
      <c r="L247" s="449"/>
      <c r="M247" s="450">
        <v>25</v>
      </c>
      <c r="N247" s="450">
        <v>7</v>
      </c>
      <c r="O247" s="351">
        <f t="shared" si="8"/>
        <v>0.28000000000000003</v>
      </c>
      <c r="P247" s="724">
        <v>0.875</v>
      </c>
      <c r="Q247" s="352">
        <f t="shared" si="9"/>
        <v>87.5</v>
      </c>
      <c r="R247" s="348"/>
      <c r="S247" s="722"/>
    </row>
    <row r="248" spans="1:19" s="447" customFormat="1">
      <c r="A248" s="446" t="s">
        <v>4</v>
      </c>
      <c r="B248" s="579" t="s">
        <v>3160</v>
      </c>
      <c r="C248" s="412" t="s">
        <v>1913</v>
      </c>
      <c r="D248" s="579" t="s">
        <v>3161</v>
      </c>
      <c r="E248" s="415"/>
      <c r="F248" s="448" t="s">
        <v>137</v>
      </c>
      <c r="G248" s="412" t="s">
        <v>1923</v>
      </c>
      <c r="H248" s="412" t="s">
        <v>11</v>
      </c>
      <c r="I248" s="579" t="s">
        <v>6</v>
      </c>
      <c r="J248" s="579" t="s">
        <v>66</v>
      </c>
      <c r="K248" s="723">
        <v>3.7486218302094816E-2</v>
      </c>
      <c r="L248" s="449"/>
      <c r="M248" s="450">
        <v>1814</v>
      </c>
      <c r="N248" s="450">
        <v>54</v>
      </c>
      <c r="O248" s="351">
        <f t="shared" si="8"/>
        <v>2.9768467475192944E-2</v>
      </c>
      <c r="P248" s="724">
        <v>0.79411764705882348</v>
      </c>
      <c r="Q248" s="352">
        <f t="shared" si="9"/>
        <v>79.411764705882348</v>
      </c>
      <c r="R248" s="348"/>
      <c r="S248" s="722"/>
    </row>
    <row r="249" spans="1:19" s="447" customFormat="1">
      <c r="A249" s="446" t="s">
        <v>4</v>
      </c>
      <c r="B249" s="579" t="s">
        <v>3160</v>
      </c>
      <c r="C249" s="412" t="s">
        <v>1913</v>
      </c>
      <c r="D249" s="579" t="s">
        <v>3155</v>
      </c>
      <c r="E249" s="415"/>
      <c r="F249" s="448" t="s">
        <v>137</v>
      </c>
      <c r="G249" s="412" t="s">
        <v>1923</v>
      </c>
      <c r="H249" s="412" t="s">
        <v>11</v>
      </c>
      <c r="I249" s="579" t="s">
        <v>6</v>
      </c>
      <c r="J249" s="579" t="s">
        <v>66</v>
      </c>
      <c r="K249" s="723">
        <v>0.35714285714285715</v>
      </c>
      <c r="L249" s="449"/>
      <c r="M249" s="450">
        <v>14</v>
      </c>
      <c r="N249" s="450">
        <v>4</v>
      </c>
      <c r="O249" s="351">
        <f t="shared" si="8"/>
        <v>0.2857142857142857</v>
      </c>
      <c r="P249" s="724">
        <v>0.8</v>
      </c>
      <c r="Q249" s="352">
        <f t="shared" si="9"/>
        <v>80</v>
      </c>
      <c r="R249" s="348"/>
      <c r="S249" s="722"/>
    </row>
    <row r="250" spans="1:19" s="447" customFormat="1">
      <c r="A250" s="446" t="s">
        <v>4</v>
      </c>
      <c r="B250" s="579" t="s">
        <v>3160</v>
      </c>
      <c r="C250" s="412" t="s">
        <v>1913</v>
      </c>
      <c r="D250" s="579" t="s">
        <v>3157</v>
      </c>
      <c r="E250" s="415"/>
      <c r="F250" s="448" t="s">
        <v>137</v>
      </c>
      <c r="G250" s="412" t="s">
        <v>1923</v>
      </c>
      <c r="H250" s="412" t="s">
        <v>11</v>
      </c>
      <c r="I250" s="579" t="s">
        <v>6</v>
      </c>
      <c r="J250" s="579" t="s">
        <v>66</v>
      </c>
      <c r="K250" s="723">
        <v>7.1428571428571425E-2</v>
      </c>
      <c r="L250" s="449"/>
      <c r="M250" s="450">
        <v>84</v>
      </c>
      <c r="N250" s="450">
        <v>3</v>
      </c>
      <c r="O250" s="351">
        <f t="shared" si="8"/>
        <v>3.5714285714285712E-2</v>
      </c>
      <c r="P250" s="724">
        <v>0.5</v>
      </c>
      <c r="Q250" s="352">
        <f t="shared" si="9"/>
        <v>50</v>
      </c>
      <c r="R250" s="348"/>
      <c r="S250" s="722"/>
    </row>
    <row r="251" spans="1:19" s="447" customFormat="1">
      <c r="A251" s="446" t="s">
        <v>4</v>
      </c>
      <c r="B251" s="579" t="s">
        <v>3160</v>
      </c>
      <c r="C251" s="412" t="s">
        <v>1914</v>
      </c>
      <c r="D251" s="579" t="s">
        <v>3157</v>
      </c>
      <c r="E251" s="415" t="s">
        <v>3162</v>
      </c>
      <c r="F251" s="448" t="s">
        <v>137</v>
      </c>
      <c r="G251" s="412" t="s">
        <v>1923</v>
      </c>
      <c r="H251" s="412" t="s">
        <v>11</v>
      </c>
      <c r="I251" s="579" t="s">
        <v>6</v>
      </c>
      <c r="J251" s="579" t="s">
        <v>66</v>
      </c>
      <c r="K251" s="723">
        <v>0.18181818181818182</v>
      </c>
      <c r="L251" s="449"/>
      <c r="M251" s="450">
        <v>66</v>
      </c>
      <c r="N251" s="450">
        <v>9</v>
      </c>
      <c r="O251" s="351">
        <f t="shared" si="8"/>
        <v>0.13636363636363635</v>
      </c>
      <c r="P251" s="724">
        <v>0.75</v>
      </c>
      <c r="Q251" s="352">
        <f t="shared" si="9"/>
        <v>75</v>
      </c>
      <c r="R251" s="348"/>
      <c r="S251" s="722"/>
    </row>
    <row r="252" spans="1:19" s="447" customFormat="1">
      <c r="A252" s="446" t="s">
        <v>4</v>
      </c>
      <c r="B252" s="579" t="s">
        <v>3160</v>
      </c>
      <c r="C252" s="412" t="s">
        <v>1914</v>
      </c>
      <c r="D252" s="579" t="s">
        <v>3158</v>
      </c>
      <c r="E252" s="415"/>
      <c r="F252" s="448" t="s">
        <v>137</v>
      </c>
      <c r="G252" s="412" t="s">
        <v>1923</v>
      </c>
      <c r="H252" s="412" t="s">
        <v>11</v>
      </c>
      <c r="I252" s="579" t="s">
        <v>6</v>
      </c>
      <c r="J252" s="579" t="s">
        <v>66</v>
      </c>
      <c r="K252" s="723">
        <v>0.24</v>
      </c>
      <c r="L252" s="449"/>
      <c r="M252" s="450">
        <v>75</v>
      </c>
      <c r="N252" s="450">
        <v>10</v>
      </c>
      <c r="O252" s="351">
        <f t="shared" si="8"/>
        <v>0.13333333333333333</v>
      </c>
      <c r="P252" s="724">
        <v>0.55555555555555558</v>
      </c>
      <c r="Q252" s="352">
        <f t="shared" si="9"/>
        <v>55.555555555555557</v>
      </c>
      <c r="R252" s="348"/>
      <c r="S252" s="722"/>
    </row>
    <row r="253" spans="1:19" s="447" customFormat="1">
      <c r="A253" s="446" t="s">
        <v>4</v>
      </c>
      <c r="B253" s="579" t="s">
        <v>3160</v>
      </c>
      <c r="C253" s="412" t="s">
        <v>1914</v>
      </c>
      <c r="D253" s="579" t="s">
        <v>3163</v>
      </c>
      <c r="E253" s="415"/>
      <c r="F253" s="448" t="s">
        <v>137</v>
      </c>
      <c r="G253" s="412" t="s">
        <v>1923</v>
      </c>
      <c r="H253" s="412" t="s">
        <v>11</v>
      </c>
      <c r="I253" s="579" t="s">
        <v>6</v>
      </c>
      <c r="J253" s="579" t="s">
        <v>66</v>
      </c>
      <c r="K253" s="723">
        <v>0.45370370370370372</v>
      </c>
      <c r="L253" s="449"/>
      <c r="M253" s="450">
        <v>108</v>
      </c>
      <c r="N253" s="450">
        <v>36</v>
      </c>
      <c r="O253" s="351">
        <f t="shared" si="8"/>
        <v>0.33333333333333331</v>
      </c>
      <c r="P253" s="724">
        <v>0.73469387755102045</v>
      </c>
      <c r="Q253" s="352">
        <f t="shared" si="9"/>
        <v>73.469387755102048</v>
      </c>
      <c r="R253" s="348"/>
      <c r="S253" s="722"/>
    </row>
    <row r="254" spans="1:19" s="447" customFormat="1">
      <c r="A254" s="446" t="s">
        <v>4</v>
      </c>
      <c r="B254" s="579" t="s">
        <v>3160</v>
      </c>
      <c r="C254" s="412" t="s">
        <v>1914</v>
      </c>
      <c r="D254" s="579" t="s">
        <v>3164</v>
      </c>
      <c r="E254" s="415"/>
      <c r="F254" s="448" t="s">
        <v>137</v>
      </c>
      <c r="G254" s="412" t="s">
        <v>1923</v>
      </c>
      <c r="H254" s="412" t="s">
        <v>11</v>
      </c>
      <c r="I254" s="579" t="s">
        <v>6</v>
      </c>
      <c r="J254" s="579" t="s">
        <v>66</v>
      </c>
      <c r="K254" s="723">
        <v>0.76923076923076938</v>
      </c>
      <c r="L254" s="449"/>
      <c r="M254" s="450">
        <v>13</v>
      </c>
      <c r="N254" s="450">
        <v>10</v>
      </c>
      <c r="O254" s="351">
        <f t="shared" si="8"/>
        <v>0.76923076923076927</v>
      </c>
      <c r="P254" s="724">
        <v>1</v>
      </c>
      <c r="Q254" s="352">
        <f t="shared" si="9"/>
        <v>99.999999999999986</v>
      </c>
      <c r="R254" s="348"/>
      <c r="S254" s="722"/>
    </row>
    <row r="255" spans="1:19" s="447" customFormat="1">
      <c r="A255" s="446" t="s">
        <v>4</v>
      </c>
      <c r="B255" s="579" t="s">
        <v>3160</v>
      </c>
      <c r="C255" s="412" t="s">
        <v>1915</v>
      </c>
      <c r="D255" s="579" t="s">
        <v>3155</v>
      </c>
      <c r="E255" s="415"/>
      <c r="F255" s="448" t="s">
        <v>137</v>
      </c>
      <c r="G255" s="412" t="s">
        <v>1923</v>
      </c>
      <c r="H255" s="412" t="s">
        <v>11</v>
      </c>
      <c r="I255" s="579" t="s">
        <v>6</v>
      </c>
      <c r="J255" s="579" t="s">
        <v>66</v>
      </c>
      <c r="K255" s="723">
        <v>8.4507042253521125E-2</v>
      </c>
      <c r="L255" s="449"/>
      <c r="M255" s="450">
        <v>71</v>
      </c>
      <c r="N255" s="450">
        <v>4</v>
      </c>
      <c r="O255" s="351">
        <f t="shared" si="8"/>
        <v>5.6338028169014086E-2</v>
      </c>
      <c r="P255" s="724">
        <v>0.66666666666666652</v>
      </c>
      <c r="Q255" s="352">
        <f t="shared" si="9"/>
        <v>66.666666666666671</v>
      </c>
      <c r="R255" s="348"/>
      <c r="S255" s="722"/>
    </row>
    <row r="256" spans="1:19" s="447" customFormat="1">
      <c r="A256" s="446" t="s">
        <v>4</v>
      </c>
      <c r="B256" s="579" t="s">
        <v>3160</v>
      </c>
      <c r="C256" s="412" t="s">
        <v>1915</v>
      </c>
      <c r="D256" s="579" t="s">
        <v>3155</v>
      </c>
      <c r="E256" s="415" t="s">
        <v>3165</v>
      </c>
      <c r="F256" s="448" t="s">
        <v>137</v>
      </c>
      <c r="G256" s="412" t="s">
        <v>1923</v>
      </c>
      <c r="H256" s="412" t="s">
        <v>11</v>
      </c>
      <c r="I256" s="579" t="s">
        <v>6</v>
      </c>
      <c r="J256" s="579" t="s">
        <v>66</v>
      </c>
      <c r="K256" s="723">
        <v>0.25</v>
      </c>
      <c r="L256" s="449" t="s">
        <v>3166</v>
      </c>
      <c r="M256" s="450">
        <v>12</v>
      </c>
      <c r="N256" s="450">
        <v>3</v>
      </c>
      <c r="O256" s="351">
        <f t="shared" si="8"/>
        <v>0.25</v>
      </c>
      <c r="P256" s="724">
        <v>1</v>
      </c>
      <c r="Q256" s="352">
        <f t="shared" si="9"/>
        <v>100</v>
      </c>
      <c r="R256" s="348"/>
      <c r="S256" s="722"/>
    </row>
    <row r="257" spans="1:19" s="447" customFormat="1">
      <c r="A257" s="446" t="s">
        <v>4</v>
      </c>
      <c r="B257" s="579" t="s">
        <v>3160</v>
      </c>
      <c r="C257" s="412" t="s">
        <v>1915</v>
      </c>
      <c r="D257" s="579" t="s">
        <v>3157</v>
      </c>
      <c r="E257" s="415"/>
      <c r="F257" s="448" t="s">
        <v>137</v>
      </c>
      <c r="G257" s="412" t="s">
        <v>1923</v>
      </c>
      <c r="H257" s="412" t="s">
        <v>11</v>
      </c>
      <c r="I257" s="579" t="s">
        <v>6</v>
      </c>
      <c r="J257" s="579" t="s">
        <v>66</v>
      </c>
      <c r="K257" s="723">
        <v>0.12068965517241378</v>
      </c>
      <c r="L257" s="449"/>
      <c r="M257" s="450">
        <v>58</v>
      </c>
      <c r="N257" s="450">
        <v>4</v>
      </c>
      <c r="O257" s="351">
        <f t="shared" si="8"/>
        <v>6.8965517241379309E-2</v>
      </c>
      <c r="P257" s="724">
        <v>0.5714285714285714</v>
      </c>
      <c r="Q257" s="352">
        <f t="shared" si="9"/>
        <v>57.142857142857146</v>
      </c>
      <c r="R257" s="348"/>
      <c r="S257" s="722"/>
    </row>
    <row r="258" spans="1:19" s="447" customFormat="1">
      <c r="A258" s="446" t="s">
        <v>4</v>
      </c>
      <c r="B258" s="579" t="s">
        <v>3160</v>
      </c>
      <c r="C258" s="412" t="s">
        <v>1916</v>
      </c>
      <c r="D258" s="579" t="s">
        <v>3155</v>
      </c>
      <c r="E258" s="415" t="s">
        <v>3167</v>
      </c>
      <c r="F258" s="448" t="s">
        <v>137</v>
      </c>
      <c r="G258" s="412" t="s">
        <v>1923</v>
      </c>
      <c r="H258" s="412" t="s">
        <v>11</v>
      </c>
      <c r="I258" s="579" t="s">
        <v>6</v>
      </c>
      <c r="J258" s="579" t="s">
        <v>66</v>
      </c>
      <c r="K258" s="723">
        <v>6.3492063492063489E-2</v>
      </c>
      <c r="L258" s="449"/>
      <c r="M258" s="450">
        <v>63</v>
      </c>
      <c r="N258" s="450">
        <v>3</v>
      </c>
      <c r="O258" s="351">
        <f t="shared" si="8"/>
        <v>4.7619047619047616E-2</v>
      </c>
      <c r="P258" s="724">
        <v>0.75</v>
      </c>
      <c r="Q258" s="352">
        <f t="shared" si="9"/>
        <v>75</v>
      </c>
      <c r="R258" s="348"/>
      <c r="S258" s="722"/>
    </row>
    <row r="259" spans="1:19" s="447" customFormat="1">
      <c r="A259" s="446" t="s">
        <v>4</v>
      </c>
      <c r="B259" s="579" t="s">
        <v>3160</v>
      </c>
      <c r="C259" s="412" t="s">
        <v>1916</v>
      </c>
      <c r="D259" s="579" t="s">
        <v>3155</v>
      </c>
      <c r="E259" s="415" t="s">
        <v>3168</v>
      </c>
      <c r="F259" s="448" t="s">
        <v>137</v>
      </c>
      <c r="G259" s="412" t="s">
        <v>1923</v>
      </c>
      <c r="H259" s="412" t="s">
        <v>11</v>
      </c>
      <c r="I259" s="579" t="s">
        <v>6</v>
      </c>
      <c r="J259" s="579" t="s">
        <v>66</v>
      </c>
      <c r="K259" s="723">
        <v>6.9767441860465115E-2</v>
      </c>
      <c r="L259" s="449" t="s">
        <v>3166</v>
      </c>
      <c r="M259" s="450">
        <v>43</v>
      </c>
      <c r="N259" s="450">
        <v>3</v>
      </c>
      <c r="O259" s="351">
        <f t="shared" si="8"/>
        <v>6.9767441860465115E-2</v>
      </c>
      <c r="P259" s="724">
        <v>1</v>
      </c>
      <c r="Q259" s="352">
        <f t="shared" si="9"/>
        <v>100</v>
      </c>
      <c r="R259" s="348"/>
      <c r="S259" s="722"/>
    </row>
    <row r="260" spans="1:19" s="447" customFormat="1">
      <c r="A260" s="446" t="s">
        <v>4</v>
      </c>
      <c r="B260" s="579" t="s">
        <v>3160</v>
      </c>
      <c r="C260" s="412" t="s">
        <v>1916</v>
      </c>
      <c r="D260" s="579" t="s">
        <v>3157</v>
      </c>
      <c r="E260" s="415"/>
      <c r="F260" s="448" t="s">
        <v>137</v>
      </c>
      <c r="G260" s="412" t="s">
        <v>1923</v>
      </c>
      <c r="H260" s="412" t="s">
        <v>11</v>
      </c>
      <c r="I260" s="579" t="s">
        <v>6</v>
      </c>
      <c r="J260" s="579" t="s">
        <v>66</v>
      </c>
      <c r="K260" s="723">
        <v>0.12345679012345678</v>
      </c>
      <c r="L260" s="449"/>
      <c r="M260" s="450">
        <v>81</v>
      </c>
      <c r="N260" s="450">
        <v>9</v>
      </c>
      <c r="O260" s="351">
        <f t="shared" si="8"/>
        <v>0.1111111111111111</v>
      </c>
      <c r="P260" s="724">
        <v>0.9</v>
      </c>
      <c r="Q260" s="352">
        <f t="shared" si="9"/>
        <v>90</v>
      </c>
      <c r="R260" s="348"/>
      <c r="S260" s="722"/>
    </row>
    <row r="261" spans="1:19" s="447" customFormat="1">
      <c r="A261" s="446" t="s">
        <v>4</v>
      </c>
      <c r="B261" s="579" t="s">
        <v>3160</v>
      </c>
      <c r="C261" s="412" t="s">
        <v>1916</v>
      </c>
      <c r="D261" s="579" t="s">
        <v>3157</v>
      </c>
      <c r="E261" s="415"/>
      <c r="F261" s="448" t="s">
        <v>137</v>
      </c>
      <c r="G261" s="412" t="s">
        <v>1923</v>
      </c>
      <c r="H261" s="412" t="s">
        <v>11</v>
      </c>
      <c r="I261" s="579" t="s">
        <v>6</v>
      </c>
      <c r="J261" s="579" t="s">
        <v>66</v>
      </c>
      <c r="K261" s="723">
        <v>0.1111111111111111</v>
      </c>
      <c r="L261" s="449" t="s">
        <v>3166</v>
      </c>
      <c r="M261" s="450">
        <v>27</v>
      </c>
      <c r="N261" s="450">
        <v>3</v>
      </c>
      <c r="O261" s="351">
        <f t="shared" si="8"/>
        <v>0.1111111111111111</v>
      </c>
      <c r="P261" s="724">
        <v>1</v>
      </c>
      <c r="Q261" s="352">
        <f t="shared" si="9"/>
        <v>100</v>
      </c>
      <c r="R261" s="348"/>
      <c r="S261" s="722"/>
    </row>
    <row r="262" spans="1:19" s="447" customFormat="1">
      <c r="A262" s="446" t="s">
        <v>4</v>
      </c>
      <c r="B262" s="579" t="s">
        <v>3160</v>
      </c>
      <c r="C262" s="412" t="s">
        <v>1916</v>
      </c>
      <c r="D262" s="579" t="s">
        <v>3157</v>
      </c>
      <c r="E262" s="415" t="s">
        <v>3169</v>
      </c>
      <c r="F262" s="448" t="s">
        <v>137</v>
      </c>
      <c r="G262" s="412" t="s">
        <v>1923</v>
      </c>
      <c r="H262" s="412" t="s">
        <v>11</v>
      </c>
      <c r="I262" s="579" t="s">
        <v>6</v>
      </c>
      <c r="J262" s="579" t="s">
        <v>66</v>
      </c>
      <c r="K262" s="723">
        <v>0.26315789473684209</v>
      </c>
      <c r="L262" s="449" t="s">
        <v>3170</v>
      </c>
      <c r="M262" s="450">
        <v>19</v>
      </c>
      <c r="N262" s="450">
        <v>3</v>
      </c>
      <c r="O262" s="351">
        <f t="shared" si="8"/>
        <v>0.15789473684210525</v>
      </c>
      <c r="P262" s="724">
        <v>0.6</v>
      </c>
      <c r="Q262" s="352">
        <f t="shared" si="9"/>
        <v>60</v>
      </c>
      <c r="R262" s="348"/>
      <c r="S262" s="722"/>
    </row>
    <row r="263" spans="1:19" s="447" customFormat="1">
      <c r="A263" s="446" t="s">
        <v>4</v>
      </c>
      <c r="B263" s="579" t="s">
        <v>3160</v>
      </c>
      <c r="C263" s="412" t="s">
        <v>1916</v>
      </c>
      <c r="D263" s="579" t="s">
        <v>3158</v>
      </c>
      <c r="E263" s="415"/>
      <c r="F263" s="448" t="s">
        <v>137</v>
      </c>
      <c r="G263" s="412" t="s">
        <v>1923</v>
      </c>
      <c r="H263" s="412" t="s">
        <v>11</v>
      </c>
      <c r="I263" s="579" t="s">
        <v>6</v>
      </c>
      <c r="J263" s="579" t="s">
        <v>66</v>
      </c>
      <c r="K263" s="723">
        <v>0.27586206896551724</v>
      </c>
      <c r="L263" s="449"/>
      <c r="M263" s="450">
        <v>29</v>
      </c>
      <c r="N263" s="450">
        <v>8</v>
      </c>
      <c r="O263" s="351">
        <f t="shared" si="8"/>
        <v>0.27586206896551724</v>
      </c>
      <c r="P263" s="724">
        <v>1</v>
      </c>
      <c r="Q263" s="352">
        <f t="shared" si="9"/>
        <v>100</v>
      </c>
      <c r="R263" s="348"/>
      <c r="S263" s="722"/>
    </row>
    <row r="264" spans="1:19" s="447" customFormat="1">
      <c r="A264" s="446" t="s">
        <v>4</v>
      </c>
      <c r="B264" s="579" t="s">
        <v>3160</v>
      </c>
      <c r="C264" s="412" t="s">
        <v>1916</v>
      </c>
      <c r="D264" s="579" t="s">
        <v>3163</v>
      </c>
      <c r="E264" s="415"/>
      <c r="F264" s="448" t="s">
        <v>137</v>
      </c>
      <c r="G264" s="412" t="s">
        <v>1923</v>
      </c>
      <c r="H264" s="412" t="s">
        <v>11</v>
      </c>
      <c r="I264" s="579" t="s">
        <v>6</v>
      </c>
      <c r="J264" s="579" t="s">
        <v>66</v>
      </c>
      <c r="K264" s="723">
        <v>0.4</v>
      </c>
      <c r="L264" s="449"/>
      <c r="M264" s="450">
        <v>25</v>
      </c>
      <c r="N264" s="450">
        <v>10</v>
      </c>
      <c r="O264" s="351">
        <f t="shared" si="8"/>
        <v>0.4</v>
      </c>
      <c r="P264" s="724">
        <v>1</v>
      </c>
      <c r="Q264" s="352">
        <f t="shared" si="9"/>
        <v>100</v>
      </c>
      <c r="R264" s="348"/>
      <c r="S264" s="722"/>
    </row>
    <row r="265" spans="1:19" s="447" customFormat="1">
      <c r="A265" s="446" t="s">
        <v>4</v>
      </c>
      <c r="B265" s="579" t="s">
        <v>3160</v>
      </c>
      <c r="C265" s="412" t="s">
        <v>1916</v>
      </c>
      <c r="D265" s="579" t="s">
        <v>3163</v>
      </c>
      <c r="E265" s="415" t="s">
        <v>3171</v>
      </c>
      <c r="F265" s="448" t="s">
        <v>137</v>
      </c>
      <c r="G265" s="412" t="s">
        <v>1923</v>
      </c>
      <c r="H265" s="412" t="s">
        <v>11</v>
      </c>
      <c r="I265" s="579" t="s">
        <v>6</v>
      </c>
      <c r="J265" s="579" t="s">
        <v>66</v>
      </c>
      <c r="K265" s="723">
        <v>0.45454545454545453</v>
      </c>
      <c r="L265" s="449" t="s">
        <v>3166</v>
      </c>
      <c r="M265" s="450">
        <v>22</v>
      </c>
      <c r="N265" s="450">
        <v>9</v>
      </c>
      <c r="O265" s="351">
        <f t="shared" si="8"/>
        <v>0.40909090909090912</v>
      </c>
      <c r="P265" s="724">
        <v>0.9</v>
      </c>
      <c r="Q265" s="352">
        <f t="shared" si="9"/>
        <v>90</v>
      </c>
      <c r="R265" s="348"/>
      <c r="S265" s="722"/>
    </row>
    <row r="266" spans="1:19" s="447" customFormat="1">
      <c r="A266" s="446" t="s">
        <v>4</v>
      </c>
      <c r="B266" s="579" t="s">
        <v>3160</v>
      </c>
      <c r="C266" s="412" t="s">
        <v>1917</v>
      </c>
      <c r="D266" s="579" t="s">
        <v>3158</v>
      </c>
      <c r="E266" s="415" t="s">
        <v>3172</v>
      </c>
      <c r="F266" s="448" t="s">
        <v>137</v>
      </c>
      <c r="G266" s="412" t="s">
        <v>1923</v>
      </c>
      <c r="H266" s="412" t="s">
        <v>11</v>
      </c>
      <c r="I266" s="579" t="s">
        <v>6</v>
      </c>
      <c r="J266" s="579" t="s">
        <v>66</v>
      </c>
      <c r="K266" s="723">
        <v>0.36363636363636365</v>
      </c>
      <c r="L266" s="449"/>
      <c r="M266" s="450">
        <v>11</v>
      </c>
      <c r="N266" s="450">
        <v>3</v>
      </c>
      <c r="O266" s="351">
        <f t="shared" si="8"/>
        <v>0.27272727272727271</v>
      </c>
      <c r="P266" s="724">
        <v>0.75</v>
      </c>
      <c r="Q266" s="352">
        <f t="shared" si="9"/>
        <v>75</v>
      </c>
      <c r="R266" s="348"/>
      <c r="S266" s="722"/>
    </row>
    <row r="267" spans="1:19" s="447" customFormat="1">
      <c r="A267" s="446" t="s">
        <v>4</v>
      </c>
      <c r="B267" s="579" t="s">
        <v>3160</v>
      </c>
      <c r="C267" s="412" t="s">
        <v>1917</v>
      </c>
      <c r="D267" s="579" t="s">
        <v>3163</v>
      </c>
      <c r="E267" s="415"/>
      <c r="F267" s="448" t="s">
        <v>137</v>
      </c>
      <c r="G267" s="412" t="s">
        <v>1923</v>
      </c>
      <c r="H267" s="412" t="s">
        <v>11</v>
      </c>
      <c r="I267" s="579" t="s">
        <v>6</v>
      </c>
      <c r="J267" s="579" t="s">
        <v>66</v>
      </c>
      <c r="K267" s="723">
        <v>0.4</v>
      </c>
      <c r="L267" s="449"/>
      <c r="M267" s="450">
        <v>30</v>
      </c>
      <c r="N267" s="450">
        <v>9</v>
      </c>
      <c r="O267" s="351">
        <f t="shared" si="8"/>
        <v>0.3</v>
      </c>
      <c r="P267" s="724">
        <v>0.75</v>
      </c>
      <c r="Q267" s="352">
        <f t="shared" si="9"/>
        <v>75</v>
      </c>
      <c r="R267" s="348"/>
      <c r="S267" s="722"/>
    </row>
    <row r="268" spans="1:19" s="447" customFormat="1">
      <c r="A268" s="446" t="s">
        <v>4</v>
      </c>
      <c r="B268" s="579" t="s">
        <v>3160</v>
      </c>
      <c r="C268" s="412" t="s">
        <v>1918</v>
      </c>
      <c r="D268" s="579" t="s">
        <v>3163</v>
      </c>
      <c r="E268" s="415" t="s">
        <v>3173</v>
      </c>
      <c r="F268" s="448" t="s">
        <v>137</v>
      </c>
      <c r="G268" s="412" t="s">
        <v>1923</v>
      </c>
      <c r="H268" s="412" t="s">
        <v>11</v>
      </c>
      <c r="I268" s="579" t="s">
        <v>6</v>
      </c>
      <c r="J268" s="579" t="s">
        <v>66</v>
      </c>
      <c r="K268" s="723">
        <v>0.69090909090909092</v>
      </c>
      <c r="L268" s="449"/>
      <c r="M268" s="450">
        <v>55</v>
      </c>
      <c r="N268" s="450">
        <v>33</v>
      </c>
      <c r="O268" s="351">
        <f t="shared" si="8"/>
        <v>0.6</v>
      </c>
      <c r="P268" s="724">
        <v>0.86842105263157909</v>
      </c>
      <c r="Q268" s="352">
        <f t="shared" si="9"/>
        <v>86.84210526315789</v>
      </c>
      <c r="R268" s="348"/>
      <c r="S268" s="722"/>
    </row>
    <row r="269" spans="1:19" s="447" customFormat="1">
      <c r="A269" s="446" t="s">
        <v>4</v>
      </c>
      <c r="B269" s="579" t="s">
        <v>3160</v>
      </c>
      <c r="C269" s="412" t="s">
        <v>1919</v>
      </c>
      <c r="D269" s="579" t="s">
        <v>3161</v>
      </c>
      <c r="E269" s="415"/>
      <c r="F269" s="448" t="s">
        <v>137</v>
      </c>
      <c r="G269" s="412" t="s">
        <v>1923</v>
      </c>
      <c r="H269" s="412" t="s">
        <v>11</v>
      </c>
      <c r="I269" s="579" t="s">
        <v>6</v>
      </c>
      <c r="J269" s="579" t="s">
        <v>66</v>
      </c>
      <c r="K269" s="723">
        <v>3.6335721596724664E-2</v>
      </c>
      <c r="L269" s="449"/>
      <c r="M269" s="450">
        <v>1954</v>
      </c>
      <c r="N269" s="450">
        <v>53</v>
      </c>
      <c r="O269" s="351">
        <f t="shared" si="8"/>
        <v>2.7123848515864891E-2</v>
      </c>
      <c r="P269" s="724">
        <v>0.74647887323943662</v>
      </c>
      <c r="Q269" s="352">
        <f t="shared" si="9"/>
        <v>74.647887323943664</v>
      </c>
      <c r="R269" s="348"/>
      <c r="S269" s="722"/>
    </row>
    <row r="270" spans="1:19" s="447" customFormat="1">
      <c r="A270" s="446" t="s">
        <v>4</v>
      </c>
      <c r="B270" s="579" t="s">
        <v>3160</v>
      </c>
      <c r="C270" s="412" t="s">
        <v>1919</v>
      </c>
      <c r="D270" s="579" t="s">
        <v>3161</v>
      </c>
      <c r="E270" s="415"/>
      <c r="F270" s="448" t="s">
        <v>137</v>
      </c>
      <c r="G270" s="412" t="s">
        <v>1923</v>
      </c>
      <c r="H270" s="412" t="s">
        <v>11</v>
      </c>
      <c r="I270" s="579" t="s">
        <v>6</v>
      </c>
      <c r="J270" s="579" t="s">
        <v>66</v>
      </c>
      <c r="K270" s="723">
        <v>4.5161290322580643E-2</v>
      </c>
      <c r="L270" s="449" t="s">
        <v>3166</v>
      </c>
      <c r="M270" s="450">
        <v>465</v>
      </c>
      <c r="N270" s="450">
        <v>12</v>
      </c>
      <c r="O270" s="351">
        <f t="shared" si="8"/>
        <v>2.5806451612903226E-2</v>
      </c>
      <c r="P270" s="724">
        <v>0.5714285714285714</v>
      </c>
      <c r="Q270" s="352">
        <f t="shared" si="9"/>
        <v>57.142857142857146</v>
      </c>
      <c r="R270" s="348"/>
      <c r="S270" s="722"/>
    </row>
    <row r="271" spans="1:19" s="447" customFormat="1">
      <c r="A271" s="446" t="s">
        <v>4</v>
      </c>
      <c r="B271" s="579" t="s">
        <v>3160</v>
      </c>
      <c r="C271" s="412" t="s">
        <v>1919</v>
      </c>
      <c r="D271" s="579" t="s">
        <v>3155</v>
      </c>
      <c r="E271" s="415"/>
      <c r="F271" s="448" t="s">
        <v>137</v>
      </c>
      <c r="G271" s="412" t="s">
        <v>1923</v>
      </c>
      <c r="H271" s="412" t="s">
        <v>11</v>
      </c>
      <c r="I271" s="579" t="s">
        <v>6</v>
      </c>
      <c r="J271" s="579" t="s">
        <v>66</v>
      </c>
      <c r="K271" s="723">
        <v>0.1</v>
      </c>
      <c r="L271" s="449"/>
      <c r="M271" s="450">
        <v>60</v>
      </c>
      <c r="N271" s="450">
        <v>4</v>
      </c>
      <c r="O271" s="351">
        <f t="shared" si="8"/>
        <v>6.6666666666666666E-2</v>
      </c>
      <c r="P271" s="724">
        <v>0.66666666666666652</v>
      </c>
      <c r="Q271" s="352">
        <f t="shared" si="9"/>
        <v>66.666666666666671</v>
      </c>
      <c r="R271" s="348"/>
      <c r="S271" s="722"/>
    </row>
    <row r="272" spans="1:19" s="447" customFormat="1">
      <c r="A272" s="446" t="s">
        <v>4</v>
      </c>
      <c r="B272" s="579" t="s">
        <v>3160</v>
      </c>
      <c r="C272" s="412" t="s">
        <v>1919</v>
      </c>
      <c r="D272" s="579" t="s">
        <v>3155</v>
      </c>
      <c r="E272" s="415" t="s">
        <v>3174</v>
      </c>
      <c r="F272" s="448" t="s">
        <v>137</v>
      </c>
      <c r="G272" s="412" t="s">
        <v>1923</v>
      </c>
      <c r="H272" s="412" t="s">
        <v>11</v>
      </c>
      <c r="I272" s="579" t="s">
        <v>6</v>
      </c>
      <c r="J272" s="579" t="s">
        <v>66</v>
      </c>
      <c r="K272" s="723">
        <v>0.35</v>
      </c>
      <c r="L272" s="449" t="s">
        <v>3166</v>
      </c>
      <c r="M272" s="450">
        <v>20</v>
      </c>
      <c r="N272" s="450">
        <v>6</v>
      </c>
      <c r="O272" s="351">
        <f t="shared" si="8"/>
        <v>0.3</v>
      </c>
      <c r="P272" s="724">
        <v>0.8571428571428571</v>
      </c>
      <c r="Q272" s="352">
        <f t="shared" si="9"/>
        <v>85.714285714285708</v>
      </c>
      <c r="R272" s="348"/>
      <c r="S272" s="722"/>
    </row>
    <row r="273" spans="1:19" s="447" customFormat="1">
      <c r="A273" s="446" t="s">
        <v>4</v>
      </c>
      <c r="B273" s="579" t="s">
        <v>3160</v>
      </c>
      <c r="C273" s="412" t="s">
        <v>1919</v>
      </c>
      <c r="D273" s="579" t="s">
        <v>3157</v>
      </c>
      <c r="E273" s="415" t="s">
        <v>3175</v>
      </c>
      <c r="F273" s="448" t="s">
        <v>137</v>
      </c>
      <c r="G273" s="412" t="s">
        <v>1923</v>
      </c>
      <c r="H273" s="412" t="s">
        <v>11</v>
      </c>
      <c r="I273" s="579" t="s">
        <v>6</v>
      </c>
      <c r="J273" s="579" t="s">
        <v>66</v>
      </c>
      <c r="K273" s="723">
        <v>0.33333333333333326</v>
      </c>
      <c r="L273" s="449"/>
      <c r="M273" s="450">
        <v>42</v>
      </c>
      <c r="N273" s="450">
        <v>8</v>
      </c>
      <c r="O273" s="351">
        <f t="shared" si="8"/>
        <v>0.19047619047619047</v>
      </c>
      <c r="P273" s="724">
        <v>0.5714285714285714</v>
      </c>
      <c r="Q273" s="352">
        <f t="shared" si="9"/>
        <v>57.14285714285716</v>
      </c>
      <c r="R273" s="348"/>
      <c r="S273" s="722"/>
    </row>
    <row r="274" spans="1:19" s="447" customFormat="1">
      <c r="A274" s="446" t="s">
        <v>4</v>
      </c>
      <c r="B274" s="579" t="s">
        <v>3160</v>
      </c>
      <c r="C274" s="412" t="s">
        <v>1920</v>
      </c>
      <c r="D274" s="579" t="s">
        <v>3155</v>
      </c>
      <c r="E274" s="415" t="s">
        <v>3176</v>
      </c>
      <c r="F274" s="448" t="s">
        <v>137</v>
      </c>
      <c r="G274" s="412" t="s">
        <v>1923</v>
      </c>
      <c r="H274" s="412" t="s">
        <v>11</v>
      </c>
      <c r="I274" s="579" t="s">
        <v>6</v>
      </c>
      <c r="J274" s="579" t="s">
        <v>66</v>
      </c>
      <c r="K274" s="723">
        <v>0.27777777777777779</v>
      </c>
      <c r="L274" s="449"/>
      <c r="M274" s="450">
        <v>18</v>
      </c>
      <c r="N274" s="450">
        <v>3</v>
      </c>
      <c r="O274" s="351">
        <f t="shared" si="8"/>
        <v>0.16666666666666666</v>
      </c>
      <c r="P274" s="724">
        <v>0.6</v>
      </c>
      <c r="Q274" s="352">
        <f t="shared" si="9"/>
        <v>60</v>
      </c>
      <c r="R274" s="348"/>
      <c r="S274" s="722"/>
    </row>
    <row r="275" spans="1:19" s="447" customFormat="1">
      <c r="A275" s="446" t="s">
        <v>4</v>
      </c>
      <c r="B275" s="579" t="s">
        <v>3160</v>
      </c>
      <c r="C275" s="412" t="s">
        <v>1920</v>
      </c>
      <c r="D275" s="579" t="s">
        <v>3157</v>
      </c>
      <c r="E275" s="415"/>
      <c r="F275" s="448" t="s">
        <v>137</v>
      </c>
      <c r="G275" s="412" t="s">
        <v>1923</v>
      </c>
      <c r="H275" s="412" t="s">
        <v>11</v>
      </c>
      <c r="I275" s="579" t="s">
        <v>6</v>
      </c>
      <c r="J275" s="579" t="s">
        <v>66</v>
      </c>
      <c r="K275" s="723">
        <v>0.10714285714285714</v>
      </c>
      <c r="L275" s="449"/>
      <c r="M275" s="450">
        <v>112</v>
      </c>
      <c r="N275" s="450">
        <v>7</v>
      </c>
      <c r="O275" s="351">
        <f t="shared" si="8"/>
        <v>6.25E-2</v>
      </c>
      <c r="P275" s="724">
        <v>0.58333333333333337</v>
      </c>
      <c r="Q275" s="352">
        <f t="shared" si="9"/>
        <v>58.333333333333336</v>
      </c>
      <c r="R275" s="348"/>
      <c r="S275" s="722"/>
    </row>
    <row r="276" spans="1:19" s="447" customFormat="1">
      <c r="A276" s="446" t="s">
        <v>4</v>
      </c>
      <c r="B276" s="579" t="s">
        <v>3160</v>
      </c>
      <c r="C276" s="412" t="s">
        <v>1920</v>
      </c>
      <c r="D276" s="579" t="s">
        <v>3157</v>
      </c>
      <c r="E276" s="415" t="s">
        <v>3177</v>
      </c>
      <c r="F276" s="448" t="s">
        <v>137</v>
      </c>
      <c r="G276" s="412" t="s">
        <v>1923</v>
      </c>
      <c r="H276" s="412" t="s">
        <v>11</v>
      </c>
      <c r="I276" s="579" t="s">
        <v>6</v>
      </c>
      <c r="J276" s="579" t="s">
        <v>66</v>
      </c>
      <c r="K276" s="723">
        <v>0.1875</v>
      </c>
      <c r="L276" s="449" t="s">
        <v>3166</v>
      </c>
      <c r="M276" s="450">
        <v>16</v>
      </c>
      <c r="N276" s="450">
        <v>3</v>
      </c>
      <c r="O276" s="351">
        <f t="shared" si="8"/>
        <v>0.1875</v>
      </c>
      <c r="P276" s="724">
        <v>1</v>
      </c>
      <c r="Q276" s="352">
        <f t="shared" si="9"/>
        <v>100</v>
      </c>
      <c r="R276" s="348"/>
      <c r="S276" s="722"/>
    </row>
    <row r="277" spans="1:19" s="447" customFormat="1">
      <c r="A277" s="446" t="s">
        <v>4</v>
      </c>
      <c r="B277" s="579" t="s">
        <v>3160</v>
      </c>
      <c r="C277" s="412" t="s">
        <v>1920</v>
      </c>
      <c r="D277" s="579" t="s">
        <v>3158</v>
      </c>
      <c r="E277" s="415"/>
      <c r="F277" s="448" t="s">
        <v>137</v>
      </c>
      <c r="G277" s="412" t="s">
        <v>1923</v>
      </c>
      <c r="H277" s="412" t="s">
        <v>11</v>
      </c>
      <c r="I277" s="579" t="s">
        <v>6</v>
      </c>
      <c r="J277" s="579" t="s">
        <v>66</v>
      </c>
      <c r="K277" s="723">
        <v>0.17821782178217821</v>
      </c>
      <c r="L277" s="449"/>
      <c r="M277" s="450">
        <v>101</v>
      </c>
      <c r="N277" s="450">
        <v>13</v>
      </c>
      <c r="O277" s="351">
        <f t="shared" si="8"/>
        <v>0.12871287128712872</v>
      </c>
      <c r="P277" s="724">
        <v>0.7222222222222221</v>
      </c>
      <c r="Q277" s="352">
        <f t="shared" si="9"/>
        <v>72.222222222222229</v>
      </c>
      <c r="R277" s="348"/>
      <c r="S277" s="722"/>
    </row>
    <row r="278" spans="1:19" s="447" customFormat="1">
      <c r="A278" s="446" t="s">
        <v>4</v>
      </c>
      <c r="B278" s="579" t="s">
        <v>3160</v>
      </c>
      <c r="C278" s="412" t="s">
        <v>1920</v>
      </c>
      <c r="D278" s="579" t="s">
        <v>3163</v>
      </c>
      <c r="E278" s="415"/>
      <c r="F278" s="448" t="s">
        <v>137</v>
      </c>
      <c r="G278" s="412" t="s">
        <v>1923</v>
      </c>
      <c r="H278" s="412" t="s">
        <v>11</v>
      </c>
      <c r="I278" s="579" t="s">
        <v>6</v>
      </c>
      <c r="J278" s="579" t="s">
        <v>66</v>
      </c>
      <c r="K278" s="723">
        <v>0.43209876543209874</v>
      </c>
      <c r="L278" s="449"/>
      <c r="M278" s="450">
        <v>81</v>
      </c>
      <c r="N278" s="450">
        <v>27</v>
      </c>
      <c r="O278" s="351">
        <f t="shared" si="8"/>
        <v>0.33333333333333331</v>
      </c>
      <c r="P278" s="724">
        <v>0.77142857142857157</v>
      </c>
      <c r="Q278" s="352">
        <f t="shared" si="9"/>
        <v>77.142857142857153</v>
      </c>
      <c r="R278" s="348"/>
      <c r="S278" s="722"/>
    </row>
    <row r="279" spans="1:19" s="447" customFormat="1">
      <c r="A279" s="446" t="s">
        <v>4</v>
      </c>
      <c r="B279" s="579" t="s">
        <v>3</v>
      </c>
      <c r="C279" s="412" t="s">
        <v>38</v>
      </c>
      <c r="D279" s="579" t="s">
        <v>3178</v>
      </c>
      <c r="E279" s="415" t="s">
        <v>3179</v>
      </c>
      <c r="F279" s="448" t="s">
        <v>137</v>
      </c>
      <c r="G279" s="412" t="s">
        <v>1923</v>
      </c>
      <c r="H279" s="412" t="s">
        <v>11</v>
      </c>
      <c r="I279" s="579" t="s">
        <v>6</v>
      </c>
      <c r="J279" s="579" t="s">
        <v>66</v>
      </c>
      <c r="K279" s="723">
        <v>4.7058823529411764E-2</v>
      </c>
      <c r="L279" s="449"/>
      <c r="M279" s="450">
        <v>85</v>
      </c>
      <c r="N279" s="450">
        <v>4</v>
      </c>
      <c r="O279" s="351">
        <f t="shared" si="8"/>
        <v>4.7058823529411764E-2</v>
      </c>
      <c r="P279" s="724">
        <v>1</v>
      </c>
      <c r="Q279" s="352">
        <f t="shared" si="9"/>
        <v>100</v>
      </c>
      <c r="R279" s="348"/>
      <c r="S279" s="722"/>
    </row>
    <row r="280" spans="1:19" s="447" customFormat="1">
      <c r="A280" s="446" t="s">
        <v>4</v>
      </c>
      <c r="B280" s="579" t="s">
        <v>3</v>
      </c>
      <c r="C280" s="412" t="s">
        <v>38</v>
      </c>
      <c r="D280" s="579" t="s">
        <v>3157</v>
      </c>
      <c r="E280" s="415"/>
      <c r="F280" s="448" t="s">
        <v>137</v>
      </c>
      <c r="G280" s="412" t="s">
        <v>1923</v>
      </c>
      <c r="H280" s="412" t="s">
        <v>11</v>
      </c>
      <c r="I280" s="579" t="s">
        <v>6</v>
      </c>
      <c r="J280" s="579" t="s">
        <v>66</v>
      </c>
      <c r="K280" s="723">
        <v>5.6603773584905669E-2</v>
      </c>
      <c r="L280" s="449"/>
      <c r="M280" s="450">
        <v>53</v>
      </c>
      <c r="N280" s="450">
        <v>2</v>
      </c>
      <c r="O280" s="351">
        <f t="shared" si="8"/>
        <v>3.7735849056603772E-2</v>
      </c>
      <c r="P280" s="724">
        <v>0.66666666666666652</v>
      </c>
      <c r="Q280" s="352">
        <f t="shared" si="9"/>
        <v>66.666666666666657</v>
      </c>
      <c r="R280" s="348"/>
      <c r="S280" s="722"/>
    </row>
    <row r="281" spans="1:19" s="447" customFormat="1">
      <c r="A281" s="446" t="s">
        <v>4</v>
      </c>
      <c r="B281" s="579" t="s">
        <v>3</v>
      </c>
      <c r="C281" s="412" t="s">
        <v>1913</v>
      </c>
      <c r="D281" s="579" t="s">
        <v>3178</v>
      </c>
      <c r="E281" s="415"/>
      <c r="F281" s="448" t="s">
        <v>137</v>
      </c>
      <c r="G281" s="412" t="s">
        <v>1923</v>
      </c>
      <c r="H281" s="412" t="s">
        <v>11</v>
      </c>
      <c r="I281" s="579" t="s">
        <v>6</v>
      </c>
      <c r="J281" s="579" t="s">
        <v>66</v>
      </c>
      <c r="K281" s="723">
        <v>7.6923076923076927E-2</v>
      </c>
      <c r="L281" s="449"/>
      <c r="M281" s="450">
        <v>39</v>
      </c>
      <c r="N281" s="450">
        <v>3</v>
      </c>
      <c r="O281" s="351">
        <f t="shared" si="8"/>
        <v>7.6923076923076927E-2</v>
      </c>
      <c r="P281" s="724">
        <v>1</v>
      </c>
      <c r="Q281" s="352">
        <f t="shared" si="9"/>
        <v>100</v>
      </c>
      <c r="R281" s="348"/>
      <c r="S281" s="722"/>
    </row>
    <row r="282" spans="1:19" s="447" customFormat="1">
      <c r="A282" s="446" t="s">
        <v>4</v>
      </c>
      <c r="B282" s="579" t="s">
        <v>3</v>
      </c>
      <c r="C282" s="412" t="s">
        <v>1913</v>
      </c>
      <c r="D282" s="579" t="s">
        <v>3157</v>
      </c>
      <c r="E282" s="415"/>
      <c r="F282" s="448" t="s">
        <v>137</v>
      </c>
      <c r="G282" s="412" t="s">
        <v>1923</v>
      </c>
      <c r="H282" s="412" t="s">
        <v>11</v>
      </c>
      <c r="I282" s="579" t="s">
        <v>6</v>
      </c>
      <c r="J282" s="579" t="s">
        <v>66</v>
      </c>
      <c r="K282" s="723">
        <v>0.21428571428571427</v>
      </c>
      <c r="L282" s="449"/>
      <c r="M282" s="450">
        <v>14</v>
      </c>
      <c r="N282" s="450">
        <v>3</v>
      </c>
      <c r="O282" s="351">
        <f t="shared" si="8"/>
        <v>0.21428571428571427</v>
      </c>
      <c r="P282" s="724">
        <v>1</v>
      </c>
      <c r="Q282" s="352">
        <f t="shared" si="9"/>
        <v>100</v>
      </c>
      <c r="R282" s="348"/>
      <c r="S282" s="722"/>
    </row>
    <row r="283" spans="1:19" s="447" customFormat="1">
      <c r="A283" s="446" t="s">
        <v>4</v>
      </c>
      <c r="B283" s="579" t="s">
        <v>3</v>
      </c>
      <c r="C283" s="412" t="s">
        <v>1914</v>
      </c>
      <c r="D283" s="579" t="s">
        <v>3178</v>
      </c>
      <c r="E283" s="415"/>
      <c r="F283" s="448" t="s">
        <v>137</v>
      </c>
      <c r="G283" s="412" t="s">
        <v>1923</v>
      </c>
      <c r="H283" s="412" t="s">
        <v>11</v>
      </c>
      <c r="I283" s="579" t="s">
        <v>6</v>
      </c>
      <c r="J283" s="579" t="s">
        <v>66</v>
      </c>
      <c r="K283" s="723">
        <v>0.16666666666666663</v>
      </c>
      <c r="L283" s="449"/>
      <c r="M283" s="450">
        <v>18</v>
      </c>
      <c r="N283" s="450">
        <v>3</v>
      </c>
      <c r="O283" s="351">
        <f t="shared" si="8"/>
        <v>0.16666666666666666</v>
      </c>
      <c r="P283" s="724">
        <v>1</v>
      </c>
      <c r="Q283" s="352">
        <f t="shared" si="9"/>
        <v>100.00000000000003</v>
      </c>
      <c r="R283" s="348"/>
      <c r="S283" s="722"/>
    </row>
    <row r="284" spans="1:19" s="447" customFormat="1">
      <c r="A284" s="446" t="s">
        <v>4</v>
      </c>
      <c r="B284" s="579" t="s">
        <v>3</v>
      </c>
      <c r="C284" s="412" t="s">
        <v>1914</v>
      </c>
      <c r="D284" s="579" t="s">
        <v>3157</v>
      </c>
      <c r="E284" s="415"/>
      <c r="F284" s="448" t="s">
        <v>137</v>
      </c>
      <c r="G284" s="412" t="s">
        <v>1923</v>
      </c>
      <c r="H284" s="412" t="s">
        <v>11</v>
      </c>
      <c r="I284" s="579" t="s">
        <v>6</v>
      </c>
      <c r="J284" s="579" t="s">
        <v>66</v>
      </c>
      <c r="K284" s="723">
        <v>0.10884353741496598</v>
      </c>
      <c r="L284" s="449"/>
      <c r="M284" s="450">
        <v>147</v>
      </c>
      <c r="N284" s="450">
        <v>11</v>
      </c>
      <c r="O284" s="351">
        <f t="shared" si="8"/>
        <v>7.4829931972789115E-2</v>
      </c>
      <c r="P284" s="724">
        <v>0.6875</v>
      </c>
      <c r="Q284" s="352">
        <f t="shared" si="9"/>
        <v>68.75</v>
      </c>
      <c r="R284" s="348"/>
      <c r="S284" s="722"/>
    </row>
    <row r="285" spans="1:19" s="447" customFormat="1">
      <c r="A285" s="446" t="s">
        <v>4</v>
      </c>
      <c r="B285" s="579" t="s">
        <v>3</v>
      </c>
      <c r="C285" s="412" t="s">
        <v>1914</v>
      </c>
      <c r="D285" s="579" t="s">
        <v>3158</v>
      </c>
      <c r="E285" s="415"/>
      <c r="F285" s="448" t="s">
        <v>137</v>
      </c>
      <c r="G285" s="412" t="s">
        <v>1923</v>
      </c>
      <c r="H285" s="412" t="s">
        <v>11</v>
      </c>
      <c r="I285" s="579" t="s">
        <v>6</v>
      </c>
      <c r="J285" s="579" t="s">
        <v>66</v>
      </c>
      <c r="K285" s="723">
        <v>0.21122112211221122</v>
      </c>
      <c r="L285" s="449"/>
      <c r="M285" s="450">
        <v>303</v>
      </c>
      <c r="N285" s="450">
        <v>54</v>
      </c>
      <c r="O285" s="351">
        <f t="shared" si="8"/>
        <v>0.17821782178217821</v>
      </c>
      <c r="P285" s="724">
        <v>0.84375</v>
      </c>
      <c r="Q285" s="352">
        <f t="shared" si="9"/>
        <v>84.375</v>
      </c>
      <c r="R285" s="348"/>
      <c r="S285" s="722"/>
    </row>
    <row r="286" spans="1:19" s="447" customFormat="1">
      <c r="A286" s="446" t="s">
        <v>4</v>
      </c>
      <c r="B286" s="579" t="s">
        <v>3</v>
      </c>
      <c r="C286" s="412" t="s">
        <v>1914</v>
      </c>
      <c r="D286" s="579" t="s">
        <v>3163</v>
      </c>
      <c r="E286" s="415"/>
      <c r="F286" s="448" t="s">
        <v>137</v>
      </c>
      <c r="G286" s="412" t="s">
        <v>1923</v>
      </c>
      <c r="H286" s="412" t="s">
        <v>11</v>
      </c>
      <c r="I286" s="579" t="s">
        <v>6</v>
      </c>
      <c r="J286" s="579" t="s">
        <v>66</v>
      </c>
      <c r="K286" s="723">
        <v>0.2196969696969697</v>
      </c>
      <c r="L286" s="449"/>
      <c r="M286" s="450">
        <v>132</v>
      </c>
      <c r="N286" s="450">
        <v>23</v>
      </c>
      <c r="O286" s="351">
        <f t="shared" si="8"/>
        <v>0.17424242424242425</v>
      </c>
      <c r="P286" s="724">
        <v>0.7931034482758621</v>
      </c>
      <c r="Q286" s="352">
        <f t="shared" si="9"/>
        <v>79.310344827586206</v>
      </c>
      <c r="R286" s="348"/>
      <c r="S286" s="722"/>
    </row>
    <row r="287" spans="1:19" s="447" customFormat="1">
      <c r="A287" s="446" t="s">
        <v>4</v>
      </c>
      <c r="B287" s="579" t="s">
        <v>3</v>
      </c>
      <c r="C287" s="412" t="s">
        <v>1915</v>
      </c>
      <c r="D287" s="579" t="s">
        <v>3157</v>
      </c>
      <c r="E287" s="415" t="s">
        <v>3180</v>
      </c>
      <c r="F287" s="448" t="s">
        <v>137</v>
      </c>
      <c r="G287" s="412" t="s">
        <v>1923</v>
      </c>
      <c r="H287" s="412" t="s">
        <v>11</v>
      </c>
      <c r="I287" s="579" t="s">
        <v>6</v>
      </c>
      <c r="J287" s="579" t="s">
        <v>66</v>
      </c>
      <c r="K287" s="723">
        <v>0.41935483870967744</v>
      </c>
      <c r="L287" s="449"/>
      <c r="M287" s="450">
        <v>31</v>
      </c>
      <c r="N287" s="450">
        <v>12</v>
      </c>
      <c r="O287" s="351">
        <f t="shared" si="8"/>
        <v>0.38709677419354838</v>
      </c>
      <c r="P287" s="724">
        <v>0.92307692307692302</v>
      </c>
      <c r="Q287" s="352">
        <f t="shared" si="9"/>
        <v>92.307692307692307</v>
      </c>
      <c r="R287" s="348"/>
      <c r="S287" s="722"/>
    </row>
    <row r="288" spans="1:19" s="447" customFormat="1">
      <c r="A288" s="446" t="s">
        <v>4</v>
      </c>
      <c r="B288" s="579" t="s">
        <v>3</v>
      </c>
      <c r="C288" s="412" t="s">
        <v>1916</v>
      </c>
      <c r="D288" s="579" t="s">
        <v>3178</v>
      </c>
      <c r="E288" s="415"/>
      <c r="F288" s="448" t="s">
        <v>137</v>
      </c>
      <c r="G288" s="412" t="s">
        <v>1923</v>
      </c>
      <c r="H288" s="412" t="s">
        <v>11</v>
      </c>
      <c r="I288" s="579" t="s">
        <v>6</v>
      </c>
      <c r="J288" s="579" t="s">
        <v>66</v>
      </c>
      <c r="K288" s="723">
        <v>6.3829787234042548E-2</v>
      </c>
      <c r="L288" s="449"/>
      <c r="M288" s="450">
        <v>47</v>
      </c>
      <c r="N288" s="450">
        <v>2</v>
      </c>
      <c r="O288" s="351">
        <f t="shared" si="8"/>
        <v>4.2553191489361701E-2</v>
      </c>
      <c r="P288" s="724">
        <v>0.66666666666666652</v>
      </c>
      <c r="Q288" s="352">
        <f t="shared" si="9"/>
        <v>66.666666666666671</v>
      </c>
      <c r="R288" s="348"/>
      <c r="S288" s="722"/>
    </row>
    <row r="289" spans="1:19" s="447" customFormat="1">
      <c r="A289" s="446" t="s">
        <v>4</v>
      </c>
      <c r="B289" s="579" t="s">
        <v>3</v>
      </c>
      <c r="C289" s="412" t="s">
        <v>1916</v>
      </c>
      <c r="D289" s="579" t="s">
        <v>3157</v>
      </c>
      <c r="E289" s="415" t="s">
        <v>3181</v>
      </c>
      <c r="F289" s="448" t="s">
        <v>137</v>
      </c>
      <c r="G289" s="412" t="s">
        <v>1923</v>
      </c>
      <c r="H289" s="412" t="s">
        <v>11</v>
      </c>
      <c r="I289" s="579" t="s">
        <v>6</v>
      </c>
      <c r="J289" s="579" t="s">
        <v>66</v>
      </c>
      <c r="K289" s="723">
        <v>0.34782608695652173</v>
      </c>
      <c r="L289" s="449"/>
      <c r="M289" s="450">
        <v>23</v>
      </c>
      <c r="N289" s="450">
        <v>4</v>
      </c>
      <c r="O289" s="351">
        <f t="shared" si="8"/>
        <v>0.17391304347826086</v>
      </c>
      <c r="P289" s="724">
        <v>0.5</v>
      </c>
      <c r="Q289" s="352">
        <f t="shared" si="9"/>
        <v>50</v>
      </c>
      <c r="R289" s="348"/>
      <c r="S289" s="722"/>
    </row>
    <row r="290" spans="1:19" s="447" customFormat="1">
      <c r="A290" s="446" t="s">
        <v>4</v>
      </c>
      <c r="B290" s="579" t="s">
        <v>3</v>
      </c>
      <c r="C290" s="412" t="s">
        <v>1917</v>
      </c>
      <c r="D290" s="579" t="s">
        <v>3157</v>
      </c>
      <c r="E290" s="415" t="s">
        <v>3182</v>
      </c>
      <c r="F290" s="448" t="s">
        <v>137</v>
      </c>
      <c r="G290" s="412" t="s">
        <v>1923</v>
      </c>
      <c r="H290" s="412" t="s">
        <v>11</v>
      </c>
      <c r="I290" s="579" t="s">
        <v>6</v>
      </c>
      <c r="J290" s="579" t="s">
        <v>66</v>
      </c>
      <c r="K290" s="723">
        <v>0.21428571428571427</v>
      </c>
      <c r="L290" s="449"/>
      <c r="M290" s="450">
        <v>42</v>
      </c>
      <c r="N290" s="450">
        <v>8</v>
      </c>
      <c r="O290" s="351">
        <f t="shared" si="8"/>
        <v>0.19047619047619047</v>
      </c>
      <c r="P290" s="724">
        <v>0.88888888888888884</v>
      </c>
      <c r="Q290" s="352">
        <f t="shared" si="9"/>
        <v>88.888888888888886</v>
      </c>
      <c r="R290" s="348"/>
      <c r="S290" s="722"/>
    </row>
    <row r="291" spans="1:19" s="447" customFormat="1">
      <c r="A291" s="446" t="s">
        <v>4</v>
      </c>
      <c r="B291" s="579" t="s">
        <v>3</v>
      </c>
      <c r="C291" s="412" t="s">
        <v>1917</v>
      </c>
      <c r="D291" s="579" t="s">
        <v>3158</v>
      </c>
      <c r="E291" s="415" t="s">
        <v>3183</v>
      </c>
      <c r="F291" s="448" t="s">
        <v>137</v>
      </c>
      <c r="G291" s="412" t="s">
        <v>1923</v>
      </c>
      <c r="H291" s="412" t="s">
        <v>11</v>
      </c>
      <c r="I291" s="579" t="s">
        <v>6</v>
      </c>
      <c r="J291" s="579" t="s">
        <v>66</v>
      </c>
      <c r="K291" s="723">
        <v>0.31818181818181818</v>
      </c>
      <c r="L291" s="449"/>
      <c r="M291" s="450">
        <v>22</v>
      </c>
      <c r="N291" s="450">
        <v>5</v>
      </c>
      <c r="O291" s="351">
        <f t="shared" si="8"/>
        <v>0.22727272727272727</v>
      </c>
      <c r="P291" s="724">
        <v>0.7142857142857143</v>
      </c>
      <c r="Q291" s="352">
        <f t="shared" si="9"/>
        <v>71.428571428571416</v>
      </c>
      <c r="R291" s="348"/>
      <c r="S291" s="722"/>
    </row>
    <row r="292" spans="1:19" s="447" customFormat="1">
      <c r="A292" s="446" t="s">
        <v>4</v>
      </c>
      <c r="B292" s="579" t="s">
        <v>3</v>
      </c>
      <c r="C292" s="412" t="s">
        <v>1919</v>
      </c>
      <c r="D292" s="579" t="s">
        <v>3184</v>
      </c>
      <c r="E292" s="415"/>
      <c r="F292" s="448" t="s">
        <v>137</v>
      </c>
      <c r="G292" s="412" t="s">
        <v>1923</v>
      </c>
      <c r="H292" s="412" t="s">
        <v>11</v>
      </c>
      <c r="I292" s="579" t="s">
        <v>6</v>
      </c>
      <c r="J292" s="579" t="s">
        <v>66</v>
      </c>
      <c r="K292" s="723">
        <v>4.5871559633027525E-2</v>
      </c>
      <c r="L292" s="449"/>
      <c r="M292" s="450">
        <v>109</v>
      </c>
      <c r="N292" s="450">
        <v>3</v>
      </c>
      <c r="O292" s="351">
        <f t="shared" si="8"/>
        <v>2.7522935779816515E-2</v>
      </c>
      <c r="P292" s="724">
        <v>0.6</v>
      </c>
      <c r="Q292" s="352">
        <f t="shared" si="9"/>
        <v>60</v>
      </c>
      <c r="R292" s="348"/>
      <c r="S292" s="722"/>
    </row>
    <row r="293" spans="1:19" s="447" customFormat="1">
      <c r="A293" s="446" t="s">
        <v>4</v>
      </c>
      <c r="B293" s="579" t="s">
        <v>3</v>
      </c>
      <c r="C293" s="412" t="s">
        <v>1919</v>
      </c>
      <c r="D293" s="579" t="s">
        <v>3178</v>
      </c>
      <c r="E293" s="415"/>
      <c r="F293" s="448" t="s">
        <v>137</v>
      </c>
      <c r="G293" s="412" t="s">
        <v>1923</v>
      </c>
      <c r="H293" s="412" t="s">
        <v>11</v>
      </c>
      <c r="I293" s="579" t="s">
        <v>6</v>
      </c>
      <c r="J293" s="579" t="s">
        <v>66</v>
      </c>
      <c r="K293" s="723">
        <v>3.9430449069003289E-2</v>
      </c>
      <c r="L293" s="449"/>
      <c r="M293" s="450">
        <v>913</v>
      </c>
      <c r="N293" s="450">
        <v>28</v>
      </c>
      <c r="O293" s="351">
        <f t="shared" si="8"/>
        <v>3.0668127053669222E-2</v>
      </c>
      <c r="P293" s="724">
        <v>0.7777777777777779</v>
      </c>
      <c r="Q293" s="352">
        <f t="shared" si="9"/>
        <v>77.777777777777786</v>
      </c>
      <c r="R293" s="348"/>
      <c r="S293" s="722"/>
    </row>
    <row r="294" spans="1:19" s="447" customFormat="1">
      <c r="A294" s="446" t="s">
        <v>4</v>
      </c>
      <c r="B294" s="579" t="s">
        <v>3</v>
      </c>
      <c r="C294" s="412" t="s">
        <v>1919</v>
      </c>
      <c r="D294" s="579" t="s">
        <v>3157</v>
      </c>
      <c r="E294" s="415" t="s">
        <v>3185</v>
      </c>
      <c r="F294" s="448" t="s">
        <v>137</v>
      </c>
      <c r="G294" s="412" t="s">
        <v>1923</v>
      </c>
      <c r="H294" s="412" t="s">
        <v>11</v>
      </c>
      <c r="I294" s="579" t="s">
        <v>6</v>
      </c>
      <c r="J294" s="579" t="s">
        <v>66</v>
      </c>
      <c r="K294" s="723">
        <v>0.26470588235294118</v>
      </c>
      <c r="L294" s="449"/>
      <c r="M294" s="450">
        <v>34</v>
      </c>
      <c r="N294" s="450">
        <v>7</v>
      </c>
      <c r="O294" s="351">
        <f t="shared" si="8"/>
        <v>0.20588235294117646</v>
      </c>
      <c r="P294" s="724">
        <v>0.7777777777777779</v>
      </c>
      <c r="Q294" s="352">
        <f t="shared" si="9"/>
        <v>77.777777777777786</v>
      </c>
      <c r="R294" s="348"/>
      <c r="S294" s="722"/>
    </row>
    <row r="295" spans="1:19" s="447" customFormat="1">
      <c r="A295" s="446" t="s">
        <v>4</v>
      </c>
      <c r="B295" s="579" t="s">
        <v>3</v>
      </c>
      <c r="C295" s="412" t="s">
        <v>1920</v>
      </c>
      <c r="D295" s="579" t="s">
        <v>3178</v>
      </c>
      <c r="E295" s="415"/>
      <c r="F295" s="448" t="s">
        <v>137</v>
      </c>
      <c r="G295" s="412" t="s">
        <v>1923</v>
      </c>
      <c r="H295" s="412" t="s">
        <v>11</v>
      </c>
      <c r="I295" s="579" t="s">
        <v>6</v>
      </c>
      <c r="J295" s="579" t="s">
        <v>66</v>
      </c>
      <c r="K295" s="723">
        <v>0.16666666666666663</v>
      </c>
      <c r="L295" s="449"/>
      <c r="M295" s="450">
        <v>18</v>
      </c>
      <c r="N295" s="450">
        <v>2</v>
      </c>
      <c r="O295" s="351">
        <f t="shared" si="8"/>
        <v>0.1111111111111111</v>
      </c>
      <c r="P295" s="724">
        <v>0.66666666666666652</v>
      </c>
      <c r="Q295" s="352">
        <f t="shared" si="9"/>
        <v>66.666666666666686</v>
      </c>
      <c r="R295" s="348"/>
      <c r="S295" s="722"/>
    </row>
    <row r="296" spans="1:19" s="447" customFormat="1">
      <c r="A296" s="446" t="s">
        <v>4</v>
      </c>
      <c r="B296" s="579" t="s">
        <v>3</v>
      </c>
      <c r="C296" s="412" t="s">
        <v>1920</v>
      </c>
      <c r="D296" s="579" t="s">
        <v>3157</v>
      </c>
      <c r="E296" s="415"/>
      <c r="F296" s="448" t="s">
        <v>137</v>
      </c>
      <c r="G296" s="412" t="s">
        <v>1923</v>
      </c>
      <c r="H296" s="412" t="s">
        <v>11</v>
      </c>
      <c r="I296" s="579" t="s">
        <v>6</v>
      </c>
      <c r="J296" s="579" t="s">
        <v>66</v>
      </c>
      <c r="K296" s="723">
        <v>0.10714285714285714</v>
      </c>
      <c r="L296" s="449"/>
      <c r="M296" s="450">
        <v>84</v>
      </c>
      <c r="N296" s="450">
        <v>8</v>
      </c>
      <c r="O296" s="351">
        <f t="shared" si="8"/>
        <v>9.5238095238095233E-2</v>
      </c>
      <c r="P296" s="724">
        <v>0.88888888888888884</v>
      </c>
      <c r="Q296" s="352">
        <f t="shared" si="9"/>
        <v>88.888888888888886</v>
      </c>
      <c r="R296" s="348"/>
      <c r="S296" s="722"/>
    </row>
    <row r="297" spans="1:19" s="447" customFormat="1">
      <c r="A297" s="446" t="s">
        <v>4</v>
      </c>
      <c r="B297" s="579" t="s">
        <v>3</v>
      </c>
      <c r="C297" s="412" t="s">
        <v>1920</v>
      </c>
      <c r="D297" s="579" t="s">
        <v>3158</v>
      </c>
      <c r="E297" s="415"/>
      <c r="F297" s="448" t="s">
        <v>137</v>
      </c>
      <c r="G297" s="412" t="s">
        <v>1923</v>
      </c>
      <c r="H297" s="412" t="s">
        <v>11</v>
      </c>
      <c r="I297" s="579" t="s">
        <v>6</v>
      </c>
      <c r="J297" s="579" t="s">
        <v>66</v>
      </c>
      <c r="K297" s="723">
        <v>0.14772727272727273</v>
      </c>
      <c r="L297" s="449"/>
      <c r="M297" s="450">
        <v>88</v>
      </c>
      <c r="N297" s="450">
        <v>12</v>
      </c>
      <c r="O297" s="351">
        <f t="shared" si="8"/>
        <v>0.13636363636363635</v>
      </c>
      <c r="P297" s="724">
        <v>0.92307692307692302</v>
      </c>
      <c r="Q297" s="352">
        <f t="shared" si="9"/>
        <v>92.307692307692307</v>
      </c>
      <c r="R297" s="348"/>
      <c r="S297" s="722"/>
    </row>
    <row r="298" spans="1:19" s="447" customFormat="1">
      <c r="A298" s="446" t="s">
        <v>4</v>
      </c>
      <c r="B298" s="579" t="s">
        <v>3</v>
      </c>
      <c r="C298" s="412" t="s">
        <v>1920</v>
      </c>
      <c r="D298" s="579" t="s">
        <v>3163</v>
      </c>
      <c r="E298" s="415" t="s">
        <v>3186</v>
      </c>
      <c r="F298" s="448" t="s">
        <v>137</v>
      </c>
      <c r="G298" s="412" t="s">
        <v>1923</v>
      </c>
      <c r="H298" s="412" t="s">
        <v>11</v>
      </c>
      <c r="I298" s="579" t="s">
        <v>6</v>
      </c>
      <c r="J298" s="579" t="s">
        <v>66</v>
      </c>
      <c r="K298" s="723">
        <v>0.76923076923076938</v>
      </c>
      <c r="L298" s="449"/>
      <c r="M298" s="450">
        <v>26</v>
      </c>
      <c r="N298" s="450">
        <v>18</v>
      </c>
      <c r="O298" s="351">
        <f t="shared" si="8"/>
        <v>0.69230769230769229</v>
      </c>
      <c r="P298" s="724">
        <v>0.9</v>
      </c>
      <c r="Q298" s="352">
        <f t="shared" si="9"/>
        <v>89.999999999999986</v>
      </c>
      <c r="R298" s="348"/>
      <c r="S298" s="722"/>
    </row>
    <row r="299" spans="1:19" s="447" customFormat="1">
      <c r="A299" s="446" t="s">
        <v>4</v>
      </c>
      <c r="B299" s="579" t="s">
        <v>591</v>
      </c>
      <c r="C299" s="412" t="s">
        <v>1914</v>
      </c>
      <c r="D299" s="579" t="s">
        <v>3163</v>
      </c>
      <c r="E299" s="415"/>
      <c r="F299" s="448" t="s">
        <v>137</v>
      </c>
      <c r="G299" s="412" t="s">
        <v>1923</v>
      </c>
      <c r="H299" s="412" t="s">
        <v>11</v>
      </c>
      <c r="I299" s="579" t="s">
        <v>6</v>
      </c>
      <c r="J299" s="579" t="s">
        <v>66</v>
      </c>
      <c r="K299" s="723">
        <v>0.75609756097560976</v>
      </c>
      <c r="L299" s="449"/>
      <c r="M299" s="450">
        <v>41</v>
      </c>
      <c r="N299" s="450">
        <v>29</v>
      </c>
      <c r="O299" s="351">
        <f t="shared" si="8"/>
        <v>0.70731707317073167</v>
      </c>
      <c r="P299" s="724">
        <v>0.93548387096774188</v>
      </c>
      <c r="Q299" s="352">
        <f t="shared" si="9"/>
        <v>93.548387096774192</v>
      </c>
      <c r="R299" s="348"/>
      <c r="S299" s="722"/>
    </row>
    <row r="300" spans="1:19" s="447" customFormat="1">
      <c r="A300" s="446" t="s">
        <v>4</v>
      </c>
      <c r="B300" s="579" t="s">
        <v>591</v>
      </c>
      <c r="C300" s="412" t="s">
        <v>1914</v>
      </c>
      <c r="D300" s="579" t="s">
        <v>3164</v>
      </c>
      <c r="E300" s="415"/>
      <c r="F300" s="448" t="s">
        <v>137</v>
      </c>
      <c r="G300" s="412" t="s">
        <v>1923</v>
      </c>
      <c r="H300" s="412" t="s">
        <v>11</v>
      </c>
      <c r="I300" s="579" t="s">
        <v>6</v>
      </c>
      <c r="J300" s="579" t="s">
        <v>66</v>
      </c>
      <c r="K300" s="723">
        <v>0.78787878787878785</v>
      </c>
      <c r="L300" s="449"/>
      <c r="M300" s="450">
        <v>33</v>
      </c>
      <c r="N300" s="450">
        <v>23</v>
      </c>
      <c r="O300" s="351">
        <f t="shared" si="8"/>
        <v>0.69696969696969702</v>
      </c>
      <c r="P300" s="724">
        <v>0.88461538461538458</v>
      </c>
      <c r="Q300" s="352">
        <f t="shared" si="9"/>
        <v>88.461538461538453</v>
      </c>
      <c r="R300" s="348"/>
      <c r="S300" s="722"/>
    </row>
    <row r="301" spans="1:19" s="447" customFormat="1">
      <c r="A301" s="446" t="s">
        <v>4</v>
      </c>
      <c r="B301" s="579" t="s">
        <v>591</v>
      </c>
      <c r="C301" s="412" t="s">
        <v>1916</v>
      </c>
      <c r="D301" s="579" t="s">
        <v>3163</v>
      </c>
      <c r="E301" s="415" t="s">
        <v>3187</v>
      </c>
      <c r="F301" s="448" t="s">
        <v>137</v>
      </c>
      <c r="G301" s="412" t="s">
        <v>1923</v>
      </c>
      <c r="H301" s="412" t="s">
        <v>11</v>
      </c>
      <c r="I301" s="579" t="s">
        <v>6</v>
      </c>
      <c r="J301" s="579" t="s">
        <v>66</v>
      </c>
      <c r="K301" s="723">
        <v>0.75</v>
      </c>
      <c r="L301" s="449"/>
      <c r="M301" s="450">
        <v>12</v>
      </c>
      <c r="N301" s="450">
        <v>7</v>
      </c>
      <c r="O301" s="351">
        <f t="shared" si="8"/>
        <v>0.58333333333333337</v>
      </c>
      <c r="P301" s="724">
        <v>0.7777777777777779</v>
      </c>
      <c r="Q301" s="352">
        <f t="shared" si="9"/>
        <v>77.777777777777786</v>
      </c>
      <c r="R301" s="348"/>
      <c r="S301" s="722"/>
    </row>
    <row r="302" spans="1:19" s="447" customFormat="1">
      <c r="A302" s="446" t="s">
        <v>4</v>
      </c>
      <c r="B302" s="579" t="s">
        <v>591</v>
      </c>
      <c r="C302" s="412" t="s">
        <v>1917</v>
      </c>
      <c r="D302" s="579" t="s">
        <v>3163</v>
      </c>
      <c r="E302" s="415" t="s">
        <v>3188</v>
      </c>
      <c r="F302" s="448" t="s">
        <v>137</v>
      </c>
      <c r="G302" s="412" t="s">
        <v>1923</v>
      </c>
      <c r="H302" s="412" t="s">
        <v>11</v>
      </c>
      <c r="I302" s="579" t="s">
        <v>6</v>
      </c>
      <c r="J302" s="579" t="s">
        <v>66</v>
      </c>
      <c r="K302" s="723">
        <v>0.77419354838709675</v>
      </c>
      <c r="L302" s="449"/>
      <c r="M302" s="450">
        <v>62</v>
      </c>
      <c r="N302" s="450">
        <v>45</v>
      </c>
      <c r="O302" s="351">
        <f t="shared" si="8"/>
        <v>0.72580645161290325</v>
      </c>
      <c r="P302" s="724">
        <v>0.9375</v>
      </c>
      <c r="Q302" s="352">
        <f t="shared" si="9"/>
        <v>93.75</v>
      </c>
      <c r="R302" s="348"/>
      <c r="S302" s="722"/>
    </row>
    <row r="303" spans="1:19" s="447" customFormat="1">
      <c r="A303" s="446" t="s">
        <v>4</v>
      </c>
      <c r="B303" s="579" t="s">
        <v>591</v>
      </c>
      <c r="C303" s="412" t="s">
        <v>1917</v>
      </c>
      <c r="D303" s="579" t="s">
        <v>3164</v>
      </c>
      <c r="E303" s="415"/>
      <c r="F303" s="448" t="s">
        <v>137</v>
      </c>
      <c r="G303" s="412" t="s">
        <v>1923</v>
      </c>
      <c r="H303" s="412" t="s">
        <v>11</v>
      </c>
      <c r="I303" s="579" t="s">
        <v>6</v>
      </c>
      <c r="J303" s="579" t="s">
        <v>66</v>
      </c>
      <c r="K303" s="723">
        <v>0.8</v>
      </c>
      <c r="L303" s="449"/>
      <c r="M303" s="450">
        <v>25</v>
      </c>
      <c r="N303" s="450">
        <v>18</v>
      </c>
      <c r="O303" s="351">
        <f t="shared" si="8"/>
        <v>0.72</v>
      </c>
      <c r="P303" s="724">
        <v>0.9</v>
      </c>
      <c r="Q303" s="352">
        <f t="shared" si="9"/>
        <v>90</v>
      </c>
      <c r="R303" s="348"/>
      <c r="S303" s="722"/>
    </row>
    <row r="304" spans="1:19" s="447" customFormat="1">
      <c r="A304" s="446" t="s">
        <v>4</v>
      </c>
      <c r="B304" s="579" t="s">
        <v>591</v>
      </c>
      <c r="C304" s="412" t="s">
        <v>1920</v>
      </c>
      <c r="D304" s="579" t="s">
        <v>3164</v>
      </c>
      <c r="E304" s="415"/>
      <c r="F304" s="448" t="s">
        <v>137</v>
      </c>
      <c r="G304" s="412" t="s">
        <v>1923</v>
      </c>
      <c r="H304" s="412" t="s">
        <v>11</v>
      </c>
      <c r="I304" s="579" t="s">
        <v>6</v>
      </c>
      <c r="J304" s="579" t="s">
        <v>66</v>
      </c>
      <c r="K304" s="723">
        <v>0.76923076923076938</v>
      </c>
      <c r="L304" s="449"/>
      <c r="M304" s="450">
        <v>26</v>
      </c>
      <c r="N304" s="450">
        <v>19</v>
      </c>
      <c r="O304" s="351">
        <f t="shared" si="8"/>
        <v>0.73076923076923073</v>
      </c>
      <c r="P304" s="724">
        <v>0.95</v>
      </c>
      <c r="Q304" s="352">
        <f t="shared" si="9"/>
        <v>94.999999999999986</v>
      </c>
      <c r="R304" s="348"/>
      <c r="S304" s="722"/>
    </row>
    <row r="305" spans="1:19" s="447" customFormat="1">
      <c r="A305" s="446" t="s">
        <v>4</v>
      </c>
      <c r="B305" s="579" t="s">
        <v>3160</v>
      </c>
      <c r="C305" s="412" t="s">
        <v>38</v>
      </c>
      <c r="D305" s="579" t="s">
        <v>3155</v>
      </c>
      <c r="E305" s="415" t="s">
        <v>3156</v>
      </c>
      <c r="F305" s="448" t="s">
        <v>137</v>
      </c>
      <c r="G305" s="412" t="s">
        <v>12</v>
      </c>
      <c r="H305" s="412" t="s">
        <v>11</v>
      </c>
      <c r="I305" s="579" t="s">
        <v>6</v>
      </c>
      <c r="J305" s="579" t="s">
        <v>66</v>
      </c>
      <c r="K305" s="723">
        <v>6.0869565217391307E-2</v>
      </c>
      <c r="L305" s="449"/>
      <c r="M305" s="450">
        <v>115</v>
      </c>
      <c r="N305" s="450">
        <v>5</v>
      </c>
      <c r="O305" s="351">
        <f>N305/M305</f>
        <v>4.3478260869565216E-2</v>
      </c>
      <c r="P305" s="724">
        <v>0.7142857142857143</v>
      </c>
      <c r="Q305" s="352">
        <f>N305/(M305*K305/100)</f>
        <v>71.428571428571416</v>
      </c>
      <c r="R305" s="348"/>
      <c r="S305" s="722"/>
    </row>
    <row r="306" spans="1:19" s="447" customFormat="1">
      <c r="A306" s="446" t="s">
        <v>4</v>
      </c>
      <c r="B306" s="579" t="s">
        <v>3160</v>
      </c>
      <c r="C306" s="412" t="s">
        <v>38</v>
      </c>
      <c r="D306" s="579" t="s">
        <v>3157</v>
      </c>
      <c r="E306" s="415"/>
      <c r="F306" s="448" t="s">
        <v>137</v>
      </c>
      <c r="G306" s="412" t="s">
        <v>12</v>
      </c>
      <c r="H306" s="412" t="s">
        <v>11</v>
      </c>
      <c r="I306" s="579" t="s">
        <v>6</v>
      </c>
      <c r="J306" s="579" t="s">
        <v>66</v>
      </c>
      <c r="K306" s="723">
        <v>0.14388489208633093</v>
      </c>
      <c r="L306" s="449"/>
      <c r="M306" s="450">
        <v>139</v>
      </c>
      <c r="N306" s="450">
        <v>16</v>
      </c>
      <c r="O306" s="351">
        <f t="shared" ref="O306:O364" si="10">N306/M306</f>
        <v>0.11510791366906475</v>
      </c>
      <c r="P306" s="724">
        <v>0.8</v>
      </c>
      <c r="Q306" s="352">
        <f t="shared" ref="Q306:Q364" si="11">N306/(M306*K306/100)</f>
        <v>80</v>
      </c>
      <c r="R306" s="348"/>
      <c r="S306" s="722"/>
    </row>
    <row r="307" spans="1:19" s="447" customFormat="1">
      <c r="A307" s="446" t="s">
        <v>4</v>
      </c>
      <c r="B307" s="579" t="s">
        <v>3160</v>
      </c>
      <c r="C307" s="412" t="s">
        <v>38</v>
      </c>
      <c r="D307" s="579" t="s">
        <v>3158</v>
      </c>
      <c r="E307" s="415" t="s">
        <v>3159</v>
      </c>
      <c r="F307" s="448" t="s">
        <v>137</v>
      </c>
      <c r="G307" s="412" t="s">
        <v>12</v>
      </c>
      <c r="H307" s="412" t="s">
        <v>11</v>
      </c>
      <c r="I307" s="579" t="s">
        <v>6</v>
      </c>
      <c r="J307" s="579" t="s">
        <v>66</v>
      </c>
      <c r="K307" s="723">
        <v>0.32</v>
      </c>
      <c r="L307" s="449"/>
      <c r="M307" s="450">
        <v>25</v>
      </c>
      <c r="N307" s="450">
        <v>7</v>
      </c>
      <c r="O307" s="351">
        <f t="shared" si="10"/>
        <v>0.28000000000000003</v>
      </c>
      <c r="P307" s="724">
        <v>0.875</v>
      </c>
      <c r="Q307" s="352">
        <f t="shared" si="11"/>
        <v>87.5</v>
      </c>
      <c r="R307" s="348"/>
      <c r="S307" s="722"/>
    </row>
    <row r="308" spans="1:19" s="447" customFormat="1">
      <c r="A308" s="446" t="s">
        <v>4</v>
      </c>
      <c r="B308" s="579" t="s">
        <v>3160</v>
      </c>
      <c r="C308" s="412" t="s">
        <v>1913</v>
      </c>
      <c r="D308" s="579" t="s">
        <v>3161</v>
      </c>
      <c r="E308" s="415"/>
      <c r="F308" s="448" t="s">
        <v>137</v>
      </c>
      <c r="G308" s="412" t="s">
        <v>12</v>
      </c>
      <c r="H308" s="412" t="s">
        <v>11</v>
      </c>
      <c r="I308" s="579" t="s">
        <v>6</v>
      </c>
      <c r="J308" s="579" t="s">
        <v>66</v>
      </c>
      <c r="K308" s="723">
        <v>3.7486218302094816E-2</v>
      </c>
      <c r="L308" s="449"/>
      <c r="M308" s="450">
        <v>1814</v>
      </c>
      <c r="N308" s="450">
        <v>54</v>
      </c>
      <c r="O308" s="351">
        <f t="shared" si="10"/>
        <v>2.9768467475192944E-2</v>
      </c>
      <c r="P308" s="724">
        <v>0.79411764705882348</v>
      </c>
      <c r="Q308" s="352">
        <f t="shared" si="11"/>
        <v>79.411764705882348</v>
      </c>
      <c r="R308" s="348"/>
      <c r="S308" s="722"/>
    </row>
    <row r="309" spans="1:19" s="447" customFormat="1">
      <c r="A309" s="446" t="s">
        <v>4</v>
      </c>
      <c r="B309" s="579" t="s">
        <v>3160</v>
      </c>
      <c r="C309" s="412" t="s">
        <v>1913</v>
      </c>
      <c r="D309" s="579" t="s">
        <v>3155</v>
      </c>
      <c r="E309" s="415"/>
      <c r="F309" s="448" t="s">
        <v>137</v>
      </c>
      <c r="G309" s="412" t="s">
        <v>12</v>
      </c>
      <c r="H309" s="412" t="s">
        <v>11</v>
      </c>
      <c r="I309" s="579" t="s">
        <v>6</v>
      </c>
      <c r="J309" s="579" t="s">
        <v>66</v>
      </c>
      <c r="K309" s="723">
        <v>0.35714285714285715</v>
      </c>
      <c r="L309" s="449"/>
      <c r="M309" s="450">
        <v>14</v>
      </c>
      <c r="N309" s="450">
        <v>4</v>
      </c>
      <c r="O309" s="351">
        <f t="shared" si="10"/>
        <v>0.2857142857142857</v>
      </c>
      <c r="P309" s="724">
        <v>0.8</v>
      </c>
      <c r="Q309" s="352">
        <f t="shared" si="11"/>
        <v>80</v>
      </c>
      <c r="R309" s="348"/>
      <c r="S309" s="722"/>
    </row>
    <row r="310" spans="1:19" s="447" customFormat="1">
      <c r="A310" s="446" t="s">
        <v>4</v>
      </c>
      <c r="B310" s="579" t="s">
        <v>3160</v>
      </c>
      <c r="C310" s="412" t="s">
        <v>1913</v>
      </c>
      <c r="D310" s="579" t="s">
        <v>3157</v>
      </c>
      <c r="E310" s="415"/>
      <c r="F310" s="448" t="s">
        <v>137</v>
      </c>
      <c r="G310" s="412" t="s">
        <v>12</v>
      </c>
      <c r="H310" s="412" t="s">
        <v>11</v>
      </c>
      <c r="I310" s="579" t="s">
        <v>6</v>
      </c>
      <c r="J310" s="579" t="s">
        <v>66</v>
      </c>
      <c r="K310" s="723">
        <v>7.1428571428571425E-2</v>
      </c>
      <c r="L310" s="449"/>
      <c r="M310" s="450">
        <v>84</v>
      </c>
      <c r="N310" s="450">
        <v>3</v>
      </c>
      <c r="O310" s="351">
        <f t="shared" si="10"/>
        <v>3.5714285714285712E-2</v>
      </c>
      <c r="P310" s="724">
        <v>0.5</v>
      </c>
      <c r="Q310" s="352">
        <f t="shared" si="11"/>
        <v>50</v>
      </c>
      <c r="R310" s="348"/>
      <c r="S310" s="722"/>
    </row>
    <row r="311" spans="1:19" s="447" customFormat="1">
      <c r="A311" s="446" t="s">
        <v>4</v>
      </c>
      <c r="B311" s="579" t="s">
        <v>3160</v>
      </c>
      <c r="C311" s="412" t="s">
        <v>1914</v>
      </c>
      <c r="D311" s="579" t="s">
        <v>3157</v>
      </c>
      <c r="E311" s="415" t="s">
        <v>3162</v>
      </c>
      <c r="F311" s="448" t="s">
        <v>137</v>
      </c>
      <c r="G311" s="412" t="s">
        <v>12</v>
      </c>
      <c r="H311" s="412" t="s">
        <v>11</v>
      </c>
      <c r="I311" s="579" t="s">
        <v>6</v>
      </c>
      <c r="J311" s="579" t="s">
        <v>66</v>
      </c>
      <c r="K311" s="723">
        <v>0.18181818181818182</v>
      </c>
      <c r="L311" s="449"/>
      <c r="M311" s="450">
        <v>66</v>
      </c>
      <c r="N311" s="450">
        <v>9</v>
      </c>
      <c r="O311" s="351">
        <f t="shared" si="10"/>
        <v>0.13636363636363635</v>
      </c>
      <c r="P311" s="724">
        <v>0.75</v>
      </c>
      <c r="Q311" s="352">
        <f t="shared" si="11"/>
        <v>75</v>
      </c>
      <c r="R311" s="348"/>
      <c r="S311" s="722"/>
    </row>
    <row r="312" spans="1:19" s="447" customFormat="1">
      <c r="A312" s="446" t="s">
        <v>4</v>
      </c>
      <c r="B312" s="579" t="s">
        <v>3160</v>
      </c>
      <c r="C312" s="412" t="s">
        <v>1914</v>
      </c>
      <c r="D312" s="579" t="s">
        <v>3158</v>
      </c>
      <c r="E312" s="415"/>
      <c r="F312" s="448" t="s">
        <v>137</v>
      </c>
      <c r="G312" s="412" t="s">
        <v>12</v>
      </c>
      <c r="H312" s="412" t="s">
        <v>11</v>
      </c>
      <c r="I312" s="579" t="s">
        <v>6</v>
      </c>
      <c r="J312" s="579" t="s">
        <v>66</v>
      </c>
      <c r="K312" s="723">
        <v>0.24</v>
      </c>
      <c r="L312" s="449"/>
      <c r="M312" s="450">
        <v>75</v>
      </c>
      <c r="N312" s="450">
        <v>10</v>
      </c>
      <c r="O312" s="351">
        <f t="shared" si="10"/>
        <v>0.13333333333333333</v>
      </c>
      <c r="P312" s="724">
        <v>0.55555555555555558</v>
      </c>
      <c r="Q312" s="352">
        <f t="shared" si="11"/>
        <v>55.555555555555557</v>
      </c>
      <c r="R312" s="348"/>
      <c r="S312" s="722"/>
    </row>
    <row r="313" spans="1:19" s="447" customFormat="1">
      <c r="A313" s="446" t="s">
        <v>4</v>
      </c>
      <c r="B313" s="579" t="s">
        <v>3160</v>
      </c>
      <c r="C313" s="412" t="s">
        <v>1914</v>
      </c>
      <c r="D313" s="579" t="s">
        <v>3163</v>
      </c>
      <c r="E313" s="415"/>
      <c r="F313" s="448" t="s">
        <v>137</v>
      </c>
      <c r="G313" s="412" t="s">
        <v>12</v>
      </c>
      <c r="H313" s="412" t="s">
        <v>11</v>
      </c>
      <c r="I313" s="579" t="s">
        <v>6</v>
      </c>
      <c r="J313" s="579" t="s">
        <v>66</v>
      </c>
      <c r="K313" s="723">
        <v>0.45370370370370372</v>
      </c>
      <c r="L313" s="449"/>
      <c r="M313" s="450">
        <v>108</v>
      </c>
      <c r="N313" s="450">
        <v>36</v>
      </c>
      <c r="O313" s="351">
        <f t="shared" si="10"/>
        <v>0.33333333333333331</v>
      </c>
      <c r="P313" s="724">
        <v>0.73469387755102045</v>
      </c>
      <c r="Q313" s="352">
        <f t="shared" si="11"/>
        <v>73.469387755102048</v>
      </c>
      <c r="R313" s="348"/>
      <c r="S313" s="722"/>
    </row>
    <row r="314" spans="1:19" s="447" customFormat="1">
      <c r="A314" s="446" t="s">
        <v>4</v>
      </c>
      <c r="B314" s="579" t="s">
        <v>3160</v>
      </c>
      <c r="C314" s="412" t="s">
        <v>1914</v>
      </c>
      <c r="D314" s="579" t="s">
        <v>3164</v>
      </c>
      <c r="E314" s="415"/>
      <c r="F314" s="448" t="s">
        <v>137</v>
      </c>
      <c r="G314" s="412" t="s">
        <v>12</v>
      </c>
      <c r="H314" s="412" t="s">
        <v>11</v>
      </c>
      <c r="I314" s="579" t="s">
        <v>6</v>
      </c>
      <c r="J314" s="579" t="s">
        <v>66</v>
      </c>
      <c r="K314" s="723">
        <v>0.76923076923076938</v>
      </c>
      <c r="L314" s="449"/>
      <c r="M314" s="450">
        <v>13</v>
      </c>
      <c r="N314" s="450">
        <v>10</v>
      </c>
      <c r="O314" s="351">
        <f t="shared" si="10"/>
        <v>0.76923076923076927</v>
      </c>
      <c r="P314" s="724">
        <v>1</v>
      </c>
      <c r="Q314" s="352">
        <f t="shared" si="11"/>
        <v>99.999999999999986</v>
      </c>
      <c r="R314" s="348"/>
      <c r="S314" s="722"/>
    </row>
    <row r="315" spans="1:19" s="447" customFormat="1">
      <c r="A315" s="446" t="s">
        <v>4</v>
      </c>
      <c r="B315" s="579" t="s">
        <v>3160</v>
      </c>
      <c r="C315" s="412" t="s">
        <v>1915</v>
      </c>
      <c r="D315" s="579" t="s">
        <v>3155</v>
      </c>
      <c r="E315" s="415"/>
      <c r="F315" s="448" t="s">
        <v>137</v>
      </c>
      <c r="G315" s="412" t="s">
        <v>12</v>
      </c>
      <c r="H315" s="412" t="s">
        <v>11</v>
      </c>
      <c r="I315" s="579" t="s">
        <v>6</v>
      </c>
      <c r="J315" s="579" t="s">
        <v>66</v>
      </c>
      <c r="K315" s="723">
        <v>8.4507042253521125E-2</v>
      </c>
      <c r="L315" s="449"/>
      <c r="M315" s="450">
        <v>71</v>
      </c>
      <c r="N315" s="450">
        <v>4</v>
      </c>
      <c r="O315" s="351">
        <f t="shared" si="10"/>
        <v>5.6338028169014086E-2</v>
      </c>
      <c r="P315" s="724">
        <v>0.66666666666666652</v>
      </c>
      <c r="Q315" s="352">
        <f t="shared" si="11"/>
        <v>66.666666666666671</v>
      </c>
      <c r="R315" s="348"/>
      <c r="S315" s="722"/>
    </row>
    <row r="316" spans="1:19" s="447" customFormat="1">
      <c r="A316" s="446" t="s">
        <v>4</v>
      </c>
      <c r="B316" s="579" t="s">
        <v>3160</v>
      </c>
      <c r="C316" s="412" t="s">
        <v>1915</v>
      </c>
      <c r="D316" s="579" t="s">
        <v>3155</v>
      </c>
      <c r="E316" s="415" t="s">
        <v>3165</v>
      </c>
      <c r="F316" s="448" t="s">
        <v>137</v>
      </c>
      <c r="G316" s="412" t="s">
        <v>12</v>
      </c>
      <c r="H316" s="412" t="s">
        <v>11</v>
      </c>
      <c r="I316" s="579" t="s">
        <v>6</v>
      </c>
      <c r="J316" s="579" t="s">
        <v>66</v>
      </c>
      <c r="K316" s="723">
        <v>0.25</v>
      </c>
      <c r="L316" s="449" t="s">
        <v>3166</v>
      </c>
      <c r="M316" s="450">
        <v>12</v>
      </c>
      <c r="N316" s="450">
        <v>3</v>
      </c>
      <c r="O316" s="351">
        <f t="shared" si="10"/>
        <v>0.25</v>
      </c>
      <c r="P316" s="724">
        <v>1</v>
      </c>
      <c r="Q316" s="352">
        <f t="shared" si="11"/>
        <v>100</v>
      </c>
      <c r="R316" s="348"/>
      <c r="S316" s="722"/>
    </row>
    <row r="317" spans="1:19" s="447" customFormat="1">
      <c r="A317" s="446" t="s">
        <v>4</v>
      </c>
      <c r="B317" s="579" t="s">
        <v>3160</v>
      </c>
      <c r="C317" s="412" t="s">
        <v>1915</v>
      </c>
      <c r="D317" s="579" t="s">
        <v>3157</v>
      </c>
      <c r="E317" s="415"/>
      <c r="F317" s="448" t="s">
        <v>137</v>
      </c>
      <c r="G317" s="412" t="s">
        <v>12</v>
      </c>
      <c r="H317" s="412" t="s">
        <v>11</v>
      </c>
      <c r="I317" s="579" t="s">
        <v>6</v>
      </c>
      <c r="J317" s="579" t="s">
        <v>66</v>
      </c>
      <c r="K317" s="723">
        <v>0.12068965517241378</v>
      </c>
      <c r="L317" s="449"/>
      <c r="M317" s="450">
        <v>58</v>
      </c>
      <c r="N317" s="450">
        <v>4</v>
      </c>
      <c r="O317" s="351">
        <f t="shared" si="10"/>
        <v>6.8965517241379309E-2</v>
      </c>
      <c r="P317" s="724">
        <v>0.5714285714285714</v>
      </c>
      <c r="Q317" s="352">
        <f t="shared" si="11"/>
        <v>57.142857142857146</v>
      </c>
      <c r="R317" s="348"/>
      <c r="S317" s="722"/>
    </row>
    <row r="318" spans="1:19" s="447" customFormat="1">
      <c r="A318" s="446" t="s">
        <v>4</v>
      </c>
      <c r="B318" s="579" t="s">
        <v>3160</v>
      </c>
      <c r="C318" s="412" t="s">
        <v>1916</v>
      </c>
      <c r="D318" s="579" t="s">
        <v>3155</v>
      </c>
      <c r="E318" s="415" t="s">
        <v>3167</v>
      </c>
      <c r="F318" s="448" t="s">
        <v>137</v>
      </c>
      <c r="G318" s="412" t="s">
        <v>12</v>
      </c>
      <c r="H318" s="412" t="s">
        <v>11</v>
      </c>
      <c r="I318" s="579" t="s">
        <v>6</v>
      </c>
      <c r="J318" s="579" t="s">
        <v>66</v>
      </c>
      <c r="K318" s="723">
        <v>6.3492063492063489E-2</v>
      </c>
      <c r="L318" s="449"/>
      <c r="M318" s="450">
        <v>63</v>
      </c>
      <c r="N318" s="450">
        <v>3</v>
      </c>
      <c r="O318" s="351">
        <f t="shared" si="10"/>
        <v>4.7619047619047616E-2</v>
      </c>
      <c r="P318" s="724">
        <v>0.75</v>
      </c>
      <c r="Q318" s="352">
        <f t="shared" si="11"/>
        <v>75</v>
      </c>
      <c r="R318" s="348"/>
      <c r="S318" s="722"/>
    </row>
    <row r="319" spans="1:19" s="447" customFormat="1">
      <c r="A319" s="446" t="s">
        <v>4</v>
      </c>
      <c r="B319" s="579" t="s">
        <v>3160</v>
      </c>
      <c r="C319" s="412" t="s">
        <v>1916</v>
      </c>
      <c r="D319" s="579" t="s">
        <v>3155</v>
      </c>
      <c r="E319" s="415" t="s">
        <v>3168</v>
      </c>
      <c r="F319" s="448" t="s">
        <v>137</v>
      </c>
      <c r="G319" s="412" t="s">
        <v>12</v>
      </c>
      <c r="H319" s="412" t="s">
        <v>11</v>
      </c>
      <c r="I319" s="579" t="s">
        <v>6</v>
      </c>
      <c r="J319" s="579" t="s">
        <v>66</v>
      </c>
      <c r="K319" s="723">
        <v>6.9767441860465115E-2</v>
      </c>
      <c r="L319" s="449" t="s">
        <v>3166</v>
      </c>
      <c r="M319" s="450">
        <v>43</v>
      </c>
      <c r="N319" s="450">
        <v>3</v>
      </c>
      <c r="O319" s="351">
        <f t="shared" si="10"/>
        <v>6.9767441860465115E-2</v>
      </c>
      <c r="P319" s="724">
        <v>1</v>
      </c>
      <c r="Q319" s="352">
        <f t="shared" si="11"/>
        <v>100</v>
      </c>
      <c r="R319" s="348"/>
      <c r="S319" s="722"/>
    </row>
    <row r="320" spans="1:19" s="447" customFormat="1">
      <c r="A320" s="446" t="s">
        <v>4</v>
      </c>
      <c r="B320" s="579" t="s">
        <v>3160</v>
      </c>
      <c r="C320" s="412" t="s">
        <v>1916</v>
      </c>
      <c r="D320" s="579" t="s">
        <v>3157</v>
      </c>
      <c r="E320" s="415"/>
      <c r="F320" s="448" t="s">
        <v>137</v>
      </c>
      <c r="G320" s="412" t="s">
        <v>12</v>
      </c>
      <c r="H320" s="412" t="s">
        <v>11</v>
      </c>
      <c r="I320" s="579" t="s">
        <v>6</v>
      </c>
      <c r="J320" s="579" t="s">
        <v>66</v>
      </c>
      <c r="K320" s="723">
        <v>0.12345679012345678</v>
      </c>
      <c r="L320" s="449"/>
      <c r="M320" s="450">
        <v>81</v>
      </c>
      <c r="N320" s="450">
        <v>9</v>
      </c>
      <c r="O320" s="351">
        <f t="shared" si="10"/>
        <v>0.1111111111111111</v>
      </c>
      <c r="P320" s="724">
        <v>0.9</v>
      </c>
      <c r="Q320" s="352">
        <f t="shared" si="11"/>
        <v>90</v>
      </c>
      <c r="R320" s="348"/>
      <c r="S320" s="722"/>
    </row>
    <row r="321" spans="1:19" s="447" customFormat="1">
      <c r="A321" s="446" t="s">
        <v>4</v>
      </c>
      <c r="B321" s="579" t="s">
        <v>3160</v>
      </c>
      <c r="C321" s="412" t="s">
        <v>1916</v>
      </c>
      <c r="D321" s="579" t="s">
        <v>3157</v>
      </c>
      <c r="E321" s="415"/>
      <c r="F321" s="448" t="s">
        <v>137</v>
      </c>
      <c r="G321" s="412" t="s">
        <v>12</v>
      </c>
      <c r="H321" s="412" t="s">
        <v>11</v>
      </c>
      <c r="I321" s="579" t="s">
        <v>6</v>
      </c>
      <c r="J321" s="579" t="s">
        <v>66</v>
      </c>
      <c r="K321" s="723">
        <v>0.1111111111111111</v>
      </c>
      <c r="L321" s="449" t="s">
        <v>3166</v>
      </c>
      <c r="M321" s="450">
        <v>27</v>
      </c>
      <c r="N321" s="450">
        <v>3</v>
      </c>
      <c r="O321" s="351">
        <f t="shared" si="10"/>
        <v>0.1111111111111111</v>
      </c>
      <c r="P321" s="724">
        <v>1</v>
      </c>
      <c r="Q321" s="352">
        <f t="shared" si="11"/>
        <v>100</v>
      </c>
      <c r="R321" s="348"/>
      <c r="S321" s="722"/>
    </row>
    <row r="322" spans="1:19" s="447" customFormat="1">
      <c r="A322" s="446" t="s">
        <v>4</v>
      </c>
      <c r="B322" s="579" t="s">
        <v>3160</v>
      </c>
      <c r="C322" s="412" t="s">
        <v>1916</v>
      </c>
      <c r="D322" s="579" t="s">
        <v>3157</v>
      </c>
      <c r="E322" s="415" t="s">
        <v>3169</v>
      </c>
      <c r="F322" s="448" t="s">
        <v>137</v>
      </c>
      <c r="G322" s="412" t="s">
        <v>12</v>
      </c>
      <c r="H322" s="412" t="s">
        <v>11</v>
      </c>
      <c r="I322" s="579" t="s">
        <v>6</v>
      </c>
      <c r="J322" s="579" t="s">
        <v>66</v>
      </c>
      <c r="K322" s="723">
        <v>0.26315789473684209</v>
      </c>
      <c r="L322" s="449" t="s">
        <v>3170</v>
      </c>
      <c r="M322" s="450">
        <v>19</v>
      </c>
      <c r="N322" s="450">
        <v>3</v>
      </c>
      <c r="O322" s="351">
        <f t="shared" si="10"/>
        <v>0.15789473684210525</v>
      </c>
      <c r="P322" s="724">
        <v>0.6</v>
      </c>
      <c r="Q322" s="352">
        <f t="shared" si="11"/>
        <v>60</v>
      </c>
      <c r="R322" s="348"/>
      <c r="S322" s="722"/>
    </row>
    <row r="323" spans="1:19" s="447" customFormat="1">
      <c r="A323" s="446" t="s">
        <v>4</v>
      </c>
      <c r="B323" s="579" t="s">
        <v>3160</v>
      </c>
      <c r="C323" s="412" t="s">
        <v>1916</v>
      </c>
      <c r="D323" s="579" t="s">
        <v>3158</v>
      </c>
      <c r="E323" s="415"/>
      <c r="F323" s="448" t="s">
        <v>137</v>
      </c>
      <c r="G323" s="412" t="s">
        <v>12</v>
      </c>
      <c r="H323" s="412" t="s">
        <v>11</v>
      </c>
      <c r="I323" s="579" t="s">
        <v>6</v>
      </c>
      <c r="J323" s="579" t="s">
        <v>66</v>
      </c>
      <c r="K323" s="723">
        <v>0.27586206896551724</v>
      </c>
      <c r="L323" s="449"/>
      <c r="M323" s="450">
        <v>29</v>
      </c>
      <c r="N323" s="450">
        <v>8</v>
      </c>
      <c r="O323" s="351">
        <f t="shared" si="10"/>
        <v>0.27586206896551724</v>
      </c>
      <c r="P323" s="724">
        <v>1</v>
      </c>
      <c r="Q323" s="352">
        <f t="shared" si="11"/>
        <v>100</v>
      </c>
      <c r="R323" s="348"/>
      <c r="S323" s="722"/>
    </row>
    <row r="324" spans="1:19" s="447" customFormat="1">
      <c r="A324" s="446" t="s">
        <v>4</v>
      </c>
      <c r="B324" s="579" t="s">
        <v>3160</v>
      </c>
      <c r="C324" s="412" t="s">
        <v>1916</v>
      </c>
      <c r="D324" s="579" t="s">
        <v>3163</v>
      </c>
      <c r="E324" s="415"/>
      <c r="F324" s="448" t="s">
        <v>137</v>
      </c>
      <c r="G324" s="412" t="s">
        <v>12</v>
      </c>
      <c r="H324" s="412" t="s">
        <v>11</v>
      </c>
      <c r="I324" s="579" t="s">
        <v>6</v>
      </c>
      <c r="J324" s="579" t="s">
        <v>66</v>
      </c>
      <c r="K324" s="723">
        <v>0.4</v>
      </c>
      <c r="L324" s="449"/>
      <c r="M324" s="450">
        <v>25</v>
      </c>
      <c r="N324" s="450">
        <v>10</v>
      </c>
      <c r="O324" s="351">
        <f t="shared" si="10"/>
        <v>0.4</v>
      </c>
      <c r="P324" s="724">
        <v>1</v>
      </c>
      <c r="Q324" s="352">
        <f t="shared" si="11"/>
        <v>100</v>
      </c>
      <c r="R324" s="348"/>
      <c r="S324" s="722"/>
    </row>
    <row r="325" spans="1:19" s="447" customFormat="1">
      <c r="A325" s="446" t="s">
        <v>4</v>
      </c>
      <c r="B325" s="579" t="s">
        <v>3160</v>
      </c>
      <c r="C325" s="412" t="s">
        <v>1916</v>
      </c>
      <c r="D325" s="579" t="s">
        <v>3163</v>
      </c>
      <c r="E325" s="415" t="s">
        <v>3171</v>
      </c>
      <c r="F325" s="448" t="s">
        <v>137</v>
      </c>
      <c r="G325" s="412" t="s">
        <v>12</v>
      </c>
      <c r="H325" s="412" t="s">
        <v>11</v>
      </c>
      <c r="I325" s="579" t="s">
        <v>6</v>
      </c>
      <c r="J325" s="579" t="s">
        <v>66</v>
      </c>
      <c r="K325" s="723">
        <v>0.45454545454545453</v>
      </c>
      <c r="L325" s="449" t="s">
        <v>3166</v>
      </c>
      <c r="M325" s="450">
        <v>22</v>
      </c>
      <c r="N325" s="450">
        <v>9</v>
      </c>
      <c r="O325" s="351">
        <f t="shared" si="10"/>
        <v>0.40909090909090912</v>
      </c>
      <c r="P325" s="724">
        <v>0.9</v>
      </c>
      <c r="Q325" s="352">
        <f t="shared" si="11"/>
        <v>90</v>
      </c>
      <c r="R325" s="348"/>
      <c r="S325" s="722"/>
    </row>
    <row r="326" spans="1:19" s="447" customFormat="1">
      <c r="A326" s="446" t="s">
        <v>4</v>
      </c>
      <c r="B326" s="579" t="s">
        <v>3160</v>
      </c>
      <c r="C326" s="412" t="s">
        <v>1917</v>
      </c>
      <c r="D326" s="579" t="s">
        <v>3158</v>
      </c>
      <c r="E326" s="415" t="s">
        <v>3172</v>
      </c>
      <c r="F326" s="448" t="s">
        <v>137</v>
      </c>
      <c r="G326" s="412" t="s">
        <v>12</v>
      </c>
      <c r="H326" s="412" t="s">
        <v>11</v>
      </c>
      <c r="I326" s="579" t="s">
        <v>6</v>
      </c>
      <c r="J326" s="579" t="s">
        <v>66</v>
      </c>
      <c r="K326" s="723">
        <v>0.36363636363636365</v>
      </c>
      <c r="L326" s="449"/>
      <c r="M326" s="450">
        <v>11</v>
      </c>
      <c r="N326" s="450">
        <v>3</v>
      </c>
      <c r="O326" s="351">
        <f t="shared" si="10"/>
        <v>0.27272727272727271</v>
      </c>
      <c r="P326" s="724">
        <v>0.75</v>
      </c>
      <c r="Q326" s="352">
        <f t="shared" si="11"/>
        <v>75</v>
      </c>
      <c r="R326" s="348"/>
      <c r="S326" s="722"/>
    </row>
    <row r="327" spans="1:19" s="447" customFormat="1">
      <c r="A327" s="446" t="s">
        <v>4</v>
      </c>
      <c r="B327" s="579" t="s">
        <v>3160</v>
      </c>
      <c r="C327" s="412" t="s">
        <v>1917</v>
      </c>
      <c r="D327" s="579" t="s">
        <v>3163</v>
      </c>
      <c r="E327" s="415"/>
      <c r="F327" s="448" t="s">
        <v>137</v>
      </c>
      <c r="G327" s="412" t="s">
        <v>12</v>
      </c>
      <c r="H327" s="412" t="s">
        <v>11</v>
      </c>
      <c r="I327" s="579" t="s">
        <v>6</v>
      </c>
      <c r="J327" s="579" t="s">
        <v>66</v>
      </c>
      <c r="K327" s="723">
        <v>0.4</v>
      </c>
      <c r="L327" s="449"/>
      <c r="M327" s="450">
        <v>30</v>
      </c>
      <c r="N327" s="450">
        <v>9</v>
      </c>
      <c r="O327" s="351">
        <f t="shared" si="10"/>
        <v>0.3</v>
      </c>
      <c r="P327" s="724">
        <v>0.75</v>
      </c>
      <c r="Q327" s="352">
        <f t="shared" si="11"/>
        <v>75</v>
      </c>
      <c r="R327" s="348"/>
      <c r="S327" s="722"/>
    </row>
    <row r="328" spans="1:19" s="447" customFormat="1">
      <c r="A328" s="446" t="s">
        <v>4</v>
      </c>
      <c r="B328" s="579" t="s">
        <v>3160</v>
      </c>
      <c r="C328" s="412" t="s">
        <v>1918</v>
      </c>
      <c r="D328" s="579" t="s">
        <v>3163</v>
      </c>
      <c r="E328" s="415" t="s">
        <v>3173</v>
      </c>
      <c r="F328" s="448" t="s">
        <v>137</v>
      </c>
      <c r="G328" s="412" t="s">
        <v>12</v>
      </c>
      <c r="H328" s="412" t="s">
        <v>11</v>
      </c>
      <c r="I328" s="579" t="s">
        <v>6</v>
      </c>
      <c r="J328" s="579" t="s">
        <v>66</v>
      </c>
      <c r="K328" s="723">
        <v>0.69090909090909092</v>
      </c>
      <c r="L328" s="449"/>
      <c r="M328" s="450">
        <v>55</v>
      </c>
      <c r="N328" s="450">
        <v>33</v>
      </c>
      <c r="O328" s="351">
        <f t="shared" si="10"/>
        <v>0.6</v>
      </c>
      <c r="P328" s="724">
        <v>0.86842105263157909</v>
      </c>
      <c r="Q328" s="352">
        <f t="shared" si="11"/>
        <v>86.84210526315789</v>
      </c>
      <c r="R328" s="348"/>
      <c r="S328" s="722"/>
    </row>
    <row r="329" spans="1:19" s="447" customFormat="1">
      <c r="A329" s="446" t="s">
        <v>4</v>
      </c>
      <c r="B329" s="579" t="s">
        <v>3160</v>
      </c>
      <c r="C329" s="412" t="s">
        <v>1919</v>
      </c>
      <c r="D329" s="579" t="s">
        <v>3161</v>
      </c>
      <c r="E329" s="415"/>
      <c r="F329" s="448" t="s">
        <v>137</v>
      </c>
      <c r="G329" s="412" t="s">
        <v>12</v>
      </c>
      <c r="H329" s="412" t="s">
        <v>11</v>
      </c>
      <c r="I329" s="579" t="s">
        <v>6</v>
      </c>
      <c r="J329" s="579" t="s">
        <v>66</v>
      </c>
      <c r="K329" s="723">
        <v>3.6335721596724664E-2</v>
      </c>
      <c r="L329" s="449"/>
      <c r="M329" s="450">
        <v>1954</v>
      </c>
      <c r="N329" s="450">
        <v>53</v>
      </c>
      <c r="O329" s="351">
        <f t="shared" si="10"/>
        <v>2.7123848515864891E-2</v>
      </c>
      <c r="P329" s="724">
        <v>0.74647887323943662</v>
      </c>
      <c r="Q329" s="352">
        <f t="shared" si="11"/>
        <v>74.647887323943664</v>
      </c>
      <c r="R329" s="348"/>
      <c r="S329" s="722"/>
    </row>
    <row r="330" spans="1:19" s="447" customFormat="1">
      <c r="A330" s="446" t="s">
        <v>4</v>
      </c>
      <c r="B330" s="579" t="s">
        <v>3160</v>
      </c>
      <c r="C330" s="412" t="s">
        <v>1919</v>
      </c>
      <c r="D330" s="579" t="s">
        <v>3161</v>
      </c>
      <c r="E330" s="415"/>
      <c r="F330" s="448" t="s">
        <v>137</v>
      </c>
      <c r="G330" s="412" t="s">
        <v>12</v>
      </c>
      <c r="H330" s="412" t="s">
        <v>11</v>
      </c>
      <c r="I330" s="579" t="s">
        <v>6</v>
      </c>
      <c r="J330" s="579" t="s">
        <v>66</v>
      </c>
      <c r="K330" s="723">
        <v>4.5161290322580643E-2</v>
      </c>
      <c r="L330" s="449" t="s">
        <v>3166</v>
      </c>
      <c r="M330" s="450">
        <v>465</v>
      </c>
      <c r="N330" s="450">
        <v>12</v>
      </c>
      <c r="O330" s="351">
        <f t="shared" si="10"/>
        <v>2.5806451612903226E-2</v>
      </c>
      <c r="P330" s="724">
        <v>0.5714285714285714</v>
      </c>
      <c r="Q330" s="352">
        <f t="shared" si="11"/>
        <v>57.142857142857146</v>
      </c>
      <c r="R330" s="348"/>
      <c r="S330" s="722"/>
    </row>
    <row r="331" spans="1:19" s="447" customFormat="1">
      <c r="A331" s="446" t="s">
        <v>4</v>
      </c>
      <c r="B331" s="579" t="s">
        <v>3160</v>
      </c>
      <c r="C331" s="412" t="s">
        <v>1919</v>
      </c>
      <c r="D331" s="579" t="s">
        <v>3155</v>
      </c>
      <c r="E331" s="415"/>
      <c r="F331" s="448" t="s">
        <v>137</v>
      </c>
      <c r="G331" s="412" t="s">
        <v>12</v>
      </c>
      <c r="H331" s="412" t="s">
        <v>11</v>
      </c>
      <c r="I331" s="579" t="s">
        <v>6</v>
      </c>
      <c r="J331" s="579" t="s">
        <v>66</v>
      </c>
      <c r="K331" s="723">
        <v>0.1</v>
      </c>
      <c r="L331" s="449"/>
      <c r="M331" s="450">
        <v>60</v>
      </c>
      <c r="N331" s="450">
        <v>4</v>
      </c>
      <c r="O331" s="351">
        <f t="shared" si="10"/>
        <v>6.6666666666666666E-2</v>
      </c>
      <c r="P331" s="724">
        <v>0.66666666666666652</v>
      </c>
      <c r="Q331" s="352">
        <f t="shared" si="11"/>
        <v>66.666666666666671</v>
      </c>
      <c r="R331" s="348"/>
      <c r="S331" s="722"/>
    </row>
    <row r="332" spans="1:19" s="447" customFormat="1">
      <c r="A332" s="446" t="s">
        <v>4</v>
      </c>
      <c r="B332" s="579" t="s">
        <v>3160</v>
      </c>
      <c r="C332" s="412" t="s">
        <v>1919</v>
      </c>
      <c r="D332" s="579" t="s">
        <v>3155</v>
      </c>
      <c r="E332" s="415" t="s">
        <v>3174</v>
      </c>
      <c r="F332" s="448" t="s">
        <v>137</v>
      </c>
      <c r="G332" s="412" t="s">
        <v>12</v>
      </c>
      <c r="H332" s="412" t="s">
        <v>11</v>
      </c>
      <c r="I332" s="579" t="s">
        <v>6</v>
      </c>
      <c r="J332" s="579" t="s">
        <v>66</v>
      </c>
      <c r="K332" s="723">
        <v>0.35</v>
      </c>
      <c r="L332" s="449" t="s">
        <v>3166</v>
      </c>
      <c r="M332" s="450">
        <v>20</v>
      </c>
      <c r="N332" s="450">
        <v>6</v>
      </c>
      <c r="O332" s="351">
        <f t="shared" si="10"/>
        <v>0.3</v>
      </c>
      <c r="P332" s="724">
        <v>0.8571428571428571</v>
      </c>
      <c r="Q332" s="352">
        <f t="shared" si="11"/>
        <v>85.714285714285708</v>
      </c>
      <c r="R332" s="348"/>
      <c r="S332" s="722"/>
    </row>
    <row r="333" spans="1:19" s="447" customFormat="1">
      <c r="A333" s="446" t="s">
        <v>4</v>
      </c>
      <c r="B333" s="579" t="s">
        <v>3160</v>
      </c>
      <c r="C333" s="412" t="s">
        <v>1919</v>
      </c>
      <c r="D333" s="579" t="s">
        <v>3157</v>
      </c>
      <c r="E333" s="415" t="s">
        <v>3175</v>
      </c>
      <c r="F333" s="448" t="s">
        <v>137</v>
      </c>
      <c r="G333" s="412" t="s">
        <v>12</v>
      </c>
      <c r="H333" s="412" t="s">
        <v>11</v>
      </c>
      <c r="I333" s="579" t="s">
        <v>6</v>
      </c>
      <c r="J333" s="579" t="s">
        <v>66</v>
      </c>
      <c r="K333" s="723">
        <v>0.33333333333333326</v>
      </c>
      <c r="L333" s="449"/>
      <c r="M333" s="450">
        <v>42</v>
      </c>
      <c r="N333" s="450">
        <v>8</v>
      </c>
      <c r="O333" s="351">
        <f t="shared" si="10"/>
        <v>0.19047619047619047</v>
      </c>
      <c r="P333" s="724">
        <v>0.5714285714285714</v>
      </c>
      <c r="Q333" s="352">
        <f t="shared" si="11"/>
        <v>57.14285714285716</v>
      </c>
      <c r="R333" s="348"/>
      <c r="S333" s="722"/>
    </row>
    <row r="334" spans="1:19" s="447" customFormat="1">
      <c r="A334" s="446" t="s">
        <v>4</v>
      </c>
      <c r="B334" s="579" t="s">
        <v>3160</v>
      </c>
      <c r="C334" s="412" t="s">
        <v>1920</v>
      </c>
      <c r="D334" s="579" t="s">
        <v>3155</v>
      </c>
      <c r="E334" s="415" t="s">
        <v>3176</v>
      </c>
      <c r="F334" s="448" t="s">
        <v>137</v>
      </c>
      <c r="G334" s="412" t="s">
        <v>12</v>
      </c>
      <c r="H334" s="412" t="s">
        <v>11</v>
      </c>
      <c r="I334" s="579" t="s">
        <v>6</v>
      </c>
      <c r="J334" s="579" t="s">
        <v>66</v>
      </c>
      <c r="K334" s="723">
        <v>0.27777777777777779</v>
      </c>
      <c r="L334" s="449"/>
      <c r="M334" s="450">
        <v>18</v>
      </c>
      <c r="N334" s="450">
        <v>3</v>
      </c>
      <c r="O334" s="351">
        <f t="shared" si="10"/>
        <v>0.16666666666666666</v>
      </c>
      <c r="P334" s="724">
        <v>0.6</v>
      </c>
      <c r="Q334" s="352">
        <f t="shared" si="11"/>
        <v>60</v>
      </c>
      <c r="R334" s="348"/>
      <c r="S334" s="722"/>
    </row>
    <row r="335" spans="1:19" s="447" customFormat="1">
      <c r="A335" s="446" t="s">
        <v>4</v>
      </c>
      <c r="B335" s="579" t="s">
        <v>3160</v>
      </c>
      <c r="C335" s="412" t="s">
        <v>1920</v>
      </c>
      <c r="D335" s="579" t="s">
        <v>3157</v>
      </c>
      <c r="E335" s="415"/>
      <c r="F335" s="448" t="s">
        <v>137</v>
      </c>
      <c r="G335" s="412" t="s">
        <v>12</v>
      </c>
      <c r="H335" s="412" t="s">
        <v>11</v>
      </c>
      <c r="I335" s="579" t="s">
        <v>6</v>
      </c>
      <c r="J335" s="579" t="s">
        <v>66</v>
      </c>
      <c r="K335" s="723">
        <v>0.10714285714285714</v>
      </c>
      <c r="L335" s="449"/>
      <c r="M335" s="450">
        <v>112</v>
      </c>
      <c r="N335" s="450">
        <v>7</v>
      </c>
      <c r="O335" s="351">
        <f t="shared" si="10"/>
        <v>6.25E-2</v>
      </c>
      <c r="P335" s="724">
        <v>0.58333333333333337</v>
      </c>
      <c r="Q335" s="352">
        <f t="shared" si="11"/>
        <v>58.333333333333336</v>
      </c>
      <c r="R335" s="348"/>
      <c r="S335" s="722"/>
    </row>
    <row r="336" spans="1:19" s="447" customFormat="1">
      <c r="A336" s="446" t="s">
        <v>4</v>
      </c>
      <c r="B336" s="579" t="s">
        <v>3160</v>
      </c>
      <c r="C336" s="412" t="s">
        <v>1920</v>
      </c>
      <c r="D336" s="579" t="s">
        <v>3157</v>
      </c>
      <c r="E336" s="415" t="s">
        <v>3177</v>
      </c>
      <c r="F336" s="448" t="s">
        <v>137</v>
      </c>
      <c r="G336" s="412" t="s">
        <v>12</v>
      </c>
      <c r="H336" s="412" t="s">
        <v>11</v>
      </c>
      <c r="I336" s="579" t="s">
        <v>6</v>
      </c>
      <c r="J336" s="579" t="s">
        <v>66</v>
      </c>
      <c r="K336" s="723">
        <v>0.1875</v>
      </c>
      <c r="L336" s="449" t="s">
        <v>3166</v>
      </c>
      <c r="M336" s="450">
        <v>16</v>
      </c>
      <c r="N336" s="450">
        <v>3</v>
      </c>
      <c r="O336" s="351">
        <f t="shared" si="10"/>
        <v>0.1875</v>
      </c>
      <c r="P336" s="724">
        <v>1</v>
      </c>
      <c r="Q336" s="352">
        <f t="shared" si="11"/>
        <v>100</v>
      </c>
      <c r="R336" s="348"/>
      <c r="S336" s="722"/>
    </row>
    <row r="337" spans="1:19" s="447" customFormat="1">
      <c r="A337" s="446" t="s">
        <v>4</v>
      </c>
      <c r="B337" s="579" t="s">
        <v>3160</v>
      </c>
      <c r="C337" s="412" t="s">
        <v>1920</v>
      </c>
      <c r="D337" s="579" t="s">
        <v>3158</v>
      </c>
      <c r="E337" s="415"/>
      <c r="F337" s="448" t="s">
        <v>137</v>
      </c>
      <c r="G337" s="412" t="s">
        <v>12</v>
      </c>
      <c r="H337" s="412" t="s">
        <v>11</v>
      </c>
      <c r="I337" s="579" t="s">
        <v>6</v>
      </c>
      <c r="J337" s="579" t="s">
        <v>66</v>
      </c>
      <c r="K337" s="723">
        <v>0.17821782178217821</v>
      </c>
      <c r="L337" s="449"/>
      <c r="M337" s="450">
        <v>101</v>
      </c>
      <c r="N337" s="450">
        <v>13</v>
      </c>
      <c r="O337" s="351">
        <f t="shared" si="10"/>
        <v>0.12871287128712872</v>
      </c>
      <c r="P337" s="724">
        <v>0.7222222222222221</v>
      </c>
      <c r="Q337" s="352">
        <f t="shared" si="11"/>
        <v>72.222222222222229</v>
      </c>
      <c r="R337" s="348"/>
      <c r="S337" s="722"/>
    </row>
    <row r="338" spans="1:19" s="447" customFormat="1">
      <c r="A338" s="446" t="s">
        <v>4</v>
      </c>
      <c r="B338" s="579" t="s">
        <v>3160</v>
      </c>
      <c r="C338" s="412" t="s">
        <v>1920</v>
      </c>
      <c r="D338" s="579" t="s">
        <v>3163</v>
      </c>
      <c r="E338" s="415"/>
      <c r="F338" s="448" t="s">
        <v>137</v>
      </c>
      <c r="G338" s="412" t="s">
        <v>12</v>
      </c>
      <c r="H338" s="412" t="s">
        <v>11</v>
      </c>
      <c r="I338" s="579" t="s">
        <v>6</v>
      </c>
      <c r="J338" s="579" t="s">
        <v>66</v>
      </c>
      <c r="K338" s="723">
        <v>0.43209876543209874</v>
      </c>
      <c r="L338" s="449"/>
      <c r="M338" s="450">
        <v>81</v>
      </c>
      <c r="N338" s="450">
        <v>27</v>
      </c>
      <c r="O338" s="351">
        <f t="shared" si="10"/>
        <v>0.33333333333333331</v>
      </c>
      <c r="P338" s="724">
        <v>0.77142857142857157</v>
      </c>
      <c r="Q338" s="352">
        <f t="shared" si="11"/>
        <v>77.142857142857153</v>
      </c>
      <c r="R338" s="348"/>
      <c r="S338" s="722"/>
    </row>
    <row r="339" spans="1:19" s="447" customFormat="1">
      <c r="A339" s="446" t="s">
        <v>4</v>
      </c>
      <c r="B339" s="579" t="s">
        <v>3</v>
      </c>
      <c r="C339" s="412" t="s">
        <v>38</v>
      </c>
      <c r="D339" s="579" t="s">
        <v>3178</v>
      </c>
      <c r="E339" s="415" t="s">
        <v>3179</v>
      </c>
      <c r="F339" s="448" t="s">
        <v>137</v>
      </c>
      <c r="G339" s="412" t="s">
        <v>12</v>
      </c>
      <c r="H339" s="412" t="s">
        <v>11</v>
      </c>
      <c r="I339" s="579" t="s">
        <v>6</v>
      </c>
      <c r="J339" s="579" t="s">
        <v>66</v>
      </c>
      <c r="K339" s="723">
        <v>4.7058823529411764E-2</v>
      </c>
      <c r="L339" s="449"/>
      <c r="M339" s="450">
        <v>85</v>
      </c>
      <c r="N339" s="450">
        <v>4</v>
      </c>
      <c r="O339" s="351">
        <f t="shared" si="10"/>
        <v>4.7058823529411764E-2</v>
      </c>
      <c r="P339" s="724">
        <v>1</v>
      </c>
      <c r="Q339" s="352">
        <f t="shared" si="11"/>
        <v>100</v>
      </c>
      <c r="R339" s="348"/>
      <c r="S339" s="722"/>
    </row>
    <row r="340" spans="1:19" s="447" customFormat="1">
      <c r="A340" s="446" t="s">
        <v>4</v>
      </c>
      <c r="B340" s="579" t="s">
        <v>3</v>
      </c>
      <c r="C340" s="412" t="s">
        <v>38</v>
      </c>
      <c r="D340" s="579" t="s">
        <v>3157</v>
      </c>
      <c r="E340" s="415"/>
      <c r="F340" s="448" t="s">
        <v>137</v>
      </c>
      <c r="G340" s="412" t="s">
        <v>12</v>
      </c>
      <c r="H340" s="412" t="s">
        <v>11</v>
      </c>
      <c r="I340" s="579" t="s">
        <v>6</v>
      </c>
      <c r="J340" s="579" t="s">
        <v>66</v>
      </c>
      <c r="K340" s="723">
        <v>5.6603773584905669E-2</v>
      </c>
      <c r="L340" s="449"/>
      <c r="M340" s="450">
        <v>53</v>
      </c>
      <c r="N340" s="450">
        <v>2</v>
      </c>
      <c r="O340" s="351">
        <f t="shared" si="10"/>
        <v>3.7735849056603772E-2</v>
      </c>
      <c r="P340" s="724">
        <v>0.66666666666666652</v>
      </c>
      <c r="Q340" s="352">
        <f t="shared" si="11"/>
        <v>66.666666666666657</v>
      </c>
      <c r="R340" s="348"/>
      <c r="S340" s="722"/>
    </row>
    <row r="341" spans="1:19" s="447" customFormat="1">
      <c r="A341" s="446" t="s">
        <v>4</v>
      </c>
      <c r="B341" s="579" t="s">
        <v>3</v>
      </c>
      <c r="C341" s="412" t="s">
        <v>1913</v>
      </c>
      <c r="D341" s="579" t="s">
        <v>3178</v>
      </c>
      <c r="E341" s="415"/>
      <c r="F341" s="448" t="s">
        <v>137</v>
      </c>
      <c r="G341" s="412" t="s">
        <v>12</v>
      </c>
      <c r="H341" s="412" t="s">
        <v>11</v>
      </c>
      <c r="I341" s="579" t="s">
        <v>6</v>
      </c>
      <c r="J341" s="579" t="s">
        <v>66</v>
      </c>
      <c r="K341" s="723">
        <v>7.6923076923076927E-2</v>
      </c>
      <c r="L341" s="449"/>
      <c r="M341" s="450">
        <v>39</v>
      </c>
      <c r="N341" s="450">
        <v>3</v>
      </c>
      <c r="O341" s="351">
        <f t="shared" si="10"/>
        <v>7.6923076923076927E-2</v>
      </c>
      <c r="P341" s="724">
        <v>1</v>
      </c>
      <c r="Q341" s="352">
        <f t="shared" si="11"/>
        <v>100</v>
      </c>
      <c r="R341" s="348"/>
      <c r="S341" s="722"/>
    </row>
    <row r="342" spans="1:19" s="447" customFormat="1">
      <c r="A342" s="446" t="s">
        <v>4</v>
      </c>
      <c r="B342" s="579" t="s">
        <v>3</v>
      </c>
      <c r="C342" s="412" t="s">
        <v>1913</v>
      </c>
      <c r="D342" s="579" t="s">
        <v>3157</v>
      </c>
      <c r="E342" s="415"/>
      <c r="F342" s="448" t="s">
        <v>137</v>
      </c>
      <c r="G342" s="412" t="s">
        <v>12</v>
      </c>
      <c r="H342" s="412" t="s">
        <v>11</v>
      </c>
      <c r="I342" s="579" t="s">
        <v>6</v>
      </c>
      <c r="J342" s="579" t="s">
        <v>66</v>
      </c>
      <c r="K342" s="723">
        <v>0.21428571428571427</v>
      </c>
      <c r="L342" s="449"/>
      <c r="M342" s="450">
        <v>14</v>
      </c>
      <c r="N342" s="450">
        <v>3</v>
      </c>
      <c r="O342" s="351">
        <f t="shared" si="10"/>
        <v>0.21428571428571427</v>
      </c>
      <c r="P342" s="724">
        <v>1</v>
      </c>
      <c r="Q342" s="352">
        <f t="shared" si="11"/>
        <v>100</v>
      </c>
      <c r="R342" s="348"/>
      <c r="S342" s="722"/>
    </row>
    <row r="343" spans="1:19" s="447" customFormat="1">
      <c r="A343" s="446" t="s">
        <v>4</v>
      </c>
      <c r="B343" s="579" t="s">
        <v>3</v>
      </c>
      <c r="C343" s="412" t="s">
        <v>1914</v>
      </c>
      <c r="D343" s="579" t="s">
        <v>3178</v>
      </c>
      <c r="E343" s="415"/>
      <c r="F343" s="448" t="s">
        <v>137</v>
      </c>
      <c r="G343" s="412" t="s">
        <v>12</v>
      </c>
      <c r="H343" s="412" t="s">
        <v>11</v>
      </c>
      <c r="I343" s="579" t="s">
        <v>6</v>
      </c>
      <c r="J343" s="579" t="s">
        <v>66</v>
      </c>
      <c r="K343" s="723">
        <v>0.16666666666666663</v>
      </c>
      <c r="L343" s="449"/>
      <c r="M343" s="450">
        <v>18</v>
      </c>
      <c r="N343" s="450">
        <v>3</v>
      </c>
      <c r="O343" s="351">
        <f t="shared" si="10"/>
        <v>0.16666666666666666</v>
      </c>
      <c r="P343" s="724">
        <v>1</v>
      </c>
      <c r="Q343" s="352">
        <f t="shared" si="11"/>
        <v>100.00000000000003</v>
      </c>
      <c r="R343" s="348"/>
      <c r="S343" s="722"/>
    </row>
    <row r="344" spans="1:19" s="447" customFormat="1">
      <c r="A344" s="446" t="s">
        <v>4</v>
      </c>
      <c r="B344" s="579" t="s">
        <v>3</v>
      </c>
      <c r="C344" s="412" t="s">
        <v>1914</v>
      </c>
      <c r="D344" s="579" t="s">
        <v>3157</v>
      </c>
      <c r="E344" s="415"/>
      <c r="F344" s="448" t="s">
        <v>137</v>
      </c>
      <c r="G344" s="412" t="s">
        <v>12</v>
      </c>
      <c r="H344" s="412" t="s">
        <v>11</v>
      </c>
      <c r="I344" s="579" t="s">
        <v>6</v>
      </c>
      <c r="J344" s="579" t="s">
        <v>66</v>
      </c>
      <c r="K344" s="723">
        <v>0.10884353741496598</v>
      </c>
      <c r="L344" s="449"/>
      <c r="M344" s="450">
        <v>147</v>
      </c>
      <c r="N344" s="450">
        <v>11</v>
      </c>
      <c r="O344" s="351">
        <f t="shared" si="10"/>
        <v>7.4829931972789115E-2</v>
      </c>
      <c r="P344" s="724">
        <v>0.6875</v>
      </c>
      <c r="Q344" s="352">
        <f t="shared" si="11"/>
        <v>68.75</v>
      </c>
      <c r="R344" s="348"/>
      <c r="S344" s="722"/>
    </row>
    <row r="345" spans="1:19" s="447" customFormat="1">
      <c r="A345" s="446" t="s">
        <v>4</v>
      </c>
      <c r="B345" s="579" t="s">
        <v>3</v>
      </c>
      <c r="C345" s="412" t="s">
        <v>1914</v>
      </c>
      <c r="D345" s="579" t="s">
        <v>3158</v>
      </c>
      <c r="E345" s="415"/>
      <c r="F345" s="448" t="s">
        <v>137</v>
      </c>
      <c r="G345" s="412" t="s">
        <v>12</v>
      </c>
      <c r="H345" s="412" t="s">
        <v>11</v>
      </c>
      <c r="I345" s="579" t="s">
        <v>6</v>
      </c>
      <c r="J345" s="579" t="s">
        <v>66</v>
      </c>
      <c r="K345" s="723">
        <v>0.21122112211221122</v>
      </c>
      <c r="L345" s="449"/>
      <c r="M345" s="450">
        <v>303</v>
      </c>
      <c r="N345" s="450">
        <v>54</v>
      </c>
      <c r="O345" s="351">
        <f t="shared" si="10"/>
        <v>0.17821782178217821</v>
      </c>
      <c r="P345" s="724">
        <v>0.84375</v>
      </c>
      <c r="Q345" s="352">
        <f t="shared" si="11"/>
        <v>84.375</v>
      </c>
      <c r="R345" s="348"/>
      <c r="S345" s="722"/>
    </row>
    <row r="346" spans="1:19" s="447" customFormat="1">
      <c r="A346" s="446" t="s">
        <v>4</v>
      </c>
      <c r="B346" s="579" t="s">
        <v>3</v>
      </c>
      <c r="C346" s="412" t="s">
        <v>1914</v>
      </c>
      <c r="D346" s="579" t="s">
        <v>3163</v>
      </c>
      <c r="E346" s="415"/>
      <c r="F346" s="448" t="s">
        <v>137</v>
      </c>
      <c r="G346" s="412" t="s">
        <v>12</v>
      </c>
      <c r="H346" s="412" t="s">
        <v>11</v>
      </c>
      <c r="I346" s="579" t="s">
        <v>6</v>
      </c>
      <c r="J346" s="579" t="s">
        <v>66</v>
      </c>
      <c r="K346" s="723">
        <v>0.2196969696969697</v>
      </c>
      <c r="L346" s="449"/>
      <c r="M346" s="450">
        <v>132</v>
      </c>
      <c r="N346" s="450">
        <v>23</v>
      </c>
      <c r="O346" s="351">
        <f t="shared" si="10"/>
        <v>0.17424242424242425</v>
      </c>
      <c r="P346" s="724">
        <v>0.7931034482758621</v>
      </c>
      <c r="Q346" s="352">
        <f t="shared" si="11"/>
        <v>79.310344827586206</v>
      </c>
      <c r="R346" s="348"/>
      <c r="S346" s="722"/>
    </row>
    <row r="347" spans="1:19" s="447" customFormat="1">
      <c r="A347" s="446" t="s">
        <v>4</v>
      </c>
      <c r="B347" s="579" t="s">
        <v>3</v>
      </c>
      <c r="C347" s="412" t="s">
        <v>1915</v>
      </c>
      <c r="D347" s="579" t="s">
        <v>3157</v>
      </c>
      <c r="E347" s="415" t="s">
        <v>3180</v>
      </c>
      <c r="F347" s="448" t="s">
        <v>137</v>
      </c>
      <c r="G347" s="412" t="s">
        <v>12</v>
      </c>
      <c r="H347" s="412" t="s">
        <v>11</v>
      </c>
      <c r="I347" s="579" t="s">
        <v>6</v>
      </c>
      <c r="J347" s="579" t="s">
        <v>66</v>
      </c>
      <c r="K347" s="723">
        <v>0.41935483870967744</v>
      </c>
      <c r="L347" s="449"/>
      <c r="M347" s="450">
        <v>31</v>
      </c>
      <c r="N347" s="450">
        <v>12</v>
      </c>
      <c r="O347" s="351">
        <f t="shared" si="10"/>
        <v>0.38709677419354838</v>
      </c>
      <c r="P347" s="724">
        <v>0.92307692307692302</v>
      </c>
      <c r="Q347" s="352">
        <f t="shared" si="11"/>
        <v>92.307692307692307</v>
      </c>
      <c r="R347" s="348"/>
      <c r="S347" s="722"/>
    </row>
    <row r="348" spans="1:19" s="447" customFormat="1">
      <c r="A348" s="446" t="s">
        <v>4</v>
      </c>
      <c r="B348" s="579" t="s">
        <v>3</v>
      </c>
      <c r="C348" s="412" t="s">
        <v>1916</v>
      </c>
      <c r="D348" s="579" t="s">
        <v>3178</v>
      </c>
      <c r="E348" s="415"/>
      <c r="F348" s="448" t="s">
        <v>137</v>
      </c>
      <c r="G348" s="412" t="s">
        <v>12</v>
      </c>
      <c r="H348" s="412" t="s">
        <v>11</v>
      </c>
      <c r="I348" s="579" t="s">
        <v>6</v>
      </c>
      <c r="J348" s="579" t="s">
        <v>66</v>
      </c>
      <c r="K348" s="723">
        <v>6.3829787234042548E-2</v>
      </c>
      <c r="L348" s="449"/>
      <c r="M348" s="450">
        <v>47</v>
      </c>
      <c r="N348" s="450">
        <v>2</v>
      </c>
      <c r="O348" s="351">
        <f t="shared" si="10"/>
        <v>4.2553191489361701E-2</v>
      </c>
      <c r="P348" s="724">
        <v>0.66666666666666652</v>
      </c>
      <c r="Q348" s="352">
        <f t="shared" si="11"/>
        <v>66.666666666666671</v>
      </c>
      <c r="R348" s="348"/>
      <c r="S348" s="722"/>
    </row>
    <row r="349" spans="1:19" s="447" customFormat="1">
      <c r="A349" s="446" t="s">
        <v>4</v>
      </c>
      <c r="B349" s="579" t="s">
        <v>3</v>
      </c>
      <c r="C349" s="412" t="s">
        <v>1916</v>
      </c>
      <c r="D349" s="579" t="s">
        <v>3157</v>
      </c>
      <c r="E349" s="415" t="s">
        <v>3181</v>
      </c>
      <c r="F349" s="448" t="s">
        <v>137</v>
      </c>
      <c r="G349" s="412" t="s">
        <v>12</v>
      </c>
      <c r="H349" s="412" t="s">
        <v>11</v>
      </c>
      <c r="I349" s="579" t="s">
        <v>6</v>
      </c>
      <c r="J349" s="579" t="s">
        <v>66</v>
      </c>
      <c r="K349" s="723">
        <v>0.34782608695652173</v>
      </c>
      <c r="L349" s="449"/>
      <c r="M349" s="450">
        <v>23</v>
      </c>
      <c r="N349" s="450">
        <v>4</v>
      </c>
      <c r="O349" s="351">
        <f t="shared" si="10"/>
        <v>0.17391304347826086</v>
      </c>
      <c r="P349" s="724">
        <v>0.5</v>
      </c>
      <c r="Q349" s="352">
        <f t="shared" si="11"/>
        <v>50</v>
      </c>
      <c r="R349" s="348"/>
      <c r="S349" s="722"/>
    </row>
    <row r="350" spans="1:19" s="447" customFormat="1">
      <c r="A350" s="446" t="s">
        <v>4</v>
      </c>
      <c r="B350" s="579" t="s">
        <v>3</v>
      </c>
      <c r="C350" s="412" t="s">
        <v>1917</v>
      </c>
      <c r="D350" s="579" t="s">
        <v>3157</v>
      </c>
      <c r="E350" s="415" t="s">
        <v>3182</v>
      </c>
      <c r="F350" s="448" t="s">
        <v>137</v>
      </c>
      <c r="G350" s="412" t="s">
        <v>12</v>
      </c>
      <c r="H350" s="412" t="s">
        <v>11</v>
      </c>
      <c r="I350" s="579" t="s">
        <v>6</v>
      </c>
      <c r="J350" s="579" t="s">
        <v>66</v>
      </c>
      <c r="K350" s="723">
        <v>0.21428571428571427</v>
      </c>
      <c r="L350" s="449"/>
      <c r="M350" s="450">
        <v>42</v>
      </c>
      <c r="N350" s="450">
        <v>8</v>
      </c>
      <c r="O350" s="351">
        <f t="shared" si="10"/>
        <v>0.19047619047619047</v>
      </c>
      <c r="P350" s="724">
        <v>0.88888888888888884</v>
      </c>
      <c r="Q350" s="352">
        <f t="shared" si="11"/>
        <v>88.888888888888886</v>
      </c>
      <c r="R350" s="348"/>
      <c r="S350" s="722"/>
    </row>
    <row r="351" spans="1:19" s="447" customFormat="1">
      <c r="A351" s="446" t="s">
        <v>4</v>
      </c>
      <c r="B351" s="579" t="s">
        <v>3</v>
      </c>
      <c r="C351" s="412" t="s">
        <v>1917</v>
      </c>
      <c r="D351" s="579" t="s">
        <v>3158</v>
      </c>
      <c r="E351" s="415" t="s">
        <v>3183</v>
      </c>
      <c r="F351" s="448" t="s">
        <v>137</v>
      </c>
      <c r="G351" s="412" t="s">
        <v>12</v>
      </c>
      <c r="H351" s="412" t="s">
        <v>11</v>
      </c>
      <c r="I351" s="579" t="s">
        <v>6</v>
      </c>
      <c r="J351" s="579" t="s">
        <v>66</v>
      </c>
      <c r="K351" s="723">
        <v>0.31818181818181818</v>
      </c>
      <c r="L351" s="449"/>
      <c r="M351" s="450">
        <v>22</v>
      </c>
      <c r="N351" s="450">
        <v>5</v>
      </c>
      <c r="O351" s="351">
        <f t="shared" si="10"/>
        <v>0.22727272727272727</v>
      </c>
      <c r="P351" s="724">
        <v>0.7142857142857143</v>
      </c>
      <c r="Q351" s="352">
        <f t="shared" si="11"/>
        <v>71.428571428571416</v>
      </c>
      <c r="R351" s="348"/>
      <c r="S351" s="722"/>
    </row>
    <row r="352" spans="1:19" s="447" customFormat="1">
      <c r="A352" s="446" t="s">
        <v>4</v>
      </c>
      <c r="B352" s="579" t="s">
        <v>3</v>
      </c>
      <c r="C352" s="412" t="s">
        <v>1919</v>
      </c>
      <c r="D352" s="579" t="s">
        <v>3184</v>
      </c>
      <c r="E352" s="415"/>
      <c r="F352" s="448" t="s">
        <v>137</v>
      </c>
      <c r="G352" s="412" t="s">
        <v>12</v>
      </c>
      <c r="H352" s="412" t="s">
        <v>11</v>
      </c>
      <c r="I352" s="579" t="s">
        <v>6</v>
      </c>
      <c r="J352" s="579" t="s">
        <v>66</v>
      </c>
      <c r="K352" s="723">
        <v>4.5871559633027525E-2</v>
      </c>
      <c r="L352" s="449"/>
      <c r="M352" s="450">
        <v>109</v>
      </c>
      <c r="N352" s="450">
        <v>3</v>
      </c>
      <c r="O352" s="351">
        <f t="shared" si="10"/>
        <v>2.7522935779816515E-2</v>
      </c>
      <c r="P352" s="724">
        <v>0.6</v>
      </c>
      <c r="Q352" s="352">
        <f t="shared" si="11"/>
        <v>60</v>
      </c>
      <c r="R352" s="348"/>
      <c r="S352" s="722"/>
    </row>
    <row r="353" spans="1:19" s="447" customFormat="1">
      <c r="A353" s="446" t="s">
        <v>4</v>
      </c>
      <c r="B353" s="579" t="s">
        <v>3</v>
      </c>
      <c r="C353" s="412" t="s">
        <v>1919</v>
      </c>
      <c r="D353" s="579" t="s">
        <v>3178</v>
      </c>
      <c r="E353" s="415"/>
      <c r="F353" s="448" t="s">
        <v>137</v>
      </c>
      <c r="G353" s="412" t="s">
        <v>12</v>
      </c>
      <c r="H353" s="412" t="s">
        <v>11</v>
      </c>
      <c r="I353" s="579" t="s">
        <v>6</v>
      </c>
      <c r="J353" s="579" t="s">
        <v>66</v>
      </c>
      <c r="K353" s="723">
        <v>3.9430449069003289E-2</v>
      </c>
      <c r="L353" s="449"/>
      <c r="M353" s="450">
        <v>913</v>
      </c>
      <c r="N353" s="450">
        <v>28</v>
      </c>
      <c r="O353" s="351">
        <f t="shared" si="10"/>
        <v>3.0668127053669222E-2</v>
      </c>
      <c r="P353" s="724">
        <v>0.7777777777777779</v>
      </c>
      <c r="Q353" s="352">
        <f t="shared" si="11"/>
        <v>77.777777777777786</v>
      </c>
      <c r="R353" s="348"/>
      <c r="S353" s="722"/>
    </row>
    <row r="354" spans="1:19" s="447" customFormat="1">
      <c r="A354" s="446" t="s">
        <v>4</v>
      </c>
      <c r="B354" s="579" t="s">
        <v>3</v>
      </c>
      <c r="C354" s="412" t="s">
        <v>1919</v>
      </c>
      <c r="D354" s="579" t="s">
        <v>3157</v>
      </c>
      <c r="E354" s="415" t="s">
        <v>3185</v>
      </c>
      <c r="F354" s="448" t="s">
        <v>137</v>
      </c>
      <c r="G354" s="412" t="s">
        <v>12</v>
      </c>
      <c r="H354" s="412" t="s">
        <v>11</v>
      </c>
      <c r="I354" s="579" t="s">
        <v>6</v>
      </c>
      <c r="J354" s="579" t="s">
        <v>66</v>
      </c>
      <c r="K354" s="723">
        <v>0.26470588235294118</v>
      </c>
      <c r="L354" s="449"/>
      <c r="M354" s="450">
        <v>34</v>
      </c>
      <c r="N354" s="450">
        <v>7</v>
      </c>
      <c r="O354" s="351">
        <f t="shared" si="10"/>
        <v>0.20588235294117646</v>
      </c>
      <c r="P354" s="724">
        <v>0.7777777777777779</v>
      </c>
      <c r="Q354" s="352">
        <f t="shared" si="11"/>
        <v>77.777777777777786</v>
      </c>
      <c r="R354" s="348"/>
      <c r="S354" s="722"/>
    </row>
    <row r="355" spans="1:19" s="447" customFormat="1">
      <c r="A355" s="446" t="s">
        <v>4</v>
      </c>
      <c r="B355" s="579" t="s">
        <v>3</v>
      </c>
      <c r="C355" s="412" t="s">
        <v>1920</v>
      </c>
      <c r="D355" s="579" t="s">
        <v>3178</v>
      </c>
      <c r="E355" s="415"/>
      <c r="F355" s="448" t="s">
        <v>137</v>
      </c>
      <c r="G355" s="412" t="s">
        <v>12</v>
      </c>
      <c r="H355" s="412" t="s">
        <v>11</v>
      </c>
      <c r="I355" s="579" t="s">
        <v>6</v>
      </c>
      <c r="J355" s="579" t="s">
        <v>66</v>
      </c>
      <c r="K355" s="723">
        <v>0.16666666666666663</v>
      </c>
      <c r="L355" s="449"/>
      <c r="M355" s="450">
        <v>18</v>
      </c>
      <c r="N355" s="450">
        <v>2</v>
      </c>
      <c r="O355" s="351">
        <f t="shared" si="10"/>
        <v>0.1111111111111111</v>
      </c>
      <c r="P355" s="724">
        <v>0.66666666666666652</v>
      </c>
      <c r="Q355" s="352">
        <f t="shared" si="11"/>
        <v>66.666666666666686</v>
      </c>
      <c r="R355" s="348"/>
      <c r="S355" s="722"/>
    </row>
    <row r="356" spans="1:19" s="447" customFormat="1">
      <c r="A356" s="446" t="s">
        <v>4</v>
      </c>
      <c r="B356" s="579" t="s">
        <v>3</v>
      </c>
      <c r="C356" s="412" t="s">
        <v>1920</v>
      </c>
      <c r="D356" s="579" t="s">
        <v>3157</v>
      </c>
      <c r="E356" s="415"/>
      <c r="F356" s="448" t="s">
        <v>137</v>
      </c>
      <c r="G356" s="412" t="s">
        <v>12</v>
      </c>
      <c r="H356" s="412" t="s">
        <v>11</v>
      </c>
      <c r="I356" s="579" t="s">
        <v>6</v>
      </c>
      <c r="J356" s="579" t="s">
        <v>66</v>
      </c>
      <c r="K356" s="723">
        <v>0.10714285714285714</v>
      </c>
      <c r="L356" s="449"/>
      <c r="M356" s="450">
        <v>84</v>
      </c>
      <c r="N356" s="450">
        <v>8</v>
      </c>
      <c r="O356" s="351">
        <f t="shared" si="10"/>
        <v>9.5238095238095233E-2</v>
      </c>
      <c r="P356" s="724">
        <v>0.88888888888888884</v>
      </c>
      <c r="Q356" s="352">
        <f t="shared" si="11"/>
        <v>88.888888888888886</v>
      </c>
      <c r="R356" s="348"/>
      <c r="S356" s="722"/>
    </row>
    <row r="357" spans="1:19" s="447" customFormat="1">
      <c r="A357" s="446" t="s">
        <v>4</v>
      </c>
      <c r="B357" s="579" t="s">
        <v>3</v>
      </c>
      <c r="C357" s="412" t="s">
        <v>1920</v>
      </c>
      <c r="D357" s="579" t="s">
        <v>3158</v>
      </c>
      <c r="E357" s="415"/>
      <c r="F357" s="448" t="s">
        <v>137</v>
      </c>
      <c r="G357" s="412" t="s">
        <v>12</v>
      </c>
      <c r="H357" s="412" t="s">
        <v>11</v>
      </c>
      <c r="I357" s="579" t="s">
        <v>6</v>
      </c>
      <c r="J357" s="579" t="s">
        <v>66</v>
      </c>
      <c r="K357" s="723">
        <v>0.14772727272727273</v>
      </c>
      <c r="L357" s="449"/>
      <c r="M357" s="450">
        <v>88</v>
      </c>
      <c r="N357" s="450">
        <v>12</v>
      </c>
      <c r="O357" s="351">
        <f t="shared" si="10"/>
        <v>0.13636363636363635</v>
      </c>
      <c r="P357" s="724">
        <v>0.92307692307692302</v>
      </c>
      <c r="Q357" s="352">
        <f t="shared" si="11"/>
        <v>92.307692307692307</v>
      </c>
      <c r="R357" s="348"/>
      <c r="S357" s="722"/>
    </row>
    <row r="358" spans="1:19" s="447" customFormat="1">
      <c r="A358" s="446" t="s">
        <v>4</v>
      </c>
      <c r="B358" s="579" t="s">
        <v>3</v>
      </c>
      <c r="C358" s="412" t="s">
        <v>1920</v>
      </c>
      <c r="D358" s="579" t="s">
        <v>3163</v>
      </c>
      <c r="E358" s="415" t="s">
        <v>3186</v>
      </c>
      <c r="F358" s="448" t="s">
        <v>137</v>
      </c>
      <c r="G358" s="412" t="s">
        <v>12</v>
      </c>
      <c r="H358" s="412" t="s">
        <v>11</v>
      </c>
      <c r="I358" s="579" t="s">
        <v>6</v>
      </c>
      <c r="J358" s="579" t="s">
        <v>66</v>
      </c>
      <c r="K358" s="723">
        <v>0.76923076923076938</v>
      </c>
      <c r="L358" s="449"/>
      <c r="M358" s="450">
        <v>26</v>
      </c>
      <c r="N358" s="450">
        <v>18</v>
      </c>
      <c r="O358" s="351">
        <f t="shared" si="10"/>
        <v>0.69230769230769229</v>
      </c>
      <c r="P358" s="724">
        <v>0.9</v>
      </c>
      <c r="Q358" s="352">
        <f t="shared" si="11"/>
        <v>89.999999999999986</v>
      </c>
      <c r="R358" s="348"/>
      <c r="S358" s="722"/>
    </row>
    <row r="359" spans="1:19" s="447" customFormat="1">
      <c r="A359" s="446" t="s">
        <v>4</v>
      </c>
      <c r="B359" s="579" t="s">
        <v>591</v>
      </c>
      <c r="C359" s="412" t="s">
        <v>1914</v>
      </c>
      <c r="D359" s="579" t="s">
        <v>3163</v>
      </c>
      <c r="E359" s="415"/>
      <c r="F359" s="448" t="s">
        <v>137</v>
      </c>
      <c r="G359" s="412" t="s">
        <v>12</v>
      </c>
      <c r="H359" s="412" t="s">
        <v>11</v>
      </c>
      <c r="I359" s="579" t="s">
        <v>6</v>
      </c>
      <c r="J359" s="579" t="s">
        <v>66</v>
      </c>
      <c r="K359" s="723">
        <v>0.75609756097560976</v>
      </c>
      <c r="L359" s="449"/>
      <c r="M359" s="450">
        <v>41</v>
      </c>
      <c r="N359" s="450">
        <v>29</v>
      </c>
      <c r="O359" s="351">
        <f t="shared" si="10"/>
        <v>0.70731707317073167</v>
      </c>
      <c r="P359" s="724">
        <v>0.93548387096774188</v>
      </c>
      <c r="Q359" s="352">
        <f t="shared" si="11"/>
        <v>93.548387096774192</v>
      </c>
      <c r="R359" s="348"/>
      <c r="S359" s="722"/>
    </row>
    <row r="360" spans="1:19" s="447" customFormat="1">
      <c r="A360" s="446" t="s">
        <v>4</v>
      </c>
      <c r="B360" s="579" t="s">
        <v>591</v>
      </c>
      <c r="C360" s="412" t="s">
        <v>1914</v>
      </c>
      <c r="D360" s="579" t="s">
        <v>3164</v>
      </c>
      <c r="E360" s="415"/>
      <c r="F360" s="448" t="s">
        <v>137</v>
      </c>
      <c r="G360" s="412" t="s">
        <v>12</v>
      </c>
      <c r="H360" s="412" t="s">
        <v>11</v>
      </c>
      <c r="I360" s="579" t="s">
        <v>6</v>
      </c>
      <c r="J360" s="579" t="s">
        <v>66</v>
      </c>
      <c r="K360" s="723">
        <v>0.78787878787878785</v>
      </c>
      <c r="L360" s="449"/>
      <c r="M360" s="450">
        <v>33</v>
      </c>
      <c r="N360" s="450">
        <v>23</v>
      </c>
      <c r="O360" s="351">
        <f t="shared" si="10"/>
        <v>0.69696969696969702</v>
      </c>
      <c r="P360" s="724">
        <v>0.88461538461538458</v>
      </c>
      <c r="Q360" s="352">
        <f t="shared" si="11"/>
        <v>88.461538461538453</v>
      </c>
      <c r="R360" s="348"/>
      <c r="S360" s="722"/>
    </row>
    <row r="361" spans="1:19" s="447" customFormat="1">
      <c r="A361" s="446" t="s">
        <v>4</v>
      </c>
      <c r="B361" s="579" t="s">
        <v>591</v>
      </c>
      <c r="C361" s="412" t="s">
        <v>1916</v>
      </c>
      <c r="D361" s="579" t="s">
        <v>3163</v>
      </c>
      <c r="E361" s="415" t="s">
        <v>3187</v>
      </c>
      <c r="F361" s="448" t="s">
        <v>137</v>
      </c>
      <c r="G361" s="412" t="s">
        <v>12</v>
      </c>
      <c r="H361" s="412" t="s">
        <v>11</v>
      </c>
      <c r="I361" s="579" t="s">
        <v>6</v>
      </c>
      <c r="J361" s="579" t="s">
        <v>66</v>
      </c>
      <c r="K361" s="723">
        <v>0.75</v>
      </c>
      <c r="L361" s="449"/>
      <c r="M361" s="450">
        <v>12</v>
      </c>
      <c r="N361" s="450">
        <v>7</v>
      </c>
      <c r="O361" s="351">
        <f t="shared" si="10"/>
        <v>0.58333333333333337</v>
      </c>
      <c r="P361" s="724">
        <v>0.7777777777777779</v>
      </c>
      <c r="Q361" s="352">
        <f t="shared" si="11"/>
        <v>77.777777777777786</v>
      </c>
      <c r="R361" s="348"/>
      <c r="S361" s="722"/>
    </row>
    <row r="362" spans="1:19" s="447" customFormat="1">
      <c r="A362" s="446" t="s">
        <v>4</v>
      </c>
      <c r="B362" s="579" t="s">
        <v>591</v>
      </c>
      <c r="C362" s="412" t="s">
        <v>1917</v>
      </c>
      <c r="D362" s="579" t="s">
        <v>3163</v>
      </c>
      <c r="E362" s="415" t="s">
        <v>3188</v>
      </c>
      <c r="F362" s="448" t="s">
        <v>137</v>
      </c>
      <c r="G362" s="412" t="s">
        <v>12</v>
      </c>
      <c r="H362" s="412" t="s">
        <v>11</v>
      </c>
      <c r="I362" s="579" t="s">
        <v>6</v>
      </c>
      <c r="J362" s="579" t="s">
        <v>66</v>
      </c>
      <c r="K362" s="723">
        <v>0.77419354838709675</v>
      </c>
      <c r="L362" s="449"/>
      <c r="M362" s="450">
        <v>62</v>
      </c>
      <c r="N362" s="450">
        <v>45</v>
      </c>
      <c r="O362" s="351">
        <f t="shared" si="10"/>
        <v>0.72580645161290325</v>
      </c>
      <c r="P362" s="724">
        <v>0.9375</v>
      </c>
      <c r="Q362" s="352">
        <f t="shared" si="11"/>
        <v>93.75</v>
      </c>
      <c r="R362" s="348"/>
      <c r="S362" s="722"/>
    </row>
    <row r="363" spans="1:19" s="447" customFormat="1">
      <c r="A363" s="446" t="s">
        <v>4</v>
      </c>
      <c r="B363" s="579" t="s">
        <v>591</v>
      </c>
      <c r="C363" s="412" t="s">
        <v>1917</v>
      </c>
      <c r="D363" s="579" t="s">
        <v>3164</v>
      </c>
      <c r="E363" s="415"/>
      <c r="F363" s="448" t="s">
        <v>137</v>
      </c>
      <c r="G363" s="412" t="s">
        <v>12</v>
      </c>
      <c r="H363" s="412" t="s">
        <v>11</v>
      </c>
      <c r="I363" s="579" t="s">
        <v>6</v>
      </c>
      <c r="J363" s="579" t="s">
        <v>66</v>
      </c>
      <c r="K363" s="723">
        <v>0.8</v>
      </c>
      <c r="L363" s="449"/>
      <c r="M363" s="450">
        <v>25</v>
      </c>
      <c r="N363" s="450">
        <v>18</v>
      </c>
      <c r="O363" s="351">
        <f t="shared" si="10"/>
        <v>0.72</v>
      </c>
      <c r="P363" s="724">
        <v>0.9</v>
      </c>
      <c r="Q363" s="352">
        <f t="shared" si="11"/>
        <v>90</v>
      </c>
      <c r="R363" s="348"/>
      <c r="S363" s="722"/>
    </row>
    <row r="364" spans="1:19" s="447" customFormat="1">
      <c r="A364" s="446" t="s">
        <v>4</v>
      </c>
      <c r="B364" s="579" t="s">
        <v>591</v>
      </c>
      <c r="C364" s="412" t="s">
        <v>1920</v>
      </c>
      <c r="D364" s="579" t="s">
        <v>3164</v>
      </c>
      <c r="E364" s="415"/>
      <c r="F364" s="448" t="s">
        <v>137</v>
      </c>
      <c r="G364" s="412" t="s">
        <v>12</v>
      </c>
      <c r="H364" s="412" t="s">
        <v>11</v>
      </c>
      <c r="I364" s="579" t="s">
        <v>6</v>
      </c>
      <c r="J364" s="579" t="s">
        <v>66</v>
      </c>
      <c r="K364" s="723">
        <v>0.76923076923076938</v>
      </c>
      <c r="L364" s="449"/>
      <c r="M364" s="450">
        <v>26</v>
      </c>
      <c r="N364" s="450">
        <v>19</v>
      </c>
      <c r="O364" s="351">
        <f t="shared" si="10"/>
        <v>0.73076923076923073</v>
      </c>
      <c r="P364" s="724">
        <v>0.95</v>
      </c>
      <c r="Q364" s="352">
        <f t="shared" si="11"/>
        <v>94.999999999999986</v>
      </c>
      <c r="R364" s="348"/>
      <c r="S364" s="722"/>
    </row>
    <row r="365" spans="1:19" s="447" customFormat="1">
      <c r="A365" s="446" t="s">
        <v>4</v>
      </c>
      <c r="B365" s="579" t="s">
        <v>3160</v>
      </c>
      <c r="C365" s="412" t="s">
        <v>38</v>
      </c>
      <c r="D365" s="579" t="s">
        <v>3155</v>
      </c>
      <c r="E365" s="415" t="s">
        <v>3156</v>
      </c>
      <c r="F365" s="448" t="s">
        <v>137</v>
      </c>
      <c r="G365" s="412" t="s">
        <v>1924</v>
      </c>
      <c r="H365" s="412" t="s">
        <v>11</v>
      </c>
      <c r="I365" s="579" t="s">
        <v>6</v>
      </c>
      <c r="J365" s="579" t="s">
        <v>66</v>
      </c>
      <c r="K365" s="723">
        <v>6.0869565217391307E-2</v>
      </c>
      <c r="L365" s="449"/>
      <c r="M365" s="450">
        <v>115</v>
      </c>
      <c r="N365" s="450">
        <v>5</v>
      </c>
      <c r="O365" s="351">
        <f>N365/M365</f>
        <v>4.3478260869565216E-2</v>
      </c>
      <c r="P365" s="724">
        <v>0.7142857142857143</v>
      </c>
      <c r="Q365" s="352">
        <f>N365/(M365*K365/100)</f>
        <v>71.428571428571416</v>
      </c>
      <c r="R365" s="348"/>
      <c r="S365" s="722"/>
    </row>
    <row r="366" spans="1:19" s="447" customFormat="1">
      <c r="A366" s="446" t="s">
        <v>4</v>
      </c>
      <c r="B366" s="579" t="s">
        <v>3160</v>
      </c>
      <c r="C366" s="412" t="s">
        <v>38</v>
      </c>
      <c r="D366" s="579" t="s">
        <v>3157</v>
      </c>
      <c r="E366" s="415"/>
      <c r="F366" s="448" t="s">
        <v>137</v>
      </c>
      <c r="G366" s="412" t="s">
        <v>1924</v>
      </c>
      <c r="H366" s="412" t="s">
        <v>11</v>
      </c>
      <c r="I366" s="579" t="s">
        <v>6</v>
      </c>
      <c r="J366" s="579" t="s">
        <v>66</v>
      </c>
      <c r="K366" s="723">
        <v>0.14388489208633093</v>
      </c>
      <c r="L366" s="449"/>
      <c r="M366" s="450">
        <v>139</v>
      </c>
      <c r="N366" s="450">
        <v>16</v>
      </c>
      <c r="O366" s="351">
        <f t="shared" ref="O366:O424" si="12">N366/M366</f>
        <v>0.11510791366906475</v>
      </c>
      <c r="P366" s="724">
        <v>0.8</v>
      </c>
      <c r="Q366" s="352">
        <f t="shared" ref="Q366:Q424" si="13">N366/(M366*K366/100)</f>
        <v>80</v>
      </c>
      <c r="R366" s="348"/>
      <c r="S366" s="722"/>
    </row>
    <row r="367" spans="1:19" s="447" customFormat="1">
      <c r="A367" s="446" t="s">
        <v>4</v>
      </c>
      <c r="B367" s="579" t="s">
        <v>3160</v>
      </c>
      <c r="C367" s="412" t="s">
        <v>38</v>
      </c>
      <c r="D367" s="579" t="s">
        <v>3158</v>
      </c>
      <c r="E367" s="415" t="s">
        <v>3159</v>
      </c>
      <c r="F367" s="448" t="s">
        <v>137</v>
      </c>
      <c r="G367" s="412" t="s">
        <v>1924</v>
      </c>
      <c r="H367" s="412" t="s">
        <v>11</v>
      </c>
      <c r="I367" s="579" t="s">
        <v>6</v>
      </c>
      <c r="J367" s="579" t="s">
        <v>66</v>
      </c>
      <c r="K367" s="723">
        <v>0.32</v>
      </c>
      <c r="L367" s="449"/>
      <c r="M367" s="450">
        <v>25</v>
      </c>
      <c r="N367" s="450">
        <v>7</v>
      </c>
      <c r="O367" s="351">
        <f t="shared" si="12"/>
        <v>0.28000000000000003</v>
      </c>
      <c r="P367" s="724">
        <v>0.875</v>
      </c>
      <c r="Q367" s="352">
        <f t="shared" si="13"/>
        <v>87.5</v>
      </c>
      <c r="R367" s="348"/>
      <c r="S367" s="722"/>
    </row>
    <row r="368" spans="1:19" s="447" customFormat="1">
      <c r="A368" s="446" t="s">
        <v>4</v>
      </c>
      <c r="B368" s="579" t="s">
        <v>3160</v>
      </c>
      <c r="C368" s="412" t="s">
        <v>1913</v>
      </c>
      <c r="D368" s="579" t="s">
        <v>3161</v>
      </c>
      <c r="E368" s="415"/>
      <c r="F368" s="448" t="s">
        <v>137</v>
      </c>
      <c r="G368" s="412" t="s">
        <v>1924</v>
      </c>
      <c r="H368" s="412" t="s">
        <v>11</v>
      </c>
      <c r="I368" s="579" t="s">
        <v>6</v>
      </c>
      <c r="J368" s="579" t="s">
        <v>66</v>
      </c>
      <c r="K368" s="723">
        <v>3.7486218302094816E-2</v>
      </c>
      <c r="L368" s="449"/>
      <c r="M368" s="450">
        <v>1814</v>
      </c>
      <c r="N368" s="450">
        <v>54</v>
      </c>
      <c r="O368" s="351">
        <f t="shared" si="12"/>
        <v>2.9768467475192944E-2</v>
      </c>
      <c r="P368" s="724">
        <v>0.79411764705882348</v>
      </c>
      <c r="Q368" s="352">
        <f t="shared" si="13"/>
        <v>79.411764705882348</v>
      </c>
      <c r="R368" s="348"/>
      <c r="S368" s="722"/>
    </row>
    <row r="369" spans="1:19" s="447" customFormat="1">
      <c r="A369" s="446" t="s">
        <v>4</v>
      </c>
      <c r="B369" s="579" t="s">
        <v>3160</v>
      </c>
      <c r="C369" s="412" t="s">
        <v>1913</v>
      </c>
      <c r="D369" s="579" t="s">
        <v>3155</v>
      </c>
      <c r="E369" s="415"/>
      <c r="F369" s="448" t="s">
        <v>137</v>
      </c>
      <c r="G369" s="412" t="s">
        <v>1924</v>
      </c>
      <c r="H369" s="412" t="s">
        <v>11</v>
      </c>
      <c r="I369" s="579" t="s">
        <v>6</v>
      </c>
      <c r="J369" s="579" t="s">
        <v>66</v>
      </c>
      <c r="K369" s="723">
        <v>0.35714285714285715</v>
      </c>
      <c r="L369" s="449"/>
      <c r="M369" s="450">
        <v>14</v>
      </c>
      <c r="N369" s="450">
        <v>4</v>
      </c>
      <c r="O369" s="351">
        <f t="shared" si="12"/>
        <v>0.2857142857142857</v>
      </c>
      <c r="P369" s="724">
        <v>0.8</v>
      </c>
      <c r="Q369" s="352">
        <f t="shared" si="13"/>
        <v>80</v>
      </c>
      <c r="R369" s="348"/>
      <c r="S369" s="722"/>
    </row>
    <row r="370" spans="1:19" s="447" customFormat="1">
      <c r="A370" s="446" t="s">
        <v>4</v>
      </c>
      <c r="B370" s="579" t="s">
        <v>3160</v>
      </c>
      <c r="C370" s="412" t="s">
        <v>1913</v>
      </c>
      <c r="D370" s="579" t="s">
        <v>3157</v>
      </c>
      <c r="E370" s="415"/>
      <c r="F370" s="448" t="s">
        <v>137</v>
      </c>
      <c r="G370" s="412" t="s">
        <v>1924</v>
      </c>
      <c r="H370" s="412" t="s">
        <v>11</v>
      </c>
      <c r="I370" s="579" t="s">
        <v>6</v>
      </c>
      <c r="J370" s="579" t="s">
        <v>66</v>
      </c>
      <c r="K370" s="723">
        <v>7.1428571428571425E-2</v>
      </c>
      <c r="L370" s="449"/>
      <c r="M370" s="450">
        <v>84</v>
      </c>
      <c r="N370" s="450">
        <v>3</v>
      </c>
      <c r="O370" s="351">
        <f t="shared" si="12"/>
        <v>3.5714285714285712E-2</v>
      </c>
      <c r="P370" s="724">
        <v>0.5</v>
      </c>
      <c r="Q370" s="352">
        <f t="shared" si="13"/>
        <v>50</v>
      </c>
      <c r="R370" s="348"/>
      <c r="S370" s="722"/>
    </row>
    <row r="371" spans="1:19" s="447" customFormat="1">
      <c r="A371" s="446" t="s">
        <v>4</v>
      </c>
      <c r="B371" s="579" t="s">
        <v>3160</v>
      </c>
      <c r="C371" s="412" t="s">
        <v>1914</v>
      </c>
      <c r="D371" s="579" t="s">
        <v>3157</v>
      </c>
      <c r="E371" s="415" t="s">
        <v>3162</v>
      </c>
      <c r="F371" s="448" t="s">
        <v>137</v>
      </c>
      <c r="G371" s="412" t="s">
        <v>1924</v>
      </c>
      <c r="H371" s="412" t="s">
        <v>11</v>
      </c>
      <c r="I371" s="579" t="s">
        <v>6</v>
      </c>
      <c r="J371" s="579" t="s">
        <v>66</v>
      </c>
      <c r="K371" s="723">
        <v>0.18181818181818182</v>
      </c>
      <c r="L371" s="449"/>
      <c r="M371" s="450">
        <v>66</v>
      </c>
      <c r="N371" s="450">
        <v>9</v>
      </c>
      <c r="O371" s="351">
        <f t="shared" si="12"/>
        <v>0.13636363636363635</v>
      </c>
      <c r="P371" s="724">
        <v>0.75</v>
      </c>
      <c r="Q371" s="352">
        <f t="shared" si="13"/>
        <v>75</v>
      </c>
      <c r="R371" s="348"/>
      <c r="S371" s="722"/>
    </row>
    <row r="372" spans="1:19" s="447" customFormat="1">
      <c r="A372" s="446" t="s">
        <v>4</v>
      </c>
      <c r="B372" s="579" t="s">
        <v>3160</v>
      </c>
      <c r="C372" s="412" t="s">
        <v>1914</v>
      </c>
      <c r="D372" s="579" t="s">
        <v>3158</v>
      </c>
      <c r="E372" s="415"/>
      <c r="F372" s="448" t="s">
        <v>137</v>
      </c>
      <c r="G372" s="412" t="s">
        <v>1924</v>
      </c>
      <c r="H372" s="412" t="s">
        <v>11</v>
      </c>
      <c r="I372" s="579" t="s">
        <v>6</v>
      </c>
      <c r="J372" s="579" t="s">
        <v>66</v>
      </c>
      <c r="K372" s="723">
        <v>0.24</v>
      </c>
      <c r="L372" s="449"/>
      <c r="M372" s="450">
        <v>75</v>
      </c>
      <c r="N372" s="450">
        <v>10</v>
      </c>
      <c r="O372" s="351">
        <f t="shared" si="12"/>
        <v>0.13333333333333333</v>
      </c>
      <c r="P372" s="724">
        <v>0.55555555555555558</v>
      </c>
      <c r="Q372" s="352">
        <f t="shared" si="13"/>
        <v>55.555555555555557</v>
      </c>
      <c r="R372" s="348"/>
      <c r="S372" s="722"/>
    </row>
    <row r="373" spans="1:19" s="447" customFormat="1">
      <c r="A373" s="446" t="s">
        <v>4</v>
      </c>
      <c r="B373" s="579" t="s">
        <v>3160</v>
      </c>
      <c r="C373" s="412" t="s">
        <v>1914</v>
      </c>
      <c r="D373" s="579" t="s">
        <v>3163</v>
      </c>
      <c r="E373" s="415"/>
      <c r="F373" s="448" t="s">
        <v>137</v>
      </c>
      <c r="G373" s="412" t="s">
        <v>1924</v>
      </c>
      <c r="H373" s="412" t="s">
        <v>11</v>
      </c>
      <c r="I373" s="579" t="s">
        <v>6</v>
      </c>
      <c r="J373" s="579" t="s">
        <v>66</v>
      </c>
      <c r="K373" s="723">
        <v>0.45370370370370372</v>
      </c>
      <c r="L373" s="449"/>
      <c r="M373" s="450">
        <v>108</v>
      </c>
      <c r="N373" s="450">
        <v>36</v>
      </c>
      <c r="O373" s="351">
        <f t="shared" si="12"/>
        <v>0.33333333333333331</v>
      </c>
      <c r="P373" s="724">
        <v>0.73469387755102045</v>
      </c>
      <c r="Q373" s="352">
        <f t="shared" si="13"/>
        <v>73.469387755102048</v>
      </c>
      <c r="R373" s="348"/>
      <c r="S373" s="722"/>
    </row>
    <row r="374" spans="1:19" s="447" customFormat="1">
      <c r="A374" s="446" t="s">
        <v>4</v>
      </c>
      <c r="B374" s="579" t="s">
        <v>3160</v>
      </c>
      <c r="C374" s="412" t="s">
        <v>1914</v>
      </c>
      <c r="D374" s="579" t="s">
        <v>3164</v>
      </c>
      <c r="E374" s="415"/>
      <c r="F374" s="448" t="s">
        <v>137</v>
      </c>
      <c r="G374" s="412" t="s">
        <v>1924</v>
      </c>
      <c r="H374" s="412" t="s">
        <v>11</v>
      </c>
      <c r="I374" s="579" t="s">
        <v>6</v>
      </c>
      <c r="J374" s="579" t="s">
        <v>66</v>
      </c>
      <c r="K374" s="723">
        <v>0.76923076923076938</v>
      </c>
      <c r="L374" s="449"/>
      <c r="M374" s="450">
        <v>13</v>
      </c>
      <c r="N374" s="450">
        <v>10</v>
      </c>
      <c r="O374" s="351">
        <f t="shared" si="12"/>
        <v>0.76923076923076927</v>
      </c>
      <c r="P374" s="724">
        <v>1</v>
      </c>
      <c r="Q374" s="352">
        <f t="shared" si="13"/>
        <v>99.999999999999986</v>
      </c>
      <c r="R374" s="348"/>
      <c r="S374" s="722"/>
    </row>
    <row r="375" spans="1:19" s="447" customFormat="1">
      <c r="A375" s="446" t="s">
        <v>4</v>
      </c>
      <c r="B375" s="579" t="s">
        <v>3160</v>
      </c>
      <c r="C375" s="412" t="s">
        <v>1915</v>
      </c>
      <c r="D375" s="579" t="s">
        <v>3155</v>
      </c>
      <c r="E375" s="415"/>
      <c r="F375" s="448" t="s">
        <v>137</v>
      </c>
      <c r="G375" s="412" t="s">
        <v>1924</v>
      </c>
      <c r="H375" s="412" t="s">
        <v>11</v>
      </c>
      <c r="I375" s="579" t="s">
        <v>6</v>
      </c>
      <c r="J375" s="579" t="s">
        <v>66</v>
      </c>
      <c r="K375" s="723">
        <v>8.4507042253521125E-2</v>
      </c>
      <c r="L375" s="449"/>
      <c r="M375" s="450">
        <v>71</v>
      </c>
      <c r="N375" s="450">
        <v>4</v>
      </c>
      <c r="O375" s="351">
        <f t="shared" si="12"/>
        <v>5.6338028169014086E-2</v>
      </c>
      <c r="P375" s="724">
        <v>0.66666666666666652</v>
      </c>
      <c r="Q375" s="352">
        <f t="shared" si="13"/>
        <v>66.666666666666671</v>
      </c>
      <c r="R375" s="348"/>
      <c r="S375" s="722"/>
    </row>
    <row r="376" spans="1:19" s="447" customFormat="1">
      <c r="A376" s="446" t="s">
        <v>4</v>
      </c>
      <c r="B376" s="579" t="s">
        <v>3160</v>
      </c>
      <c r="C376" s="412" t="s">
        <v>1915</v>
      </c>
      <c r="D376" s="579" t="s">
        <v>3155</v>
      </c>
      <c r="E376" s="415" t="s">
        <v>3165</v>
      </c>
      <c r="F376" s="448" t="s">
        <v>137</v>
      </c>
      <c r="G376" s="412" t="s">
        <v>1924</v>
      </c>
      <c r="H376" s="412" t="s">
        <v>11</v>
      </c>
      <c r="I376" s="579" t="s">
        <v>6</v>
      </c>
      <c r="J376" s="579" t="s">
        <v>66</v>
      </c>
      <c r="K376" s="723">
        <v>0.25</v>
      </c>
      <c r="L376" s="449" t="s">
        <v>3166</v>
      </c>
      <c r="M376" s="450">
        <v>12</v>
      </c>
      <c r="N376" s="450">
        <v>3</v>
      </c>
      <c r="O376" s="351">
        <f t="shared" si="12"/>
        <v>0.25</v>
      </c>
      <c r="P376" s="724">
        <v>1</v>
      </c>
      <c r="Q376" s="352">
        <f t="shared" si="13"/>
        <v>100</v>
      </c>
      <c r="R376" s="348"/>
      <c r="S376" s="722"/>
    </row>
    <row r="377" spans="1:19" s="447" customFormat="1">
      <c r="A377" s="446" t="s">
        <v>4</v>
      </c>
      <c r="B377" s="579" t="s">
        <v>3160</v>
      </c>
      <c r="C377" s="412" t="s">
        <v>1915</v>
      </c>
      <c r="D377" s="579" t="s">
        <v>3157</v>
      </c>
      <c r="E377" s="415"/>
      <c r="F377" s="448" t="s">
        <v>137</v>
      </c>
      <c r="G377" s="412" t="s">
        <v>1924</v>
      </c>
      <c r="H377" s="412" t="s">
        <v>11</v>
      </c>
      <c r="I377" s="579" t="s">
        <v>6</v>
      </c>
      <c r="J377" s="579" t="s">
        <v>66</v>
      </c>
      <c r="K377" s="723">
        <v>0.12068965517241378</v>
      </c>
      <c r="L377" s="449"/>
      <c r="M377" s="450">
        <v>58</v>
      </c>
      <c r="N377" s="450">
        <v>4</v>
      </c>
      <c r="O377" s="351">
        <f t="shared" si="12"/>
        <v>6.8965517241379309E-2</v>
      </c>
      <c r="P377" s="724">
        <v>0.5714285714285714</v>
      </c>
      <c r="Q377" s="352">
        <f t="shared" si="13"/>
        <v>57.142857142857146</v>
      </c>
      <c r="R377" s="348"/>
      <c r="S377" s="722"/>
    </row>
    <row r="378" spans="1:19" s="447" customFormat="1">
      <c r="A378" s="446" t="s">
        <v>4</v>
      </c>
      <c r="B378" s="579" t="s">
        <v>3160</v>
      </c>
      <c r="C378" s="412" t="s">
        <v>1916</v>
      </c>
      <c r="D378" s="579" t="s">
        <v>3155</v>
      </c>
      <c r="E378" s="415" t="s">
        <v>3167</v>
      </c>
      <c r="F378" s="448" t="s">
        <v>137</v>
      </c>
      <c r="G378" s="412" t="s">
        <v>1924</v>
      </c>
      <c r="H378" s="412" t="s">
        <v>11</v>
      </c>
      <c r="I378" s="579" t="s">
        <v>6</v>
      </c>
      <c r="J378" s="579" t="s">
        <v>66</v>
      </c>
      <c r="K378" s="723">
        <v>6.3492063492063489E-2</v>
      </c>
      <c r="L378" s="449"/>
      <c r="M378" s="450">
        <v>63</v>
      </c>
      <c r="N378" s="450">
        <v>3</v>
      </c>
      <c r="O378" s="351">
        <f t="shared" si="12"/>
        <v>4.7619047619047616E-2</v>
      </c>
      <c r="P378" s="724">
        <v>0.75</v>
      </c>
      <c r="Q378" s="352">
        <f t="shared" si="13"/>
        <v>75</v>
      </c>
      <c r="R378" s="348"/>
      <c r="S378" s="722"/>
    </row>
    <row r="379" spans="1:19" s="447" customFormat="1">
      <c r="A379" s="446" t="s">
        <v>4</v>
      </c>
      <c r="B379" s="579" t="s">
        <v>3160</v>
      </c>
      <c r="C379" s="412" t="s">
        <v>1916</v>
      </c>
      <c r="D379" s="579" t="s">
        <v>3155</v>
      </c>
      <c r="E379" s="415" t="s">
        <v>3168</v>
      </c>
      <c r="F379" s="448" t="s">
        <v>137</v>
      </c>
      <c r="G379" s="412" t="s">
        <v>1924</v>
      </c>
      <c r="H379" s="412" t="s">
        <v>11</v>
      </c>
      <c r="I379" s="579" t="s">
        <v>6</v>
      </c>
      <c r="J379" s="579" t="s">
        <v>66</v>
      </c>
      <c r="K379" s="723">
        <v>6.9767441860465115E-2</v>
      </c>
      <c r="L379" s="449" t="s">
        <v>3166</v>
      </c>
      <c r="M379" s="450">
        <v>43</v>
      </c>
      <c r="N379" s="450">
        <v>3</v>
      </c>
      <c r="O379" s="351">
        <f t="shared" si="12"/>
        <v>6.9767441860465115E-2</v>
      </c>
      <c r="P379" s="724">
        <v>1</v>
      </c>
      <c r="Q379" s="352">
        <f t="shared" si="13"/>
        <v>100</v>
      </c>
      <c r="R379" s="348"/>
      <c r="S379" s="722"/>
    </row>
    <row r="380" spans="1:19" s="447" customFormat="1">
      <c r="A380" s="446" t="s">
        <v>4</v>
      </c>
      <c r="B380" s="579" t="s">
        <v>3160</v>
      </c>
      <c r="C380" s="412" t="s">
        <v>1916</v>
      </c>
      <c r="D380" s="579" t="s">
        <v>3157</v>
      </c>
      <c r="E380" s="415"/>
      <c r="F380" s="448" t="s">
        <v>137</v>
      </c>
      <c r="G380" s="412" t="s">
        <v>1924</v>
      </c>
      <c r="H380" s="412" t="s">
        <v>11</v>
      </c>
      <c r="I380" s="579" t="s">
        <v>6</v>
      </c>
      <c r="J380" s="579" t="s">
        <v>66</v>
      </c>
      <c r="K380" s="723">
        <v>0.12345679012345678</v>
      </c>
      <c r="L380" s="449"/>
      <c r="M380" s="450">
        <v>81</v>
      </c>
      <c r="N380" s="450">
        <v>9</v>
      </c>
      <c r="O380" s="351">
        <f t="shared" si="12"/>
        <v>0.1111111111111111</v>
      </c>
      <c r="P380" s="724">
        <v>0.9</v>
      </c>
      <c r="Q380" s="352">
        <f t="shared" si="13"/>
        <v>90</v>
      </c>
      <c r="R380" s="348"/>
      <c r="S380" s="722"/>
    </row>
    <row r="381" spans="1:19" s="447" customFormat="1">
      <c r="A381" s="446" t="s">
        <v>4</v>
      </c>
      <c r="B381" s="579" t="s">
        <v>3160</v>
      </c>
      <c r="C381" s="412" t="s">
        <v>1916</v>
      </c>
      <c r="D381" s="579" t="s">
        <v>3157</v>
      </c>
      <c r="E381" s="415"/>
      <c r="F381" s="448" t="s">
        <v>137</v>
      </c>
      <c r="G381" s="412" t="s">
        <v>1924</v>
      </c>
      <c r="H381" s="412" t="s">
        <v>11</v>
      </c>
      <c r="I381" s="579" t="s">
        <v>6</v>
      </c>
      <c r="J381" s="579" t="s">
        <v>66</v>
      </c>
      <c r="K381" s="723">
        <v>0.1111111111111111</v>
      </c>
      <c r="L381" s="449" t="s">
        <v>3166</v>
      </c>
      <c r="M381" s="450">
        <v>27</v>
      </c>
      <c r="N381" s="450">
        <v>3</v>
      </c>
      <c r="O381" s="351">
        <f t="shared" si="12"/>
        <v>0.1111111111111111</v>
      </c>
      <c r="P381" s="724">
        <v>1</v>
      </c>
      <c r="Q381" s="352">
        <f t="shared" si="13"/>
        <v>100</v>
      </c>
      <c r="R381" s="348"/>
      <c r="S381" s="722"/>
    </row>
    <row r="382" spans="1:19" s="447" customFormat="1">
      <c r="A382" s="446" t="s">
        <v>4</v>
      </c>
      <c r="B382" s="579" t="s">
        <v>3160</v>
      </c>
      <c r="C382" s="412" t="s">
        <v>1916</v>
      </c>
      <c r="D382" s="579" t="s">
        <v>3157</v>
      </c>
      <c r="E382" s="415" t="s">
        <v>3169</v>
      </c>
      <c r="F382" s="448" t="s">
        <v>137</v>
      </c>
      <c r="G382" s="412" t="s">
        <v>1924</v>
      </c>
      <c r="H382" s="412" t="s">
        <v>11</v>
      </c>
      <c r="I382" s="579" t="s">
        <v>6</v>
      </c>
      <c r="J382" s="579" t="s">
        <v>66</v>
      </c>
      <c r="K382" s="723">
        <v>0.26315789473684209</v>
      </c>
      <c r="L382" s="449" t="s">
        <v>3170</v>
      </c>
      <c r="M382" s="450">
        <v>19</v>
      </c>
      <c r="N382" s="450">
        <v>3</v>
      </c>
      <c r="O382" s="351">
        <f t="shared" si="12"/>
        <v>0.15789473684210525</v>
      </c>
      <c r="P382" s="724">
        <v>0.6</v>
      </c>
      <c r="Q382" s="352">
        <f t="shared" si="13"/>
        <v>60</v>
      </c>
      <c r="R382" s="348"/>
      <c r="S382" s="722"/>
    </row>
    <row r="383" spans="1:19" s="447" customFormat="1">
      <c r="A383" s="446" t="s">
        <v>4</v>
      </c>
      <c r="B383" s="579" t="s">
        <v>3160</v>
      </c>
      <c r="C383" s="412" t="s">
        <v>1916</v>
      </c>
      <c r="D383" s="579" t="s">
        <v>3158</v>
      </c>
      <c r="E383" s="415"/>
      <c r="F383" s="448" t="s">
        <v>137</v>
      </c>
      <c r="G383" s="412" t="s">
        <v>1924</v>
      </c>
      <c r="H383" s="412" t="s">
        <v>11</v>
      </c>
      <c r="I383" s="579" t="s">
        <v>6</v>
      </c>
      <c r="J383" s="579" t="s">
        <v>66</v>
      </c>
      <c r="K383" s="723">
        <v>0.27586206896551724</v>
      </c>
      <c r="L383" s="449"/>
      <c r="M383" s="450">
        <v>29</v>
      </c>
      <c r="N383" s="450">
        <v>8</v>
      </c>
      <c r="O383" s="351">
        <f t="shared" si="12"/>
        <v>0.27586206896551724</v>
      </c>
      <c r="P383" s="724">
        <v>1</v>
      </c>
      <c r="Q383" s="352">
        <f t="shared" si="13"/>
        <v>100</v>
      </c>
      <c r="R383" s="348"/>
      <c r="S383" s="722"/>
    </row>
    <row r="384" spans="1:19" s="447" customFormat="1">
      <c r="A384" s="446" t="s">
        <v>4</v>
      </c>
      <c r="B384" s="579" t="s">
        <v>3160</v>
      </c>
      <c r="C384" s="412" t="s">
        <v>1916</v>
      </c>
      <c r="D384" s="579" t="s">
        <v>3163</v>
      </c>
      <c r="E384" s="415"/>
      <c r="F384" s="448" t="s">
        <v>137</v>
      </c>
      <c r="G384" s="412" t="s">
        <v>1924</v>
      </c>
      <c r="H384" s="412" t="s">
        <v>11</v>
      </c>
      <c r="I384" s="579" t="s">
        <v>6</v>
      </c>
      <c r="J384" s="579" t="s">
        <v>66</v>
      </c>
      <c r="K384" s="723">
        <v>0.4</v>
      </c>
      <c r="L384" s="449"/>
      <c r="M384" s="450">
        <v>25</v>
      </c>
      <c r="N384" s="450">
        <v>10</v>
      </c>
      <c r="O384" s="351">
        <f t="shared" si="12"/>
        <v>0.4</v>
      </c>
      <c r="P384" s="724">
        <v>1</v>
      </c>
      <c r="Q384" s="352">
        <f t="shared" si="13"/>
        <v>100</v>
      </c>
      <c r="R384" s="348"/>
      <c r="S384" s="722"/>
    </row>
    <row r="385" spans="1:19" s="447" customFormat="1">
      <c r="A385" s="446" t="s">
        <v>4</v>
      </c>
      <c r="B385" s="579" t="s">
        <v>3160</v>
      </c>
      <c r="C385" s="412" t="s">
        <v>1916</v>
      </c>
      <c r="D385" s="579" t="s">
        <v>3163</v>
      </c>
      <c r="E385" s="415" t="s">
        <v>3171</v>
      </c>
      <c r="F385" s="448" t="s">
        <v>137</v>
      </c>
      <c r="G385" s="412" t="s">
        <v>1924</v>
      </c>
      <c r="H385" s="412" t="s">
        <v>11</v>
      </c>
      <c r="I385" s="579" t="s">
        <v>6</v>
      </c>
      <c r="J385" s="579" t="s">
        <v>66</v>
      </c>
      <c r="K385" s="723">
        <v>0.45454545454545453</v>
      </c>
      <c r="L385" s="449" t="s">
        <v>3166</v>
      </c>
      <c r="M385" s="450">
        <v>22</v>
      </c>
      <c r="N385" s="450">
        <v>9</v>
      </c>
      <c r="O385" s="351">
        <f t="shared" si="12"/>
        <v>0.40909090909090912</v>
      </c>
      <c r="P385" s="724">
        <v>0.9</v>
      </c>
      <c r="Q385" s="352">
        <f t="shared" si="13"/>
        <v>90</v>
      </c>
      <c r="R385" s="348"/>
      <c r="S385" s="722"/>
    </row>
    <row r="386" spans="1:19" s="447" customFormat="1">
      <c r="A386" s="446" t="s">
        <v>4</v>
      </c>
      <c r="B386" s="579" t="s">
        <v>3160</v>
      </c>
      <c r="C386" s="412" t="s">
        <v>1917</v>
      </c>
      <c r="D386" s="579" t="s">
        <v>3158</v>
      </c>
      <c r="E386" s="415" t="s">
        <v>3172</v>
      </c>
      <c r="F386" s="448" t="s">
        <v>137</v>
      </c>
      <c r="G386" s="412" t="s">
        <v>1924</v>
      </c>
      <c r="H386" s="412" t="s">
        <v>11</v>
      </c>
      <c r="I386" s="579" t="s">
        <v>6</v>
      </c>
      <c r="J386" s="579" t="s">
        <v>66</v>
      </c>
      <c r="K386" s="723">
        <v>0.36363636363636365</v>
      </c>
      <c r="L386" s="449"/>
      <c r="M386" s="450">
        <v>11</v>
      </c>
      <c r="N386" s="450">
        <v>3</v>
      </c>
      <c r="O386" s="351">
        <f t="shared" si="12"/>
        <v>0.27272727272727271</v>
      </c>
      <c r="P386" s="724">
        <v>0.75</v>
      </c>
      <c r="Q386" s="352">
        <f t="shared" si="13"/>
        <v>75</v>
      </c>
      <c r="R386" s="348"/>
      <c r="S386" s="722"/>
    </row>
    <row r="387" spans="1:19" s="447" customFormat="1">
      <c r="A387" s="446" t="s">
        <v>4</v>
      </c>
      <c r="B387" s="579" t="s">
        <v>3160</v>
      </c>
      <c r="C387" s="412" t="s">
        <v>1917</v>
      </c>
      <c r="D387" s="579" t="s">
        <v>3163</v>
      </c>
      <c r="E387" s="415"/>
      <c r="F387" s="448" t="s">
        <v>137</v>
      </c>
      <c r="G387" s="412" t="s">
        <v>1924</v>
      </c>
      <c r="H387" s="412" t="s">
        <v>11</v>
      </c>
      <c r="I387" s="579" t="s">
        <v>6</v>
      </c>
      <c r="J387" s="579" t="s">
        <v>66</v>
      </c>
      <c r="K387" s="723">
        <v>0.4</v>
      </c>
      <c r="L387" s="449"/>
      <c r="M387" s="450">
        <v>30</v>
      </c>
      <c r="N387" s="450">
        <v>9</v>
      </c>
      <c r="O387" s="351">
        <f t="shared" si="12"/>
        <v>0.3</v>
      </c>
      <c r="P387" s="724">
        <v>0.75</v>
      </c>
      <c r="Q387" s="352">
        <f t="shared" si="13"/>
        <v>75</v>
      </c>
      <c r="R387" s="348"/>
      <c r="S387" s="722"/>
    </row>
    <row r="388" spans="1:19" s="447" customFormat="1">
      <c r="A388" s="446" t="s">
        <v>4</v>
      </c>
      <c r="B388" s="579" t="s">
        <v>3160</v>
      </c>
      <c r="C388" s="412" t="s">
        <v>1918</v>
      </c>
      <c r="D388" s="579" t="s">
        <v>3163</v>
      </c>
      <c r="E388" s="415" t="s">
        <v>3173</v>
      </c>
      <c r="F388" s="448" t="s">
        <v>137</v>
      </c>
      <c r="G388" s="412" t="s">
        <v>1924</v>
      </c>
      <c r="H388" s="412" t="s">
        <v>11</v>
      </c>
      <c r="I388" s="579" t="s">
        <v>6</v>
      </c>
      <c r="J388" s="579" t="s">
        <v>66</v>
      </c>
      <c r="K388" s="723">
        <v>0.69090909090909092</v>
      </c>
      <c r="L388" s="449"/>
      <c r="M388" s="450">
        <v>55</v>
      </c>
      <c r="N388" s="450">
        <v>33</v>
      </c>
      <c r="O388" s="351">
        <f t="shared" si="12"/>
        <v>0.6</v>
      </c>
      <c r="P388" s="724">
        <v>0.86842105263157909</v>
      </c>
      <c r="Q388" s="352">
        <f t="shared" si="13"/>
        <v>86.84210526315789</v>
      </c>
      <c r="R388" s="348"/>
      <c r="S388" s="722"/>
    </row>
    <row r="389" spans="1:19" s="447" customFormat="1">
      <c r="A389" s="446" t="s">
        <v>4</v>
      </c>
      <c r="B389" s="579" t="s">
        <v>3160</v>
      </c>
      <c r="C389" s="412" t="s">
        <v>1919</v>
      </c>
      <c r="D389" s="579" t="s">
        <v>3161</v>
      </c>
      <c r="E389" s="415"/>
      <c r="F389" s="448" t="s">
        <v>137</v>
      </c>
      <c r="G389" s="412" t="s">
        <v>1924</v>
      </c>
      <c r="H389" s="412" t="s">
        <v>11</v>
      </c>
      <c r="I389" s="579" t="s">
        <v>6</v>
      </c>
      <c r="J389" s="579" t="s">
        <v>66</v>
      </c>
      <c r="K389" s="723">
        <v>3.6335721596724664E-2</v>
      </c>
      <c r="L389" s="449"/>
      <c r="M389" s="450">
        <v>1954</v>
      </c>
      <c r="N389" s="450">
        <v>53</v>
      </c>
      <c r="O389" s="351">
        <f t="shared" si="12"/>
        <v>2.7123848515864891E-2</v>
      </c>
      <c r="P389" s="724">
        <v>0.74647887323943662</v>
      </c>
      <c r="Q389" s="352">
        <f t="shared" si="13"/>
        <v>74.647887323943664</v>
      </c>
      <c r="R389" s="348"/>
      <c r="S389" s="722"/>
    </row>
    <row r="390" spans="1:19" s="447" customFormat="1">
      <c r="A390" s="446" t="s">
        <v>4</v>
      </c>
      <c r="B390" s="579" t="s">
        <v>3160</v>
      </c>
      <c r="C390" s="412" t="s">
        <v>1919</v>
      </c>
      <c r="D390" s="579" t="s">
        <v>3161</v>
      </c>
      <c r="E390" s="415"/>
      <c r="F390" s="448" t="s">
        <v>137</v>
      </c>
      <c r="G390" s="412" t="s">
        <v>1924</v>
      </c>
      <c r="H390" s="412" t="s">
        <v>11</v>
      </c>
      <c r="I390" s="579" t="s">
        <v>6</v>
      </c>
      <c r="J390" s="579" t="s">
        <v>66</v>
      </c>
      <c r="K390" s="723">
        <v>4.5161290322580643E-2</v>
      </c>
      <c r="L390" s="449" t="s">
        <v>3166</v>
      </c>
      <c r="M390" s="450">
        <v>465</v>
      </c>
      <c r="N390" s="450">
        <v>12</v>
      </c>
      <c r="O390" s="351">
        <f t="shared" si="12"/>
        <v>2.5806451612903226E-2</v>
      </c>
      <c r="P390" s="724">
        <v>0.5714285714285714</v>
      </c>
      <c r="Q390" s="352">
        <f t="shared" si="13"/>
        <v>57.142857142857146</v>
      </c>
      <c r="R390" s="348"/>
      <c r="S390" s="722"/>
    </row>
    <row r="391" spans="1:19" s="447" customFormat="1">
      <c r="A391" s="446" t="s">
        <v>4</v>
      </c>
      <c r="B391" s="579" t="s">
        <v>3160</v>
      </c>
      <c r="C391" s="412" t="s">
        <v>1919</v>
      </c>
      <c r="D391" s="579" t="s">
        <v>3155</v>
      </c>
      <c r="E391" s="415"/>
      <c r="F391" s="448" t="s">
        <v>137</v>
      </c>
      <c r="G391" s="412" t="s">
        <v>1924</v>
      </c>
      <c r="H391" s="412" t="s">
        <v>11</v>
      </c>
      <c r="I391" s="579" t="s">
        <v>6</v>
      </c>
      <c r="J391" s="579" t="s">
        <v>66</v>
      </c>
      <c r="K391" s="723">
        <v>0.1</v>
      </c>
      <c r="L391" s="449"/>
      <c r="M391" s="450">
        <v>60</v>
      </c>
      <c r="N391" s="450">
        <v>4</v>
      </c>
      <c r="O391" s="351">
        <f t="shared" si="12"/>
        <v>6.6666666666666666E-2</v>
      </c>
      <c r="P391" s="724">
        <v>0.66666666666666652</v>
      </c>
      <c r="Q391" s="352">
        <f t="shared" si="13"/>
        <v>66.666666666666671</v>
      </c>
      <c r="R391" s="348"/>
      <c r="S391" s="722"/>
    </row>
    <row r="392" spans="1:19" s="447" customFormat="1">
      <c r="A392" s="446" t="s">
        <v>4</v>
      </c>
      <c r="B392" s="579" t="s">
        <v>3160</v>
      </c>
      <c r="C392" s="412" t="s">
        <v>1919</v>
      </c>
      <c r="D392" s="579" t="s">
        <v>3155</v>
      </c>
      <c r="E392" s="415" t="s">
        <v>3174</v>
      </c>
      <c r="F392" s="448" t="s">
        <v>137</v>
      </c>
      <c r="G392" s="412" t="s">
        <v>1924</v>
      </c>
      <c r="H392" s="412" t="s">
        <v>11</v>
      </c>
      <c r="I392" s="579" t="s">
        <v>6</v>
      </c>
      <c r="J392" s="579" t="s">
        <v>66</v>
      </c>
      <c r="K392" s="723">
        <v>0.35</v>
      </c>
      <c r="L392" s="449" t="s">
        <v>3166</v>
      </c>
      <c r="M392" s="450">
        <v>20</v>
      </c>
      <c r="N392" s="450">
        <v>6</v>
      </c>
      <c r="O392" s="351">
        <f t="shared" si="12"/>
        <v>0.3</v>
      </c>
      <c r="P392" s="724">
        <v>0.8571428571428571</v>
      </c>
      <c r="Q392" s="352">
        <f t="shared" si="13"/>
        <v>85.714285714285708</v>
      </c>
      <c r="R392" s="348"/>
      <c r="S392" s="722"/>
    </row>
    <row r="393" spans="1:19" s="447" customFormat="1">
      <c r="A393" s="446" t="s">
        <v>4</v>
      </c>
      <c r="B393" s="579" t="s">
        <v>3160</v>
      </c>
      <c r="C393" s="412" t="s">
        <v>1919</v>
      </c>
      <c r="D393" s="579" t="s">
        <v>3157</v>
      </c>
      <c r="E393" s="415" t="s">
        <v>3175</v>
      </c>
      <c r="F393" s="448" t="s">
        <v>137</v>
      </c>
      <c r="G393" s="412" t="s">
        <v>1924</v>
      </c>
      <c r="H393" s="412" t="s">
        <v>11</v>
      </c>
      <c r="I393" s="579" t="s">
        <v>6</v>
      </c>
      <c r="J393" s="579" t="s">
        <v>66</v>
      </c>
      <c r="K393" s="723">
        <v>0.33333333333333326</v>
      </c>
      <c r="L393" s="449"/>
      <c r="M393" s="450">
        <v>42</v>
      </c>
      <c r="N393" s="450">
        <v>8</v>
      </c>
      <c r="O393" s="351">
        <f t="shared" si="12"/>
        <v>0.19047619047619047</v>
      </c>
      <c r="P393" s="724">
        <v>0.5714285714285714</v>
      </c>
      <c r="Q393" s="352">
        <f t="shared" si="13"/>
        <v>57.14285714285716</v>
      </c>
      <c r="R393" s="348"/>
      <c r="S393" s="722"/>
    </row>
    <row r="394" spans="1:19" s="447" customFormat="1">
      <c r="A394" s="446" t="s">
        <v>4</v>
      </c>
      <c r="B394" s="579" t="s">
        <v>3160</v>
      </c>
      <c r="C394" s="412" t="s">
        <v>1920</v>
      </c>
      <c r="D394" s="579" t="s">
        <v>3155</v>
      </c>
      <c r="E394" s="415" t="s">
        <v>3176</v>
      </c>
      <c r="F394" s="448" t="s">
        <v>137</v>
      </c>
      <c r="G394" s="412" t="s">
        <v>1924</v>
      </c>
      <c r="H394" s="412" t="s">
        <v>11</v>
      </c>
      <c r="I394" s="579" t="s">
        <v>6</v>
      </c>
      <c r="J394" s="579" t="s">
        <v>66</v>
      </c>
      <c r="K394" s="723">
        <v>0.27777777777777779</v>
      </c>
      <c r="L394" s="449"/>
      <c r="M394" s="450">
        <v>18</v>
      </c>
      <c r="N394" s="450">
        <v>3</v>
      </c>
      <c r="O394" s="351">
        <f t="shared" si="12"/>
        <v>0.16666666666666666</v>
      </c>
      <c r="P394" s="724">
        <v>0.6</v>
      </c>
      <c r="Q394" s="352">
        <f t="shared" si="13"/>
        <v>60</v>
      </c>
      <c r="R394" s="348"/>
      <c r="S394" s="722"/>
    </row>
    <row r="395" spans="1:19" s="447" customFormat="1">
      <c r="A395" s="446" t="s">
        <v>4</v>
      </c>
      <c r="B395" s="579" t="s">
        <v>3160</v>
      </c>
      <c r="C395" s="412" t="s">
        <v>1920</v>
      </c>
      <c r="D395" s="579" t="s">
        <v>3157</v>
      </c>
      <c r="E395" s="415"/>
      <c r="F395" s="448" t="s">
        <v>137</v>
      </c>
      <c r="G395" s="412" t="s">
        <v>1924</v>
      </c>
      <c r="H395" s="412" t="s">
        <v>11</v>
      </c>
      <c r="I395" s="579" t="s">
        <v>6</v>
      </c>
      <c r="J395" s="579" t="s">
        <v>66</v>
      </c>
      <c r="K395" s="723">
        <v>0.10714285714285714</v>
      </c>
      <c r="L395" s="449"/>
      <c r="M395" s="450">
        <v>112</v>
      </c>
      <c r="N395" s="450">
        <v>7</v>
      </c>
      <c r="O395" s="351">
        <f t="shared" si="12"/>
        <v>6.25E-2</v>
      </c>
      <c r="P395" s="724">
        <v>0.58333333333333337</v>
      </c>
      <c r="Q395" s="352">
        <f t="shared" si="13"/>
        <v>58.333333333333336</v>
      </c>
      <c r="R395" s="348"/>
      <c r="S395" s="722"/>
    </row>
    <row r="396" spans="1:19" s="447" customFormat="1">
      <c r="A396" s="446" t="s">
        <v>4</v>
      </c>
      <c r="B396" s="579" t="s">
        <v>3160</v>
      </c>
      <c r="C396" s="412" t="s">
        <v>1920</v>
      </c>
      <c r="D396" s="579" t="s">
        <v>3157</v>
      </c>
      <c r="E396" s="415" t="s">
        <v>3177</v>
      </c>
      <c r="F396" s="448" t="s">
        <v>137</v>
      </c>
      <c r="G396" s="412" t="s">
        <v>1924</v>
      </c>
      <c r="H396" s="412" t="s">
        <v>11</v>
      </c>
      <c r="I396" s="579" t="s">
        <v>6</v>
      </c>
      <c r="J396" s="579" t="s">
        <v>66</v>
      </c>
      <c r="K396" s="723">
        <v>0.1875</v>
      </c>
      <c r="L396" s="449" t="s">
        <v>3166</v>
      </c>
      <c r="M396" s="450">
        <v>16</v>
      </c>
      <c r="N396" s="450">
        <v>3</v>
      </c>
      <c r="O396" s="351">
        <f t="shared" si="12"/>
        <v>0.1875</v>
      </c>
      <c r="P396" s="724">
        <v>1</v>
      </c>
      <c r="Q396" s="352">
        <f t="shared" si="13"/>
        <v>100</v>
      </c>
      <c r="R396" s="348"/>
      <c r="S396" s="722"/>
    </row>
    <row r="397" spans="1:19" s="447" customFormat="1">
      <c r="A397" s="446" t="s">
        <v>4</v>
      </c>
      <c r="B397" s="579" t="s">
        <v>3160</v>
      </c>
      <c r="C397" s="412" t="s">
        <v>1920</v>
      </c>
      <c r="D397" s="579" t="s">
        <v>3158</v>
      </c>
      <c r="E397" s="415"/>
      <c r="F397" s="448" t="s">
        <v>137</v>
      </c>
      <c r="G397" s="412" t="s">
        <v>1924</v>
      </c>
      <c r="H397" s="412" t="s">
        <v>11</v>
      </c>
      <c r="I397" s="579" t="s">
        <v>6</v>
      </c>
      <c r="J397" s="579" t="s">
        <v>66</v>
      </c>
      <c r="K397" s="723">
        <v>0.17821782178217821</v>
      </c>
      <c r="L397" s="449"/>
      <c r="M397" s="450">
        <v>101</v>
      </c>
      <c r="N397" s="450">
        <v>13</v>
      </c>
      <c r="O397" s="351">
        <f t="shared" si="12"/>
        <v>0.12871287128712872</v>
      </c>
      <c r="P397" s="724">
        <v>0.7222222222222221</v>
      </c>
      <c r="Q397" s="352">
        <f t="shared" si="13"/>
        <v>72.222222222222229</v>
      </c>
      <c r="R397" s="348"/>
      <c r="S397" s="722"/>
    </row>
    <row r="398" spans="1:19" s="447" customFormat="1">
      <c r="A398" s="446" t="s">
        <v>4</v>
      </c>
      <c r="B398" s="579" t="s">
        <v>3160</v>
      </c>
      <c r="C398" s="412" t="s">
        <v>1920</v>
      </c>
      <c r="D398" s="579" t="s">
        <v>3163</v>
      </c>
      <c r="E398" s="415"/>
      <c r="F398" s="448" t="s">
        <v>137</v>
      </c>
      <c r="G398" s="412" t="s">
        <v>1924</v>
      </c>
      <c r="H398" s="412" t="s">
        <v>11</v>
      </c>
      <c r="I398" s="579" t="s">
        <v>6</v>
      </c>
      <c r="J398" s="579" t="s">
        <v>66</v>
      </c>
      <c r="K398" s="723">
        <v>0.43209876543209874</v>
      </c>
      <c r="L398" s="449"/>
      <c r="M398" s="450">
        <v>81</v>
      </c>
      <c r="N398" s="450">
        <v>27</v>
      </c>
      <c r="O398" s="351">
        <f t="shared" si="12"/>
        <v>0.33333333333333331</v>
      </c>
      <c r="P398" s="724">
        <v>0.77142857142857157</v>
      </c>
      <c r="Q398" s="352">
        <f t="shared" si="13"/>
        <v>77.142857142857153</v>
      </c>
      <c r="R398" s="348"/>
      <c r="S398" s="722"/>
    </row>
    <row r="399" spans="1:19" s="447" customFormat="1">
      <c r="A399" s="446" t="s">
        <v>4</v>
      </c>
      <c r="B399" s="579" t="s">
        <v>3</v>
      </c>
      <c r="C399" s="412" t="s">
        <v>38</v>
      </c>
      <c r="D399" s="579" t="s">
        <v>3178</v>
      </c>
      <c r="E399" s="415" t="s">
        <v>3179</v>
      </c>
      <c r="F399" s="448" t="s">
        <v>137</v>
      </c>
      <c r="G399" s="412" t="s">
        <v>1924</v>
      </c>
      <c r="H399" s="412" t="s">
        <v>11</v>
      </c>
      <c r="I399" s="579" t="s">
        <v>6</v>
      </c>
      <c r="J399" s="579" t="s">
        <v>66</v>
      </c>
      <c r="K399" s="723">
        <v>4.7058823529411764E-2</v>
      </c>
      <c r="L399" s="449"/>
      <c r="M399" s="450">
        <v>85</v>
      </c>
      <c r="N399" s="450">
        <v>4</v>
      </c>
      <c r="O399" s="351">
        <f t="shared" si="12"/>
        <v>4.7058823529411764E-2</v>
      </c>
      <c r="P399" s="724">
        <v>1</v>
      </c>
      <c r="Q399" s="352">
        <f t="shared" si="13"/>
        <v>100</v>
      </c>
      <c r="R399" s="348"/>
      <c r="S399" s="722"/>
    </row>
    <row r="400" spans="1:19" s="447" customFormat="1">
      <c r="A400" s="446" t="s">
        <v>4</v>
      </c>
      <c r="B400" s="579" t="s">
        <v>3</v>
      </c>
      <c r="C400" s="412" t="s">
        <v>38</v>
      </c>
      <c r="D400" s="579" t="s">
        <v>3157</v>
      </c>
      <c r="E400" s="415"/>
      <c r="F400" s="448" t="s">
        <v>137</v>
      </c>
      <c r="G400" s="412" t="s">
        <v>1924</v>
      </c>
      <c r="H400" s="412" t="s">
        <v>11</v>
      </c>
      <c r="I400" s="579" t="s">
        <v>6</v>
      </c>
      <c r="J400" s="579" t="s">
        <v>66</v>
      </c>
      <c r="K400" s="723">
        <v>5.6603773584905669E-2</v>
      </c>
      <c r="L400" s="449"/>
      <c r="M400" s="450">
        <v>53</v>
      </c>
      <c r="N400" s="450">
        <v>2</v>
      </c>
      <c r="O400" s="351">
        <f t="shared" si="12"/>
        <v>3.7735849056603772E-2</v>
      </c>
      <c r="P400" s="724">
        <v>0.66666666666666652</v>
      </c>
      <c r="Q400" s="352">
        <f t="shared" si="13"/>
        <v>66.666666666666657</v>
      </c>
      <c r="R400" s="348"/>
      <c r="S400" s="722"/>
    </row>
    <row r="401" spans="1:19" s="447" customFormat="1">
      <c r="A401" s="446" t="s">
        <v>4</v>
      </c>
      <c r="B401" s="579" t="s">
        <v>3</v>
      </c>
      <c r="C401" s="412" t="s">
        <v>1913</v>
      </c>
      <c r="D401" s="579" t="s">
        <v>3178</v>
      </c>
      <c r="E401" s="415"/>
      <c r="F401" s="448" t="s">
        <v>137</v>
      </c>
      <c r="G401" s="412" t="s">
        <v>1924</v>
      </c>
      <c r="H401" s="412" t="s">
        <v>11</v>
      </c>
      <c r="I401" s="579" t="s">
        <v>6</v>
      </c>
      <c r="J401" s="579" t="s">
        <v>66</v>
      </c>
      <c r="K401" s="723">
        <v>7.6923076923076927E-2</v>
      </c>
      <c r="L401" s="449"/>
      <c r="M401" s="450">
        <v>39</v>
      </c>
      <c r="N401" s="450">
        <v>3</v>
      </c>
      <c r="O401" s="351">
        <f t="shared" si="12"/>
        <v>7.6923076923076927E-2</v>
      </c>
      <c r="P401" s="724">
        <v>1</v>
      </c>
      <c r="Q401" s="352">
        <f t="shared" si="13"/>
        <v>100</v>
      </c>
      <c r="R401" s="348"/>
      <c r="S401" s="722"/>
    </row>
    <row r="402" spans="1:19" s="447" customFormat="1">
      <c r="A402" s="446" t="s">
        <v>4</v>
      </c>
      <c r="B402" s="579" t="s">
        <v>3</v>
      </c>
      <c r="C402" s="412" t="s">
        <v>1913</v>
      </c>
      <c r="D402" s="579" t="s">
        <v>3157</v>
      </c>
      <c r="E402" s="415"/>
      <c r="F402" s="448" t="s">
        <v>137</v>
      </c>
      <c r="G402" s="412" t="s">
        <v>1924</v>
      </c>
      <c r="H402" s="412" t="s">
        <v>11</v>
      </c>
      <c r="I402" s="579" t="s">
        <v>6</v>
      </c>
      <c r="J402" s="579" t="s">
        <v>66</v>
      </c>
      <c r="K402" s="723">
        <v>0.21428571428571427</v>
      </c>
      <c r="L402" s="449"/>
      <c r="M402" s="450">
        <v>14</v>
      </c>
      <c r="N402" s="450">
        <v>3</v>
      </c>
      <c r="O402" s="351">
        <f t="shared" si="12"/>
        <v>0.21428571428571427</v>
      </c>
      <c r="P402" s="724">
        <v>1</v>
      </c>
      <c r="Q402" s="352">
        <f t="shared" si="13"/>
        <v>100</v>
      </c>
      <c r="R402" s="348"/>
      <c r="S402" s="722"/>
    </row>
    <row r="403" spans="1:19" s="447" customFormat="1">
      <c r="A403" s="446" t="s">
        <v>4</v>
      </c>
      <c r="B403" s="579" t="s">
        <v>3</v>
      </c>
      <c r="C403" s="412" t="s">
        <v>1914</v>
      </c>
      <c r="D403" s="579" t="s">
        <v>3178</v>
      </c>
      <c r="E403" s="415"/>
      <c r="F403" s="448" t="s">
        <v>137</v>
      </c>
      <c r="G403" s="412" t="s">
        <v>1924</v>
      </c>
      <c r="H403" s="412" t="s">
        <v>11</v>
      </c>
      <c r="I403" s="579" t="s">
        <v>6</v>
      </c>
      <c r="J403" s="579" t="s">
        <v>66</v>
      </c>
      <c r="K403" s="723">
        <v>0.16666666666666663</v>
      </c>
      <c r="L403" s="449"/>
      <c r="M403" s="450">
        <v>18</v>
      </c>
      <c r="N403" s="450">
        <v>3</v>
      </c>
      <c r="O403" s="351">
        <f t="shared" si="12"/>
        <v>0.16666666666666666</v>
      </c>
      <c r="P403" s="724">
        <v>1</v>
      </c>
      <c r="Q403" s="352">
        <f t="shared" si="13"/>
        <v>100.00000000000003</v>
      </c>
      <c r="R403" s="348"/>
      <c r="S403" s="722"/>
    </row>
    <row r="404" spans="1:19" s="447" customFormat="1">
      <c r="A404" s="446" t="s">
        <v>4</v>
      </c>
      <c r="B404" s="579" t="s">
        <v>3</v>
      </c>
      <c r="C404" s="412" t="s">
        <v>1914</v>
      </c>
      <c r="D404" s="579" t="s">
        <v>3157</v>
      </c>
      <c r="E404" s="415"/>
      <c r="F404" s="448" t="s">
        <v>137</v>
      </c>
      <c r="G404" s="412" t="s">
        <v>1924</v>
      </c>
      <c r="H404" s="412" t="s">
        <v>11</v>
      </c>
      <c r="I404" s="579" t="s">
        <v>6</v>
      </c>
      <c r="J404" s="579" t="s">
        <v>66</v>
      </c>
      <c r="K404" s="723">
        <v>0.10884353741496598</v>
      </c>
      <c r="L404" s="449"/>
      <c r="M404" s="450">
        <v>147</v>
      </c>
      <c r="N404" s="450">
        <v>11</v>
      </c>
      <c r="O404" s="351">
        <f t="shared" si="12"/>
        <v>7.4829931972789115E-2</v>
      </c>
      <c r="P404" s="724">
        <v>0.6875</v>
      </c>
      <c r="Q404" s="352">
        <f t="shared" si="13"/>
        <v>68.75</v>
      </c>
      <c r="R404" s="348"/>
      <c r="S404" s="722"/>
    </row>
    <row r="405" spans="1:19" s="447" customFormat="1">
      <c r="A405" s="446" t="s">
        <v>4</v>
      </c>
      <c r="B405" s="579" t="s">
        <v>3</v>
      </c>
      <c r="C405" s="412" t="s">
        <v>1914</v>
      </c>
      <c r="D405" s="579" t="s">
        <v>3158</v>
      </c>
      <c r="E405" s="415"/>
      <c r="F405" s="448" t="s">
        <v>137</v>
      </c>
      <c r="G405" s="412" t="s">
        <v>1924</v>
      </c>
      <c r="H405" s="412" t="s">
        <v>11</v>
      </c>
      <c r="I405" s="579" t="s">
        <v>6</v>
      </c>
      <c r="J405" s="579" t="s">
        <v>66</v>
      </c>
      <c r="K405" s="723">
        <v>0.21122112211221122</v>
      </c>
      <c r="L405" s="449"/>
      <c r="M405" s="450">
        <v>303</v>
      </c>
      <c r="N405" s="450">
        <v>54</v>
      </c>
      <c r="O405" s="351">
        <f t="shared" si="12"/>
        <v>0.17821782178217821</v>
      </c>
      <c r="P405" s="724">
        <v>0.84375</v>
      </c>
      <c r="Q405" s="352">
        <f t="shared" si="13"/>
        <v>84.375</v>
      </c>
      <c r="R405" s="348"/>
      <c r="S405" s="722"/>
    </row>
    <row r="406" spans="1:19" s="447" customFormat="1">
      <c r="A406" s="446" t="s">
        <v>4</v>
      </c>
      <c r="B406" s="579" t="s">
        <v>3</v>
      </c>
      <c r="C406" s="412" t="s">
        <v>1914</v>
      </c>
      <c r="D406" s="579" t="s">
        <v>3163</v>
      </c>
      <c r="E406" s="415"/>
      <c r="F406" s="448" t="s">
        <v>137</v>
      </c>
      <c r="G406" s="412" t="s">
        <v>1924</v>
      </c>
      <c r="H406" s="412" t="s">
        <v>11</v>
      </c>
      <c r="I406" s="579" t="s">
        <v>6</v>
      </c>
      <c r="J406" s="579" t="s">
        <v>66</v>
      </c>
      <c r="K406" s="723">
        <v>0.2196969696969697</v>
      </c>
      <c r="L406" s="449"/>
      <c r="M406" s="450">
        <v>132</v>
      </c>
      <c r="N406" s="450">
        <v>23</v>
      </c>
      <c r="O406" s="351">
        <f t="shared" si="12"/>
        <v>0.17424242424242425</v>
      </c>
      <c r="P406" s="724">
        <v>0.7931034482758621</v>
      </c>
      <c r="Q406" s="352">
        <f t="shared" si="13"/>
        <v>79.310344827586206</v>
      </c>
      <c r="R406" s="348"/>
      <c r="S406" s="722"/>
    </row>
    <row r="407" spans="1:19" s="447" customFormat="1">
      <c r="A407" s="446" t="s">
        <v>4</v>
      </c>
      <c r="B407" s="579" t="s">
        <v>3</v>
      </c>
      <c r="C407" s="412" t="s">
        <v>1915</v>
      </c>
      <c r="D407" s="579" t="s">
        <v>3157</v>
      </c>
      <c r="E407" s="415" t="s">
        <v>3180</v>
      </c>
      <c r="F407" s="448" t="s">
        <v>137</v>
      </c>
      <c r="G407" s="412" t="s">
        <v>1924</v>
      </c>
      <c r="H407" s="412" t="s">
        <v>11</v>
      </c>
      <c r="I407" s="579" t="s">
        <v>6</v>
      </c>
      <c r="J407" s="579" t="s">
        <v>66</v>
      </c>
      <c r="K407" s="723">
        <v>0.41935483870967744</v>
      </c>
      <c r="L407" s="449"/>
      <c r="M407" s="450">
        <v>31</v>
      </c>
      <c r="N407" s="450">
        <v>12</v>
      </c>
      <c r="O407" s="351">
        <f t="shared" si="12"/>
        <v>0.38709677419354838</v>
      </c>
      <c r="P407" s="724">
        <v>0.92307692307692302</v>
      </c>
      <c r="Q407" s="352">
        <f t="shared" si="13"/>
        <v>92.307692307692307</v>
      </c>
      <c r="R407" s="348"/>
      <c r="S407" s="722"/>
    </row>
    <row r="408" spans="1:19" s="447" customFormat="1">
      <c r="A408" s="446" t="s">
        <v>4</v>
      </c>
      <c r="B408" s="579" t="s">
        <v>3</v>
      </c>
      <c r="C408" s="412" t="s">
        <v>1916</v>
      </c>
      <c r="D408" s="579" t="s">
        <v>3178</v>
      </c>
      <c r="E408" s="415"/>
      <c r="F408" s="448" t="s">
        <v>137</v>
      </c>
      <c r="G408" s="412" t="s">
        <v>1924</v>
      </c>
      <c r="H408" s="412" t="s">
        <v>11</v>
      </c>
      <c r="I408" s="579" t="s">
        <v>6</v>
      </c>
      <c r="J408" s="579" t="s">
        <v>66</v>
      </c>
      <c r="K408" s="723">
        <v>6.3829787234042548E-2</v>
      </c>
      <c r="L408" s="449"/>
      <c r="M408" s="450">
        <v>47</v>
      </c>
      <c r="N408" s="450">
        <v>2</v>
      </c>
      <c r="O408" s="351">
        <f t="shared" si="12"/>
        <v>4.2553191489361701E-2</v>
      </c>
      <c r="P408" s="724">
        <v>0.66666666666666652</v>
      </c>
      <c r="Q408" s="352">
        <f t="shared" si="13"/>
        <v>66.666666666666671</v>
      </c>
      <c r="R408" s="348"/>
      <c r="S408" s="722"/>
    </row>
    <row r="409" spans="1:19" s="447" customFormat="1">
      <c r="A409" s="446" t="s">
        <v>4</v>
      </c>
      <c r="B409" s="579" t="s">
        <v>3</v>
      </c>
      <c r="C409" s="412" t="s">
        <v>1916</v>
      </c>
      <c r="D409" s="579" t="s">
        <v>3157</v>
      </c>
      <c r="E409" s="415" t="s">
        <v>3181</v>
      </c>
      <c r="F409" s="448" t="s">
        <v>137</v>
      </c>
      <c r="G409" s="412" t="s">
        <v>1924</v>
      </c>
      <c r="H409" s="412" t="s">
        <v>11</v>
      </c>
      <c r="I409" s="579" t="s">
        <v>6</v>
      </c>
      <c r="J409" s="579" t="s">
        <v>66</v>
      </c>
      <c r="K409" s="723">
        <v>0.34782608695652173</v>
      </c>
      <c r="L409" s="449"/>
      <c r="M409" s="450">
        <v>23</v>
      </c>
      <c r="N409" s="450">
        <v>4</v>
      </c>
      <c r="O409" s="351">
        <f t="shared" si="12"/>
        <v>0.17391304347826086</v>
      </c>
      <c r="P409" s="724">
        <v>0.5</v>
      </c>
      <c r="Q409" s="352">
        <f t="shared" si="13"/>
        <v>50</v>
      </c>
      <c r="R409" s="348"/>
      <c r="S409" s="722"/>
    </row>
    <row r="410" spans="1:19" s="447" customFormat="1">
      <c r="A410" s="446" t="s">
        <v>4</v>
      </c>
      <c r="B410" s="579" t="s">
        <v>3</v>
      </c>
      <c r="C410" s="412" t="s">
        <v>1917</v>
      </c>
      <c r="D410" s="579" t="s">
        <v>3157</v>
      </c>
      <c r="E410" s="415" t="s">
        <v>3182</v>
      </c>
      <c r="F410" s="448" t="s">
        <v>137</v>
      </c>
      <c r="G410" s="412" t="s">
        <v>1924</v>
      </c>
      <c r="H410" s="412" t="s">
        <v>11</v>
      </c>
      <c r="I410" s="579" t="s">
        <v>6</v>
      </c>
      <c r="J410" s="579" t="s">
        <v>66</v>
      </c>
      <c r="K410" s="723">
        <v>0.21428571428571427</v>
      </c>
      <c r="L410" s="449"/>
      <c r="M410" s="450">
        <v>42</v>
      </c>
      <c r="N410" s="450">
        <v>8</v>
      </c>
      <c r="O410" s="351">
        <f t="shared" si="12"/>
        <v>0.19047619047619047</v>
      </c>
      <c r="P410" s="724">
        <v>0.88888888888888884</v>
      </c>
      <c r="Q410" s="352">
        <f t="shared" si="13"/>
        <v>88.888888888888886</v>
      </c>
      <c r="R410" s="348"/>
      <c r="S410" s="722"/>
    </row>
    <row r="411" spans="1:19" s="447" customFormat="1">
      <c r="A411" s="446" t="s">
        <v>4</v>
      </c>
      <c r="B411" s="579" t="s">
        <v>3</v>
      </c>
      <c r="C411" s="412" t="s">
        <v>1917</v>
      </c>
      <c r="D411" s="579" t="s">
        <v>3158</v>
      </c>
      <c r="E411" s="415" t="s">
        <v>3183</v>
      </c>
      <c r="F411" s="448" t="s">
        <v>137</v>
      </c>
      <c r="G411" s="412" t="s">
        <v>1924</v>
      </c>
      <c r="H411" s="412" t="s">
        <v>11</v>
      </c>
      <c r="I411" s="579" t="s">
        <v>6</v>
      </c>
      <c r="J411" s="579" t="s">
        <v>66</v>
      </c>
      <c r="K411" s="723">
        <v>0.31818181818181818</v>
      </c>
      <c r="L411" s="449"/>
      <c r="M411" s="450">
        <v>22</v>
      </c>
      <c r="N411" s="450">
        <v>5</v>
      </c>
      <c r="O411" s="351">
        <f t="shared" si="12"/>
        <v>0.22727272727272727</v>
      </c>
      <c r="P411" s="724">
        <v>0.7142857142857143</v>
      </c>
      <c r="Q411" s="352">
        <f t="shared" si="13"/>
        <v>71.428571428571416</v>
      </c>
      <c r="R411" s="348"/>
      <c r="S411" s="722"/>
    </row>
    <row r="412" spans="1:19" s="447" customFormat="1">
      <c r="A412" s="446" t="s">
        <v>4</v>
      </c>
      <c r="B412" s="579" t="s">
        <v>3</v>
      </c>
      <c r="C412" s="412" t="s">
        <v>1919</v>
      </c>
      <c r="D412" s="579" t="s">
        <v>3184</v>
      </c>
      <c r="E412" s="415"/>
      <c r="F412" s="448" t="s">
        <v>137</v>
      </c>
      <c r="G412" s="412" t="s">
        <v>1924</v>
      </c>
      <c r="H412" s="412" t="s">
        <v>11</v>
      </c>
      <c r="I412" s="579" t="s">
        <v>6</v>
      </c>
      <c r="J412" s="579" t="s">
        <v>66</v>
      </c>
      <c r="K412" s="723">
        <v>4.5871559633027525E-2</v>
      </c>
      <c r="L412" s="449"/>
      <c r="M412" s="450">
        <v>109</v>
      </c>
      <c r="N412" s="450">
        <v>3</v>
      </c>
      <c r="O412" s="351">
        <f t="shared" si="12"/>
        <v>2.7522935779816515E-2</v>
      </c>
      <c r="P412" s="724">
        <v>0.6</v>
      </c>
      <c r="Q412" s="352">
        <f t="shared" si="13"/>
        <v>60</v>
      </c>
      <c r="R412" s="348"/>
      <c r="S412" s="722"/>
    </row>
    <row r="413" spans="1:19" s="447" customFormat="1">
      <c r="A413" s="446" t="s">
        <v>4</v>
      </c>
      <c r="B413" s="579" t="s">
        <v>3</v>
      </c>
      <c r="C413" s="412" t="s">
        <v>1919</v>
      </c>
      <c r="D413" s="579" t="s">
        <v>3178</v>
      </c>
      <c r="E413" s="415"/>
      <c r="F413" s="448" t="s">
        <v>137</v>
      </c>
      <c r="G413" s="412" t="s">
        <v>1924</v>
      </c>
      <c r="H413" s="412" t="s">
        <v>11</v>
      </c>
      <c r="I413" s="579" t="s">
        <v>6</v>
      </c>
      <c r="J413" s="579" t="s">
        <v>66</v>
      </c>
      <c r="K413" s="723">
        <v>3.9430449069003289E-2</v>
      </c>
      <c r="L413" s="449"/>
      <c r="M413" s="450">
        <v>913</v>
      </c>
      <c r="N413" s="450">
        <v>28</v>
      </c>
      <c r="O413" s="351">
        <f t="shared" si="12"/>
        <v>3.0668127053669222E-2</v>
      </c>
      <c r="P413" s="724">
        <v>0.7777777777777779</v>
      </c>
      <c r="Q413" s="352">
        <f t="shared" si="13"/>
        <v>77.777777777777786</v>
      </c>
      <c r="R413" s="348"/>
      <c r="S413" s="722"/>
    </row>
    <row r="414" spans="1:19" s="447" customFormat="1">
      <c r="A414" s="446" t="s">
        <v>4</v>
      </c>
      <c r="B414" s="579" t="s">
        <v>3</v>
      </c>
      <c r="C414" s="412" t="s">
        <v>1919</v>
      </c>
      <c r="D414" s="579" t="s">
        <v>3157</v>
      </c>
      <c r="E414" s="415" t="s">
        <v>3185</v>
      </c>
      <c r="F414" s="448" t="s">
        <v>137</v>
      </c>
      <c r="G414" s="412" t="s">
        <v>1924</v>
      </c>
      <c r="H414" s="412" t="s">
        <v>11</v>
      </c>
      <c r="I414" s="579" t="s">
        <v>6</v>
      </c>
      <c r="J414" s="579" t="s">
        <v>66</v>
      </c>
      <c r="K414" s="723">
        <v>0.26470588235294118</v>
      </c>
      <c r="L414" s="449"/>
      <c r="M414" s="450">
        <v>34</v>
      </c>
      <c r="N414" s="450">
        <v>7</v>
      </c>
      <c r="O414" s="351">
        <f t="shared" si="12"/>
        <v>0.20588235294117646</v>
      </c>
      <c r="P414" s="724">
        <v>0.7777777777777779</v>
      </c>
      <c r="Q414" s="352">
        <f t="shared" si="13"/>
        <v>77.777777777777786</v>
      </c>
      <c r="R414" s="348"/>
      <c r="S414" s="722"/>
    </row>
    <row r="415" spans="1:19" s="447" customFormat="1">
      <c r="A415" s="446" t="s">
        <v>4</v>
      </c>
      <c r="B415" s="579" t="s">
        <v>3</v>
      </c>
      <c r="C415" s="412" t="s">
        <v>1920</v>
      </c>
      <c r="D415" s="579" t="s">
        <v>3178</v>
      </c>
      <c r="E415" s="415"/>
      <c r="F415" s="448" t="s">
        <v>137</v>
      </c>
      <c r="G415" s="412" t="s">
        <v>1924</v>
      </c>
      <c r="H415" s="412" t="s">
        <v>11</v>
      </c>
      <c r="I415" s="579" t="s">
        <v>6</v>
      </c>
      <c r="J415" s="579" t="s">
        <v>66</v>
      </c>
      <c r="K415" s="723">
        <v>0.16666666666666663</v>
      </c>
      <c r="L415" s="449"/>
      <c r="M415" s="450">
        <v>18</v>
      </c>
      <c r="N415" s="450">
        <v>2</v>
      </c>
      <c r="O415" s="351">
        <f t="shared" si="12"/>
        <v>0.1111111111111111</v>
      </c>
      <c r="P415" s="724">
        <v>0.66666666666666652</v>
      </c>
      <c r="Q415" s="352">
        <f t="shared" si="13"/>
        <v>66.666666666666686</v>
      </c>
      <c r="R415" s="348"/>
      <c r="S415" s="722"/>
    </row>
    <row r="416" spans="1:19" s="447" customFormat="1">
      <c r="A416" s="446" t="s">
        <v>4</v>
      </c>
      <c r="B416" s="579" t="s">
        <v>3</v>
      </c>
      <c r="C416" s="412" t="s">
        <v>1920</v>
      </c>
      <c r="D416" s="579" t="s">
        <v>3157</v>
      </c>
      <c r="E416" s="415"/>
      <c r="F416" s="448" t="s">
        <v>137</v>
      </c>
      <c r="G416" s="412" t="s">
        <v>1924</v>
      </c>
      <c r="H416" s="412" t="s">
        <v>11</v>
      </c>
      <c r="I416" s="579" t="s">
        <v>6</v>
      </c>
      <c r="J416" s="579" t="s">
        <v>66</v>
      </c>
      <c r="K416" s="723">
        <v>0.10714285714285714</v>
      </c>
      <c r="L416" s="449"/>
      <c r="M416" s="450">
        <v>84</v>
      </c>
      <c r="N416" s="450">
        <v>8</v>
      </c>
      <c r="O416" s="351">
        <f t="shared" si="12"/>
        <v>9.5238095238095233E-2</v>
      </c>
      <c r="P416" s="724">
        <v>0.88888888888888884</v>
      </c>
      <c r="Q416" s="352">
        <f t="shared" si="13"/>
        <v>88.888888888888886</v>
      </c>
      <c r="R416" s="348"/>
      <c r="S416" s="722"/>
    </row>
    <row r="417" spans="1:19" s="447" customFormat="1">
      <c r="A417" s="446" t="s">
        <v>4</v>
      </c>
      <c r="B417" s="579" t="s">
        <v>3</v>
      </c>
      <c r="C417" s="412" t="s">
        <v>1920</v>
      </c>
      <c r="D417" s="579" t="s">
        <v>3158</v>
      </c>
      <c r="E417" s="415"/>
      <c r="F417" s="448" t="s">
        <v>137</v>
      </c>
      <c r="G417" s="412" t="s">
        <v>1924</v>
      </c>
      <c r="H417" s="412" t="s">
        <v>11</v>
      </c>
      <c r="I417" s="579" t="s">
        <v>6</v>
      </c>
      <c r="J417" s="579" t="s">
        <v>66</v>
      </c>
      <c r="K417" s="723">
        <v>0.14772727272727273</v>
      </c>
      <c r="L417" s="449"/>
      <c r="M417" s="450">
        <v>88</v>
      </c>
      <c r="N417" s="450">
        <v>12</v>
      </c>
      <c r="O417" s="351">
        <f t="shared" si="12"/>
        <v>0.13636363636363635</v>
      </c>
      <c r="P417" s="724">
        <v>0.92307692307692302</v>
      </c>
      <c r="Q417" s="352">
        <f t="shared" si="13"/>
        <v>92.307692307692307</v>
      </c>
      <c r="R417" s="348"/>
      <c r="S417" s="722"/>
    </row>
    <row r="418" spans="1:19" s="447" customFormat="1">
      <c r="A418" s="446" t="s">
        <v>4</v>
      </c>
      <c r="B418" s="579" t="s">
        <v>3</v>
      </c>
      <c r="C418" s="412" t="s">
        <v>1920</v>
      </c>
      <c r="D418" s="579" t="s">
        <v>3163</v>
      </c>
      <c r="E418" s="415" t="s">
        <v>3186</v>
      </c>
      <c r="F418" s="448" t="s">
        <v>137</v>
      </c>
      <c r="G418" s="412" t="s">
        <v>1924</v>
      </c>
      <c r="H418" s="412" t="s">
        <v>11</v>
      </c>
      <c r="I418" s="579" t="s">
        <v>6</v>
      </c>
      <c r="J418" s="579" t="s">
        <v>66</v>
      </c>
      <c r="K418" s="723">
        <v>0.76923076923076938</v>
      </c>
      <c r="L418" s="449"/>
      <c r="M418" s="450">
        <v>26</v>
      </c>
      <c r="N418" s="450">
        <v>18</v>
      </c>
      <c r="O418" s="351">
        <f t="shared" si="12"/>
        <v>0.69230769230769229</v>
      </c>
      <c r="P418" s="724">
        <v>0.9</v>
      </c>
      <c r="Q418" s="352">
        <f t="shared" si="13"/>
        <v>89.999999999999986</v>
      </c>
      <c r="R418" s="348"/>
      <c r="S418" s="722"/>
    </row>
    <row r="419" spans="1:19" s="447" customFormat="1">
      <c r="A419" s="446" t="s">
        <v>4</v>
      </c>
      <c r="B419" s="579" t="s">
        <v>591</v>
      </c>
      <c r="C419" s="412" t="s">
        <v>1914</v>
      </c>
      <c r="D419" s="579" t="s">
        <v>3163</v>
      </c>
      <c r="E419" s="415"/>
      <c r="F419" s="448" t="s">
        <v>137</v>
      </c>
      <c r="G419" s="412" t="s">
        <v>1924</v>
      </c>
      <c r="H419" s="412" t="s">
        <v>11</v>
      </c>
      <c r="I419" s="579" t="s">
        <v>6</v>
      </c>
      <c r="J419" s="579" t="s">
        <v>66</v>
      </c>
      <c r="K419" s="723">
        <v>0.75609756097560976</v>
      </c>
      <c r="L419" s="449"/>
      <c r="M419" s="450">
        <v>41</v>
      </c>
      <c r="N419" s="450">
        <v>29</v>
      </c>
      <c r="O419" s="351">
        <f t="shared" si="12"/>
        <v>0.70731707317073167</v>
      </c>
      <c r="P419" s="724">
        <v>0.93548387096774188</v>
      </c>
      <c r="Q419" s="352">
        <f t="shared" si="13"/>
        <v>93.548387096774192</v>
      </c>
      <c r="R419" s="348"/>
      <c r="S419" s="722"/>
    </row>
    <row r="420" spans="1:19" s="447" customFormat="1">
      <c r="A420" s="446" t="s">
        <v>4</v>
      </c>
      <c r="B420" s="579" t="s">
        <v>591</v>
      </c>
      <c r="C420" s="412" t="s">
        <v>1914</v>
      </c>
      <c r="D420" s="579" t="s">
        <v>3164</v>
      </c>
      <c r="E420" s="415"/>
      <c r="F420" s="448" t="s">
        <v>137</v>
      </c>
      <c r="G420" s="412" t="s">
        <v>1924</v>
      </c>
      <c r="H420" s="412" t="s">
        <v>11</v>
      </c>
      <c r="I420" s="579" t="s">
        <v>6</v>
      </c>
      <c r="J420" s="579" t="s">
        <v>66</v>
      </c>
      <c r="K420" s="723">
        <v>0.78787878787878785</v>
      </c>
      <c r="L420" s="449"/>
      <c r="M420" s="450">
        <v>33</v>
      </c>
      <c r="N420" s="450">
        <v>23</v>
      </c>
      <c r="O420" s="351">
        <f t="shared" si="12"/>
        <v>0.69696969696969702</v>
      </c>
      <c r="P420" s="724">
        <v>0.88461538461538458</v>
      </c>
      <c r="Q420" s="352">
        <f t="shared" si="13"/>
        <v>88.461538461538453</v>
      </c>
      <c r="R420" s="348"/>
      <c r="S420" s="722"/>
    </row>
    <row r="421" spans="1:19" s="447" customFormat="1">
      <c r="A421" s="446" t="s">
        <v>4</v>
      </c>
      <c r="B421" s="579" t="s">
        <v>591</v>
      </c>
      <c r="C421" s="412" t="s">
        <v>1916</v>
      </c>
      <c r="D421" s="579" t="s">
        <v>3163</v>
      </c>
      <c r="E421" s="415" t="s">
        <v>3187</v>
      </c>
      <c r="F421" s="448" t="s">
        <v>137</v>
      </c>
      <c r="G421" s="412" t="s">
        <v>1924</v>
      </c>
      <c r="H421" s="412" t="s">
        <v>11</v>
      </c>
      <c r="I421" s="579" t="s">
        <v>6</v>
      </c>
      <c r="J421" s="579" t="s">
        <v>66</v>
      </c>
      <c r="K421" s="723">
        <v>0.75</v>
      </c>
      <c r="L421" s="449"/>
      <c r="M421" s="450">
        <v>12</v>
      </c>
      <c r="N421" s="450">
        <v>7</v>
      </c>
      <c r="O421" s="351">
        <f t="shared" si="12"/>
        <v>0.58333333333333337</v>
      </c>
      <c r="P421" s="724">
        <v>0.7777777777777779</v>
      </c>
      <c r="Q421" s="352">
        <f t="shared" si="13"/>
        <v>77.777777777777786</v>
      </c>
      <c r="R421" s="348"/>
      <c r="S421" s="722"/>
    </row>
    <row r="422" spans="1:19" s="447" customFormat="1">
      <c r="A422" s="446" t="s">
        <v>4</v>
      </c>
      <c r="B422" s="579" t="s">
        <v>591</v>
      </c>
      <c r="C422" s="412" t="s">
        <v>1917</v>
      </c>
      <c r="D422" s="579" t="s">
        <v>3163</v>
      </c>
      <c r="E422" s="415" t="s">
        <v>3188</v>
      </c>
      <c r="F422" s="448" t="s">
        <v>137</v>
      </c>
      <c r="G422" s="412" t="s">
        <v>1924</v>
      </c>
      <c r="H422" s="412" t="s">
        <v>11</v>
      </c>
      <c r="I422" s="579" t="s">
        <v>6</v>
      </c>
      <c r="J422" s="579" t="s">
        <v>66</v>
      </c>
      <c r="K422" s="723">
        <v>0.77419354838709675</v>
      </c>
      <c r="L422" s="449"/>
      <c r="M422" s="450">
        <v>62</v>
      </c>
      <c r="N422" s="450">
        <v>45</v>
      </c>
      <c r="O422" s="351">
        <f t="shared" si="12"/>
        <v>0.72580645161290325</v>
      </c>
      <c r="P422" s="724">
        <v>0.9375</v>
      </c>
      <c r="Q422" s="352">
        <f t="shared" si="13"/>
        <v>93.75</v>
      </c>
      <c r="R422" s="348"/>
      <c r="S422" s="722"/>
    </row>
    <row r="423" spans="1:19" s="447" customFormat="1">
      <c r="A423" s="446" t="s">
        <v>4</v>
      </c>
      <c r="B423" s="579" t="s">
        <v>591</v>
      </c>
      <c r="C423" s="412" t="s">
        <v>1917</v>
      </c>
      <c r="D423" s="579" t="s">
        <v>3164</v>
      </c>
      <c r="E423" s="415"/>
      <c r="F423" s="448" t="s">
        <v>137</v>
      </c>
      <c r="G423" s="412" t="s">
        <v>1924</v>
      </c>
      <c r="H423" s="412" t="s">
        <v>11</v>
      </c>
      <c r="I423" s="579" t="s">
        <v>6</v>
      </c>
      <c r="J423" s="579" t="s">
        <v>66</v>
      </c>
      <c r="K423" s="723">
        <v>0.8</v>
      </c>
      <c r="L423" s="449"/>
      <c r="M423" s="450">
        <v>25</v>
      </c>
      <c r="N423" s="450">
        <v>18</v>
      </c>
      <c r="O423" s="351">
        <f t="shared" si="12"/>
        <v>0.72</v>
      </c>
      <c r="P423" s="724">
        <v>0.9</v>
      </c>
      <c r="Q423" s="352">
        <f t="shared" si="13"/>
        <v>90</v>
      </c>
      <c r="R423" s="348"/>
      <c r="S423" s="722"/>
    </row>
    <row r="424" spans="1:19" s="447" customFormat="1">
      <c r="A424" s="446" t="s">
        <v>4</v>
      </c>
      <c r="B424" s="579" t="s">
        <v>591</v>
      </c>
      <c r="C424" s="412" t="s">
        <v>1920</v>
      </c>
      <c r="D424" s="579" t="s">
        <v>3164</v>
      </c>
      <c r="E424" s="415"/>
      <c r="F424" s="448" t="s">
        <v>137</v>
      </c>
      <c r="G424" s="412" t="s">
        <v>1924</v>
      </c>
      <c r="H424" s="412" t="s">
        <v>11</v>
      </c>
      <c r="I424" s="579" t="s">
        <v>6</v>
      </c>
      <c r="J424" s="579" t="s">
        <v>66</v>
      </c>
      <c r="K424" s="723">
        <v>0.76923076923076938</v>
      </c>
      <c r="L424" s="449"/>
      <c r="M424" s="450">
        <v>26</v>
      </c>
      <c r="N424" s="450">
        <v>19</v>
      </c>
      <c r="O424" s="351">
        <f t="shared" si="12"/>
        <v>0.73076923076923073</v>
      </c>
      <c r="P424" s="724">
        <v>0.95</v>
      </c>
      <c r="Q424" s="352">
        <f t="shared" si="13"/>
        <v>94.999999999999986</v>
      </c>
      <c r="R424" s="348"/>
      <c r="S424" s="722"/>
    </row>
    <row r="425" spans="1:19" s="447" customFormat="1">
      <c r="A425" s="446" t="s">
        <v>4</v>
      </c>
      <c r="B425" s="579" t="s">
        <v>3160</v>
      </c>
      <c r="C425" s="412" t="s">
        <v>38</v>
      </c>
      <c r="D425" s="579" t="s">
        <v>3155</v>
      </c>
      <c r="E425" s="415" t="s">
        <v>3156</v>
      </c>
      <c r="F425" s="448" t="s">
        <v>137</v>
      </c>
      <c r="G425" s="412" t="s">
        <v>1925</v>
      </c>
      <c r="H425" s="412" t="s">
        <v>11</v>
      </c>
      <c r="I425" s="579" t="s">
        <v>6</v>
      </c>
      <c r="J425" s="579" t="s">
        <v>66</v>
      </c>
      <c r="K425" s="723">
        <v>6.0869565217391307E-2</v>
      </c>
      <c r="L425" s="449"/>
      <c r="M425" s="450">
        <v>115</v>
      </c>
      <c r="N425" s="450">
        <v>5</v>
      </c>
      <c r="O425" s="351">
        <f>N425/M425</f>
        <v>4.3478260869565216E-2</v>
      </c>
      <c r="P425" s="724">
        <v>0.7142857142857143</v>
      </c>
      <c r="Q425" s="352">
        <f>N425/(M425*K425/100)</f>
        <v>71.428571428571416</v>
      </c>
      <c r="R425" s="348"/>
      <c r="S425" s="722"/>
    </row>
    <row r="426" spans="1:19" s="447" customFormat="1">
      <c r="A426" s="446" t="s">
        <v>4</v>
      </c>
      <c r="B426" s="579" t="s">
        <v>3160</v>
      </c>
      <c r="C426" s="412" t="s">
        <v>38</v>
      </c>
      <c r="D426" s="579" t="s">
        <v>3157</v>
      </c>
      <c r="E426" s="415"/>
      <c r="F426" s="448" t="s">
        <v>137</v>
      </c>
      <c r="G426" s="412" t="s">
        <v>1925</v>
      </c>
      <c r="H426" s="412" t="s">
        <v>11</v>
      </c>
      <c r="I426" s="579" t="s">
        <v>6</v>
      </c>
      <c r="J426" s="579" t="s">
        <v>66</v>
      </c>
      <c r="K426" s="723">
        <v>0.14388489208633093</v>
      </c>
      <c r="L426" s="449"/>
      <c r="M426" s="450">
        <v>139</v>
      </c>
      <c r="N426" s="450">
        <v>16</v>
      </c>
      <c r="O426" s="351">
        <f t="shared" ref="O426:O484" si="14">N426/M426</f>
        <v>0.11510791366906475</v>
      </c>
      <c r="P426" s="724">
        <v>0.8</v>
      </c>
      <c r="Q426" s="352">
        <f t="shared" ref="Q426:Q484" si="15">N426/(M426*K426/100)</f>
        <v>80</v>
      </c>
      <c r="R426" s="348"/>
      <c r="S426" s="722"/>
    </row>
    <row r="427" spans="1:19" s="447" customFormat="1">
      <c r="A427" s="446" t="s">
        <v>4</v>
      </c>
      <c r="B427" s="579" t="s">
        <v>3160</v>
      </c>
      <c r="C427" s="412" t="s">
        <v>38</v>
      </c>
      <c r="D427" s="579" t="s">
        <v>3158</v>
      </c>
      <c r="E427" s="415" t="s">
        <v>3159</v>
      </c>
      <c r="F427" s="448" t="s">
        <v>137</v>
      </c>
      <c r="G427" s="412" t="s">
        <v>1925</v>
      </c>
      <c r="H427" s="412" t="s">
        <v>11</v>
      </c>
      <c r="I427" s="579" t="s">
        <v>6</v>
      </c>
      <c r="J427" s="579" t="s">
        <v>66</v>
      </c>
      <c r="K427" s="723">
        <v>0.32</v>
      </c>
      <c r="L427" s="449"/>
      <c r="M427" s="450">
        <v>25</v>
      </c>
      <c r="N427" s="450">
        <v>7</v>
      </c>
      <c r="O427" s="351">
        <f t="shared" si="14"/>
        <v>0.28000000000000003</v>
      </c>
      <c r="P427" s="724">
        <v>0.875</v>
      </c>
      <c r="Q427" s="352">
        <f t="shared" si="15"/>
        <v>87.5</v>
      </c>
      <c r="R427" s="348"/>
      <c r="S427" s="722"/>
    </row>
    <row r="428" spans="1:19" s="447" customFormat="1">
      <c r="A428" s="446" t="s">
        <v>4</v>
      </c>
      <c r="B428" s="579" t="s">
        <v>3160</v>
      </c>
      <c r="C428" s="412" t="s">
        <v>1913</v>
      </c>
      <c r="D428" s="579" t="s">
        <v>3161</v>
      </c>
      <c r="E428" s="415"/>
      <c r="F428" s="448" t="s">
        <v>137</v>
      </c>
      <c r="G428" s="412" t="s">
        <v>1925</v>
      </c>
      <c r="H428" s="412" t="s">
        <v>11</v>
      </c>
      <c r="I428" s="579" t="s">
        <v>6</v>
      </c>
      <c r="J428" s="579" t="s">
        <v>66</v>
      </c>
      <c r="K428" s="723">
        <v>3.7486218302094816E-2</v>
      </c>
      <c r="L428" s="449"/>
      <c r="M428" s="450">
        <v>1814</v>
      </c>
      <c r="N428" s="450">
        <v>54</v>
      </c>
      <c r="O428" s="351">
        <f t="shared" si="14"/>
        <v>2.9768467475192944E-2</v>
      </c>
      <c r="P428" s="724">
        <v>0.79411764705882348</v>
      </c>
      <c r="Q428" s="352">
        <f t="shared" si="15"/>
        <v>79.411764705882348</v>
      </c>
      <c r="R428" s="348"/>
      <c r="S428" s="722"/>
    </row>
    <row r="429" spans="1:19" s="447" customFormat="1">
      <c r="A429" s="446" t="s">
        <v>4</v>
      </c>
      <c r="B429" s="579" t="s">
        <v>3160</v>
      </c>
      <c r="C429" s="412" t="s">
        <v>1913</v>
      </c>
      <c r="D429" s="579" t="s">
        <v>3155</v>
      </c>
      <c r="E429" s="415"/>
      <c r="F429" s="448" t="s">
        <v>137</v>
      </c>
      <c r="G429" s="412" t="s">
        <v>1925</v>
      </c>
      <c r="H429" s="412" t="s">
        <v>11</v>
      </c>
      <c r="I429" s="579" t="s">
        <v>6</v>
      </c>
      <c r="J429" s="579" t="s">
        <v>66</v>
      </c>
      <c r="K429" s="723">
        <v>0.35714285714285715</v>
      </c>
      <c r="L429" s="449"/>
      <c r="M429" s="450">
        <v>14</v>
      </c>
      <c r="N429" s="450">
        <v>4</v>
      </c>
      <c r="O429" s="351">
        <f t="shared" si="14"/>
        <v>0.2857142857142857</v>
      </c>
      <c r="P429" s="724">
        <v>0.8</v>
      </c>
      <c r="Q429" s="352">
        <f t="shared" si="15"/>
        <v>80</v>
      </c>
      <c r="R429" s="348"/>
      <c r="S429" s="722"/>
    </row>
    <row r="430" spans="1:19" s="447" customFormat="1">
      <c r="A430" s="446" t="s">
        <v>4</v>
      </c>
      <c r="B430" s="579" t="s">
        <v>3160</v>
      </c>
      <c r="C430" s="412" t="s">
        <v>1913</v>
      </c>
      <c r="D430" s="579" t="s">
        <v>3157</v>
      </c>
      <c r="E430" s="415"/>
      <c r="F430" s="448" t="s">
        <v>137</v>
      </c>
      <c r="G430" s="412" t="s">
        <v>1925</v>
      </c>
      <c r="H430" s="412" t="s">
        <v>11</v>
      </c>
      <c r="I430" s="579" t="s">
        <v>6</v>
      </c>
      <c r="J430" s="579" t="s">
        <v>66</v>
      </c>
      <c r="K430" s="723">
        <v>7.1428571428571425E-2</v>
      </c>
      <c r="L430" s="449"/>
      <c r="M430" s="450">
        <v>84</v>
      </c>
      <c r="N430" s="450">
        <v>3</v>
      </c>
      <c r="O430" s="351">
        <f t="shared" si="14"/>
        <v>3.5714285714285712E-2</v>
      </c>
      <c r="P430" s="724">
        <v>0.5</v>
      </c>
      <c r="Q430" s="352">
        <f t="shared" si="15"/>
        <v>50</v>
      </c>
      <c r="R430" s="348"/>
      <c r="S430" s="722"/>
    </row>
    <row r="431" spans="1:19" s="447" customFormat="1">
      <c r="A431" s="446" t="s">
        <v>4</v>
      </c>
      <c r="B431" s="579" t="s">
        <v>3160</v>
      </c>
      <c r="C431" s="412" t="s">
        <v>1914</v>
      </c>
      <c r="D431" s="579" t="s">
        <v>3157</v>
      </c>
      <c r="E431" s="415" t="s">
        <v>3162</v>
      </c>
      <c r="F431" s="448" t="s">
        <v>137</v>
      </c>
      <c r="G431" s="412" t="s">
        <v>1925</v>
      </c>
      <c r="H431" s="412" t="s">
        <v>11</v>
      </c>
      <c r="I431" s="579" t="s">
        <v>6</v>
      </c>
      <c r="J431" s="579" t="s">
        <v>66</v>
      </c>
      <c r="K431" s="723">
        <v>0.18181818181818182</v>
      </c>
      <c r="L431" s="449"/>
      <c r="M431" s="450">
        <v>66</v>
      </c>
      <c r="N431" s="450">
        <v>9</v>
      </c>
      <c r="O431" s="351">
        <f t="shared" si="14"/>
        <v>0.13636363636363635</v>
      </c>
      <c r="P431" s="724">
        <v>0.75</v>
      </c>
      <c r="Q431" s="352">
        <f t="shared" si="15"/>
        <v>75</v>
      </c>
      <c r="R431" s="348"/>
      <c r="S431" s="722"/>
    </row>
    <row r="432" spans="1:19" s="447" customFormat="1">
      <c r="A432" s="446" t="s">
        <v>4</v>
      </c>
      <c r="B432" s="579" t="s">
        <v>3160</v>
      </c>
      <c r="C432" s="412" t="s">
        <v>1914</v>
      </c>
      <c r="D432" s="579" t="s">
        <v>3158</v>
      </c>
      <c r="E432" s="415"/>
      <c r="F432" s="448" t="s">
        <v>137</v>
      </c>
      <c r="G432" s="412" t="s">
        <v>1925</v>
      </c>
      <c r="H432" s="412" t="s">
        <v>11</v>
      </c>
      <c r="I432" s="579" t="s">
        <v>6</v>
      </c>
      <c r="J432" s="579" t="s">
        <v>66</v>
      </c>
      <c r="K432" s="723">
        <v>0.24</v>
      </c>
      <c r="L432" s="449"/>
      <c r="M432" s="450">
        <v>75</v>
      </c>
      <c r="N432" s="450">
        <v>10</v>
      </c>
      <c r="O432" s="351">
        <f t="shared" si="14"/>
        <v>0.13333333333333333</v>
      </c>
      <c r="P432" s="724">
        <v>0.55555555555555558</v>
      </c>
      <c r="Q432" s="352">
        <f t="shared" si="15"/>
        <v>55.555555555555557</v>
      </c>
      <c r="R432" s="348"/>
      <c r="S432" s="722"/>
    </row>
    <row r="433" spans="1:19" s="447" customFormat="1">
      <c r="A433" s="446" t="s">
        <v>4</v>
      </c>
      <c r="B433" s="579" t="s">
        <v>3160</v>
      </c>
      <c r="C433" s="412" t="s">
        <v>1914</v>
      </c>
      <c r="D433" s="579" t="s">
        <v>3163</v>
      </c>
      <c r="E433" s="415"/>
      <c r="F433" s="448" t="s">
        <v>137</v>
      </c>
      <c r="G433" s="412" t="s">
        <v>1925</v>
      </c>
      <c r="H433" s="412" t="s">
        <v>11</v>
      </c>
      <c r="I433" s="579" t="s">
        <v>6</v>
      </c>
      <c r="J433" s="579" t="s">
        <v>66</v>
      </c>
      <c r="K433" s="723">
        <v>0.45370370370370372</v>
      </c>
      <c r="L433" s="449"/>
      <c r="M433" s="450">
        <v>108</v>
      </c>
      <c r="N433" s="450">
        <v>36</v>
      </c>
      <c r="O433" s="351">
        <f t="shared" si="14"/>
        <v>0.33333333333333331</v>
      </c>
      <c r="P433" s="724">
        <v>0.73469387755102045</v>
      </c>
      <c r="Q433" s="352">
        <f t="shared" si="15"/>
        <v>73.469387755102048</v>
      </c>
      <c r="R433" s="348"/>
      <c r="S433" s="722"/>
    </row>
    <row r="434" spans="1:19" s="447" customFormat="1">
      <c r="A434" s="446" t="s">
        <v>4</v>
      </c>
      <c r="B434" s="579" t="s">
        <v>3160</v>
      </c>
      <c r="C434" s="412" t="s">
        <v>1914</v>
      </c>
      <c r="D434" s="579" t="s">
        <v>3164</v>
      </c>
      <c r="E434" s="415"/>
      <c r="F434" s="448" t="s">
        <v>137</v>
      </c>
      <c r="G434" s="412" t="s">
        <v>1925</v>
      </c>
      <c r="H434" s="412" t="s">
        <v>11</v>
      </c>
      <c r="I434" s="579" t="s">
        <v>6</v>
      </c>
      <c r="J434" s="579" t="s">
        <v>66</v>
      </c>
      <c r="K434" s="723">
        <v>0.76923076923076938</v>
      </c>
      <c r="L434" s="449"/>
      <c r="M434" s="450">
        <v>13</v>
      </c>
      <c r="N434" s="450">
        <v>10</v>
      </c>
      <c r="O434" s="351">
        <f t="shared" si="14"/>
        <v>0.76923076923076927</v>
      </c>
      <c r="P434" s="724">
        <v>1</v>
      </c>
      <c r="Q434" s="352">
        <f t="shared" si="15"/>
        <v>99.999999999999986</v>
      </c>
      <c r="R434" s="348"/>
      <c r="S434" s="722"/>
    </row>
    <row r="435" spans="1:19" s="447" customFormat="1">
      <c r="A435" s="446" t="s">
        <v>4</v>
      </c>
      <c r="B435" s="579" t="s">
        <v>3160</v>
      </c>
      <c r="C435" s="412" t="s">
        <v>1915</v>
      </c>
      <c r="D435" s="579" t="s">
        <v>3155</v>
      </c>
      <c r="E435" s="415"/>
      <c r="F435" s="448" t="s">
        <v>137</v>
      </c>
      <c r="G435" s="412" t="s">
        <v>1925</v>
      </c>
      <c r="H435" s="412" t="s">
        <v>11</v>
      </c>
      <c r="I435" s="579" t="s">
        <v>6</v>
      </c>
      <c r="J435" s="579" t="s">
        <v>66</v>
      </c>
      <c r="K435" s="723">
        <v>8.4507042253521125E-2</v>
      </c>
      <c r="L435" s="449"/>
      <c r="M435" s="450">
        <v>71</v>
      </c>
      <c r="N435" s="450">
        <v>4</v>
      </c>
      <c r="O435" s="351">
        <f t="shared" si="14"/>
        <v>5.6338028169014086E-2</v>
      </c>
      <c r="P435" s="724">
        <v>0.66666666666666652</v>
      </c>
      <c r="Q435" s="352">
        <f t="shared" si="15"/>
        <v>66.666666666666671</v>
      </c>
      <c r="R435" s="348"/>
      <c r="S435" s="722"/>
    </row>
    <row r="436" spans="1:19" s="447" customFormat="1">
      <c r="A436" s="446" t="s">
        <v>4</v>
      </c>
      <c r="B436" s="579" t="s">
        <v>3160</v>
      </c>
      <c r="C436" s="412" t="s">
        <v>1915</v>
      </c>
      <c r="D436" s="579" t="s">
        <v>3155</v>
      </c>
      <c r="E436" s="415" t="s">
        <v>3165</v>
      </c>
      <c r="F436" s="448" t="s">
        <v>137</v>
      </c>
      <c r="G436" s="412" t="s">
        <v>1925</v>
      </c>
      <c r="H436" s="412" t="s">
        <v>11</v>
      </c>
      <c r="I436" s="579" t="s">
        <v>6</v>
      </c>
      <c r="J436" s="579" t="s">
        <v>66</v>
      </c>
      <c r="K436" s="723">
        <v>0.25</v>
      </c>
      <c r="L436" s="449" t="s">
        <v>3166</v>
      </c>
      <c r="M436" s="450">
        <v>12</v>
      </c>
      <c r="N436" s="450">
        <v>3</v>
      </c>
      <c r="O436" s="351">
        <f t="shared" si="14"/>
        <v>0.25</v>
      </c>
      <c r="P436" s="724">
        <v>1</v>
      </c>
      <c r="Q436" s="352">
        <f t="shared" si="15"/>
        <v>100</v>
      </c>
      <c r="R436" s="348"/>
      <c r="S436" s="722"/>
    </row>
    <row r="437" spans="1:19" s="447" customFormat="1">
      <c r="A437" s="446" t="s">
        <v>4</v>
      </c>
      <c r="B437" s="579" t="s">
        <v>3160</v>
      </c>
      <c r="C437" s="412" t="s">
        <v>1915</v>
      </c>
      <c r="D437" s="579" t="s">
        <v>3157</v>
      </c>
      <c r="E437" s="415"/>
      <c r="F437" s="448" t="s">
        <v>137</v>
      </c>
      <c r="G437" s="412" t="s">
        <v>1925</v>
      </c>
      <c r="H437" s="412" t="s">
        <v>11</v>
      </c>
      <c r="I437" s="579" t="s">
        <v>6</v>
      </c>
      <c r="J437" s="579" t="s">
        <v>66</v>
      </c>
      <c r="K437" s="723">
        <v>0.12068965517241378</v>
      </c>
      <c r="L437" s="449"/>
      <c r="M437" s="450">
        <v>58</v>
      </c>
      <c r="N437" s="450">
        <v>4</v>
      </c>
      <c r="O437" s="351">
        <f t="shared" si="14"/>
        <v>6.8965517241379309E-2</v>
      </c>
      <c r="P437" s="724">
        <v>0.5714285714285714</v>
      </c>
      <c r="Q437" s="352">
        <f t="shared" si="15"/>
        <v>57.142857142857146</v>
      </c>
      <c r="R437" s="348"/>
      <c r="S437" s="722"/>
    </row>
    <row r="438" spans="1:19" s="447" customFormat="1">
      <c r="A438" s="446" t="s">
        <v>4</v>
      </c>
      <c r="B438" s="579" t="s">
        <v>3160</v>
      </c>
      <c r="C438" s="412" t="s">
        <v>1916</v>
      </c>
      <c r="D438" s="579" t="s">
        <v>3155</v>
      </c>
      <c r="E438" s="415" t="s">
        <v>3167</v>
      </c>
      <c r="F438" s="448" t="s">
        <v>137</v>
      </c>
      <c r="G438" s="412" t="s">
        <v>1925</v>
      </c>
      <c r="H438" s="412" t="s">
        <v>11</v>
      </c>
      <c r="I438" s="579" t="s">
        <v>6</v>
      </c>
      <c r="J438" s="579" t="s">
        <v>66</v>
      </c>
      <c r="K438" s="723">
        <v>6.3492063492063489E-2</v>
      </c>
      <c r="L438" s="449"/>
      <c r="M438" s="450">
        <v>63</v>
      </c>
      <c r="N438" s="450">
        <v>3</v>
      </c>
      <c r="O438" s="351">
        <f t="shared" si="14"/>
        <v>4.7619047619047616E-2</v>
      </c>
      <c r="P438" s="724">
        <v>0.75</v>
      </c>
      <c r="Q438" s="352">
        <f t="shared" si="15"/>
        <v>75</v>
      </c>
      <c r="R438" s="348"/>
      <c r="S438" s="722"/>
    </row>
    <row r="439" spans="1:19" s="447" customFormat="1">
      <c r="A439" s="446" t="s">
        <v>4</v>
      </c>
      <c r="B439" s="579" t="s">
        <v>3160</v>
      </c>
      <c r="C439" s="412" t="s">
        <v>1916</v>
      </c>
      <c r="D439" s="579" t="s">
        <v>3155</v>
      </c>
      <c r="E439" s="415" t="s">
        <v>3168</v>
      </c>
      <c r="F439" s="448" t="s">
        <v>137</v>
      </c>
      <c r="G439" s="412" t="s">
        <v>1925</v>
      </c>
      <c r="H439" s="412" t="s">
        <v>11</v>
      </c>
      <c r="I439" s="579" t="s">
        <v>6</v>
      </c>
      <c r="J439" s="579" t="s">
        <v>66</v>
      </c>
      <c r="K439" s="723">
        <v>6.9767441860465115E-2</v>
      </c>
      <c r="L439" s="449" t="s">
        <v>3166</v>
      </c>
      <c r="M439" s="450">
        <v>43</v>
      </c>
      <c r="N439" s="450">
        <v>3</v>
      </c>
      <c r="O439" s="351">
        <f t="shared" si="14"/>
        <v>6.9767441860465115E-2</v>
      </c>
      <c r="P439" s="724">
        <v>1</v>
      </c>
      <c r="Q439" s="352">
        <f t="shared" si="15"/>
        <v>100</v>
      </c>
      <c r="R439" s="348"/>
      <c r="S439" s="722"/>
    </row>
    <row r="440" spans="1:19" s="447" customFormat="1">
      <c r="A440" s="446" t="s">
        <v>4</v>
      </c>
      <c r="B440" s="579" t="s">
        <v>3160</v>
      </c>
      <c r="C440" s="412" t="s">
        <v>1916</v>
      </c>
      <c r="D440" s="579" t="s">
        <v>3157</v>
      </c>
      <c r="E440" s="415"/>
      <c r="F440" s="448" t="s">
        <v>137</v>
      </c>
      <c r="G440" s="412" t="s">
        <v>1925</v>
      </c>
      <c r="H440" s="412" t="s">
        <v>11</v>
      </c>
      <c r="I440" s="579" t="s">
        <v>6</v>
      </c>
      <c r="J440" s="579" t="s">
        <v>66</v>
      </c>
      <c r="K440" s="723">
        <v>0.12345679012345678</v>
      </c>
      <c r="L440" s="449"/>
      <c r="M440" s="450">
        <v>81</v>
      </c>
      <c r="N440" s="450">
        <v>9</v>
      </c>
      <c r="O440" s="351">
        <f t="shared" si="14"/>
        <v>0.1111111111111111</v>
      </c>
      <c r="P440" s="724">
        <v>0.9</v>
      </c>
      <c r="Q440" s="352">
        <f t="shared" si="15"/>
        <v>90</v>
      </c>
      <c r="R440" s="348"/>
      <c r="S440" s="722"/>
    </row>
    <row r="441" spans="1:19" s="447" customFormat="1">
      <c r="A441" s="446" t="s">
        <v>4</v>
      </c>
      <c r="B441" s="579" t="s">
        <v>3160</v>
      </c>
      <c r="C441" s="412" t="s">
        <v>1916</v>
      </c>
      <c r="D441" s="579" t="s">
        <v>3157</v>
      </c>
      <c r="E441" s="415"/>
      <c r="F441" s="448" t="s">
        <v>137</v>
      </c>
      <c r="G441" s="412" t="s">
        <v>1925</v>
      </c>
      <c r="H441" s="412" t="s">
        <v>11</v>
      </c>
      <c r="I441" s="579" t="s">
        <v>6</v>
      </c>
      <c r="J441" s="579" t="s">
        <v>66</v>
      </c>
      <c r="K441" s="723">
        <v>0.1111111111111111</v>
      </c>
      <c r="L441" s="449" t="s">
        <v>3166</v>
      </c>
      <c r="M441" s="450">
        <v>27</v>
      </c>
      <c r="N441" s="450">
        <v>3</v>
      </c>
      <c r="O441" s="351">
        <f t="shared" si="14"/>
        <v>0.1111111111111111</v>
      </c>
      <c r="P441" s="724">
        <v>1</v>
      </c>
      <c r="Q441" s="352">
        <f t="shared" si="15"/>
        <v>100</v>
      </c>
      <c r="R441" s="348"/>
      <c r="S441" s="722"/>
    </row>
    <row r="442" spans="1:19" s="447" customFormat="1">
      <c r="A442" s="446" t="s">
        <v>4</v>
      </c>
      <c r="B442" s="579" t="s">
        <v>3160</v>
      </c>
      <c r="C442" s="412" t="s">
        <v>1916</v>
      </c>
      <c r="D442" s="579" t="s">
        <v>3157</v>
      </c>
      <c r="E442" s="415" t="s">
        <v>3169</v>
      </c>
      <c r="F442" s="448" t="s">
        <v>137</v>
      </c>
      <c r="G442" s="412" t="s">
        <v>1925</v>
      </c>
      <c r="H442" s="412" t="s">
        <v>11</v>
      </c>
      <c r="I442" s="579" t="s">
        <v>6</v>
      </c>
      <c r="J442" s="579" t="s">
        <v>66</v>
      </c>
      <c r="K442" s="723">
        <v>0.26315789473684209</v>
      </c>
      <c r="L442" s="449" t="s">
        <v>3170</v>
      </c>
      <c r="M442" s="450">
        <v>19</v>
      </c>
      <c r="N442" s="450">
        <v>3</v>
      </c>
      <c r="O442" s="351">
        <f t="shared" si="14"/>
        <v>0.15789473684210525</v>
      </c>
      <c r="P442" s="724">
        <v>0.6</v>
      </c>
      <c r="Q442" s="352">
        <f t="shared" si="15"/>
        <v>60</v>
      </c>
      <c r="R442" s="348"/>
      <c r="S442" s="722"/>
    </row>
    <row r="443" spans="1:19" s="447" customFormat="1">
      <c r="A443" s="446" t="s">
        <v>4</v>
      </c>
      <c r="B443" s="579" t="s">
        <v>3160</v>
      </c>
      <c r="C443" s="412" t="s">
        <v>1916</v>
      </c>
      <c r="D443" s="579" t="s">
        <v>3158</v>
      </c>
      <c r="E443" s="415"/>
      <c r="F443" s="448" t="s">
        <v>137</v>
      </c>
      <c r="G443" s="412" t="s">
        <v>1925</v>
      </c>
      <c r="H443" s="412" t="s">
        <v>11</v>
      </c>
      <c r="I443" s="579" t="s">
        <v>6</v>
      </c>
      <c r="J443" s="579" t="s">
        <v>66</v>
      </c>
      <c r="K443" s="723">
        <v>0.27586206896551724</v>
      </c>
      <c r="L443" s="449"/>
      <c r="M443" s="450">
        <v>29</v>
      </c>
      <c r="N443" s="450">
        <v>8</v>
      </c>
      <c r="O443" s="351">
        <f t="shared" si="14"/>
        <v>0.27586206896551724</v>
      </c>
      <c r="P443" s="724">
        <v>1</v>
      </c>
      <c r="Q443" s="352">
        <f t="shared" si="15"/>
        <v>100</v>
      </c>
      <c r="R443" s="348"/>
      <c r="S443" s="722"/>
    </row>
    <row r="444" spans="1:19" s="447" customFormat="1">
      <c r="A444" s="446" t="s">
        <v>4</v>
      </c>
      <c r="B444" s="579" t="s">
        <v>3160</v>
      </c>
      <c r="C444" s="412" t="s">
        <v>1916</v>
      </c>
      <c r="D444" s="579" t="s">
        <v>3163</v>
      </c>
      <c r="E444" s="415"/>
      <c r="F444" s="448" t="s">
        <v>137</v>
      </c>
      <c r="G444" s="412" t="s">
        <v>1925</v>
      </c>
      <c r="H444" s="412" t="s">
        <v>11</v>
      </c>
      <c r="I444" s="579" t="s">
        <v>6</v>
      </c>
      <c r="J444" s="579" t="s">
        <v>66</v>
      </c>
      <c r="K444" s="723">
        <v>0.4</v>
      </c>
      <c r="L444" s="449"/>
      <c r="M444" s="450">
        <v>25</v>
      </c>
      <c r="N444" s="450">
        <v>10</v>
      </c>
      <c r="O444" s="351">
        <f t="shared" si="14"/>
        <v>0.4</v>
      </c>
      <c r="P444" s="724">
        <v>1</v>
      </c>
      <c r="Q444" s="352">
        <f t="shared" si="15"/>
        <v>100</v>
      </c>
      <c r="R444" s="348"/>
      <c r="S444" s="722"/>
    </row>
    <row r="445" spans="1:19" s="447" customFormat="1">
      <c r="A445" s="446" t="s">
        <v>4</v>
      </c>
      <c r="B445" s="579" t="s">
        <v>3160</v>
      </c>
      <c r="C445" s="412" t="s">
        <v>1916</v>
      </c>
      <c r="D445" s="579" t="s">
        <v>3163</v>
      </c>
      <c r="E445" s="415" t="s">
        <v>3171</v>
      </c>
      <c r="F445" s="448" t="s">
        <v>137</v>
      </c>
      <c r="G445" s="412" t="s">
        <v>1925</v>
      </c>
      <c r="H445" s="412" t="s">
        <v>11</v>
      </c>
      <c r="I445" s="579" t="s">
        <v>6</v>
      </c>
      <c r="J445" s="579" t="s">
        <v>66</v>
      </c>
      <c r="K445" s="723">
        <v>0.45454545454545453</v>
      </c>
      <c r="L445" s="449" t="s">
        <v>3166</v>
      </c>
      <c r="M445" s="450">
        <v>22</v>
      </c>
      <c r="N445" s="450">
        <v>9</v>
      </c>
      <c r="O445" s="351">
        <f t="shared" si="14"/>
        <v>0.40909090909090912</v>
      </c>
      <c r="P445" s="724">
        <v>0.9</v>
      </c>
      <c r="Q445" s="352">
        <f t="shared" si="15"/>
        <v>90</v>
      </c>
      <c r="R445" s="348"/>
      <c r="S445" s="722"/>
    </row>
    <row r="446" spans="1:19" s="447" customFormat="1">
      <c r="A446" s="446" t="s">
        <v>4</v>
      </c>
      <c r="B446" s="579" t="s">
        <v>3160</v>
      </c>
      <c r="C446" s="412" t="s">
        <v>1917</v>
      </c>
      <c r="D446" s="579" t="s">
        <v>3158</v>
      </c>
      <c r="E446" s="415" t="s">
        <v>3172</v>
      </c>
      <c r="F446" s="448" t="s">
        <v>137</v>
      </c>
      <c r="G446" s="412" t="s">
        <v>1925</v>
      </c>
      <c r="H446" s="412" t="s">
        <v>11</v>
      </c>
      <c r="I446" s="579" t="s">
        <v>6</v>
      </c>
      <c r="J446" s="579" t="s">
        <v>66</v>
      </c>
      <c r="K446" s="723">
        <v>0.36363636363636365</v>
      </c>
      <c r="L446" s="449"/>
      <c r="M446" s="450">
        <v>11</v>
      </c>
      <c r="N446" s="450">
        <v>3</v>
      </c>
      <c r="O446" s="351">
        <f t="shared" si="14"/>
        <v>0.27272727272727271</v>
      </c>
      <c r="P446" s="724">
        <v>0.75</v>
      </c>
      <c r="Q446" s="352">
        <f t="shared" si="15"/>
        <v>75</v>
      </c>
      <c r="R446" s="348"/>
      <c r="S446" s="722"/>
    </row>
    <row r="447" spans="1:19" s="447" customFormat="1">
      <c r="A447" s="446" t="s">
        <v>4</v>
      </c>
      <c r="B447" s="579" t="s">
        <v>3160</v>
      </c>
      <c r="C447" s="412" t="s">
        <v>1917</v>
      </c>
      <c r="D447" s="579" t="s">
        <v>3163</v>
      </c>
      <c r="E447" s="415"/>
      <c r="F447" s="448" t="s">
        <v>137</v>
      </c>
      <c r="G447" s="412" t="s">
        <v>1925</v>
      </c>
      <c r="H447" s="412" t="s">
        <v>11</v>
      </c>
      <c r="I447" s="579" t="s">
        <v>6</v>
      </c>
      <c r="J447" s="579" t="s">
        <v>66</v>
      </c>
      <c r="K447" s="723">
        <v>0.4</v>
      </c>
      <c r="L447" s="449"/>
      <c r="M447" s="450">
        <v>30</v>
      </c>
      <c r="N447" s="450">
        <v>9</v>
      </c>
      <c r="O447" s="351">
        <f t="shared" si="14"/>
        <v>0.3</v>
      </c>
      <c r="P447" s="724">
        <v>0.75</v>
      </c>
      <c r="Q447" s="352">
        <f t="shared" si="15"/>
        <v>75</v>
      </c>
      <c r="R447" s="348"/>
      <c r="S447" s="722"/>
    </row>
    <row r="448" spans="1:19" s="447" customFormat="1">
      <c r="A448" s="446" t="s">
        <v>4</v>
      </c>
      <c r="B448" s="579" t="s">
        <v>3160</v>
      </c>
      <c r="C448" s="412" t="s">
        <v>1918</v>
      </c>
      <c r="D448" s="579" t="s">
        <v>3163</v>
      </c>
      <c r="E448" s="415" t="s">
        <v>3173</v>
      </c>
      <c r="F448" s="448" t="s">
        <v>137</v>
      </c>
      <c r="G448" s="412" t="s">
        <v>1925</v>
      </c>
      <c r="H448" s="412" t="s">
        <v>11</v>
      </c>
      <c r="I448" s="579" t="s">
        <v>6</v>
      </c>
      <c r="J448" s="579" t="s">
        <v>66</v>
      </c>
      <c r="K448" s="723">
        <v>0.69090909090909092</v>
      </c>
      <c r="L448" s="449"/>
      <c r="M448" s="450">
        <v>55</v>
      </c>
      <c r="N448" s="450">
        <v>33</v>
      </c>
      <c r="O448" s="351">
        <f t="shared" si="14"/>
        <v>0.6</v>
      </c>
      <c r="P448" s="724">
        <v>0.86842105263157909</v>
      </c>
      <c r="Q448" s="352">
        <f t="shared" si="15"/>
        <v>86.84210526315789</v>
      </c>
      <c r="R448" s="348"/>
      <c r="S448" s="722"/>
    </row>
    <row r="449" spans="1:19" s="447" customFormat="1">
      <c r="A449" s="446" t="s">
        <v>4</v>
      </c>
      <c r="B449" s="579" t="s">
        <v>3160</v>
      </c>
      <c r="C449" s="412" t="s">
        <v>1919</v>
      </c>
      <c r="D449" s="579" t="s">
        <v>3161</v>
      </c>
      <c r="E449" s="415"/>
      <c r="F449" s="448" t="s">
        <v>137</v>
      </c>
      <c r="G449" s="412" t="s">
        <v>1925</v>
      </c>
      <c r="H449" s="412" t="s">
        <v>11</v>
      </c>
      <c r="I449" s="579" t="s">
        <v>6</v>
      </c>
      <c r="J449" s="579" t="s">
        <v>66</v>
      </c>
      <c r="K449" s="723">
        <v>3.6335721596724664E-2</v>
      </c>
      <c r="L449" s="449"/>
      <c r="M449" s="450">
        <v>1954</v>
      </c>
      <c r="N449" s="450">
        <v>53</v>
      </c>
      <c r="O449" s="351">
        <f t="shared" si="14"/>
        <v>2.7123848515864891E-2</v>
      </c>
      <c r="P449" s="724">
        <v>0.74647887323943662</v>
      </c>
      <c r="Q449" s="352">
        <f t="shared" si="15"/>
        <v>74.647887323943664</v>
      </c>
      <c r="R449" s="348"/>
      <c r="S449" s="722"/>
    </row>
    <row r="450" spans="1:19" s="447" customFormat="1">
      <c r="A450" s="446" t="s">
        <v>4</v>
      </c>
      <c r="B450" s="579" t="s">
        <v>3160</v>
      </c>
      <c r="C450" s="412" t="s">
        <v>1919</v>
      </c>
      <c r="D450" s="579" t="s">
        <v>3161</v>
      </c>
      <c r="E450" s="415"/>
      <c r="F450" s="448" t="s">
        <v>137</v>
      </c>
      <c r="G450" s="412" t="s">
        <v>1925</v>
      </c>
      <c r="H450" s="412" t="s">
        <v>11</v>
      </c>
      <c r="I450" s="579" t="s">
        <v>6</v>
      </c>
      <c r="J450" s="579" t="s">
        <v>66</v>
      </c>
      <c r="K450" s="723">
        <v>4.5161290322580643E-2</v>
      </c>
      <c r="L450" s="449" t="s">
        <v>3166</v>
      </c>
      <c r="M450" s="450">
        <v>465</v>
      </c>
      <c r="N450" s="450">
        <v>12</v>
      </c>
      <c r="O450" s="351">
        <f t="shared" si="14"/>
        <v>2.5806451612903226E-2</v>
      </c>
      <c r="P450" s="724">
        <v>0.5714285714285714</v>
      </c>
      <c r="Q450" s="352">
        <f t="shared" si="15"/>
        <v>57.142857142857146</v>
      </c>
      <c r="R450" s="348"/>
      <c r="S450" s="722"/>
    </row>
    <row r="451" spans="1:19" s="447" customFormat="1">
      <c r="A451" s="446" t="s">
        <v>4</v>
      </c>
      <c r="B451" s="579" t="s">
        <v>3160</v>
      </c>
      <c r="C451" s="412" t="s">
        <v>1919</v>
      </c>
      <c r="D451" s="579" t="s">
        <v>3155</v>
      </c>
      <c r="E451" s="415"/>
      <c r="F451" s="448" t="s">
        <v>137</v>
      </c>
      <c r="G451" s="412" t="s">
        <v>1925</v>
      </c>
      <c r="H451" s="412" t="s">
        <v>11</v>
      </c>
      <c r="I451" s="579" t="s">
        <v>6</v>
      </c>
      <c r="J451" s="579" t="s">
        <v>66</v>
      </c>
      <c r="K451" s="723">
        <v>0.1</v>
      </c>
      <c r="L451" s="449"/>
      <c r="M451" s="450">
        <v>60</v>
      </c>
      <c r="N451" s="450">
        <v>4</v>
      </c>
      <c r="O451" s="351">
        <f t="shared" si="14"/>
        <v>6.6666666666666666E-2</v>
      </c>
      <c r="P451" s="724">
        <v>0.66666666666666652</v>
      </c>
      <c r="Q451" s="352">
        <f t="shared" si="15"/>
        <v>66.666666666666671</v>
      </c>
      <c r="R451" s="348"/>
      <c r="S451" s="722"/>
    </row>
    <row r="452" spans="1:19" s="447" customFormat="1">
      <c r="A452" s="446" t="s">
        <v>4</v>
      </c>
      <c r="B452" s="579" t="s">
        <v>3160</v>
      </c>
      <c r="C452" s="412" t="s">
        <v>1919</v>
      </c>
      <c r="D452" s="579" t="s">
        <v>3155</v>
      </c>
      <c r="E452" s="415" t="s">
        <v>3174</v>
      </c>
      <c r="F452" s="448" t="s">
        <v>137</v>
      </c>
      <c r="G452" s="412" t="s">
        <v>1925</v>
      </c>
      <c r="H452" s="412" t="s">
        <v>11</v>
      </c>
      <c r="I452" s="579" t="s">
        <v>6</v>
      </c>
      <c r="J452" s="579" t="s">
        <v>66</v>
      </c>
      <c r="K452" s="723">
        <v>0.35</v>
      </c>
      <c r="L452" s="449" t="s">
        <v>3166</v>
      </c>
      <c r="M452" s="450">
        <v>20</v>
      </c>
      <c r="N452" s="450">
        <v>6</v>
      </c>
      <c r="O452" s="351">
        <f t="shared" si="14"/>
        <v>0.3</v>
      </c>
      <c r="P452" s="724">
        <v>0.8571428571428571</v>
      </c>
      <c r="Q452" s="352">
        <f t="shared" si="15"/>
        <v>85.714285714285708</v>
      </c>
      <c r="R452" s="348"/>
      <c r="S452" s="722"/>
    </row>
    <row r="453" spans="1:19" s="447" customFormat="1">
      <c r="A453" s="446" t="s">
        <v>4</v>
      </c>
      <c r="B453" s="579" t="s">
        <v>3160</v>
      </c>
      <c r="C453" s="412" t="s">
        <v>1919</v>
      </c>
      <c r="D453" s="579" t="s">
        <v>3157</v>
      </c>
      <c r="E453" s="415" t="s">
        <v>3175</v>
      </c>
      <c r="F453" s="448" t="s">
        <v>137</v>
      </c>
      <c r="G453" s="412" t="s">
        <v>1925</v>
      </c>
      <c r="H453" s="412" t="s">
        <v>11</v>
      </c>
      <c r="I453" s="579" t="s">
        <v>6</v>
      </c>
      <c r="J453" s="579" t="s">
        <v>66</v>
      </c>
      <c r="K453" s="723">
        <v>0.33333333333333326</v>
      </c>
      <c r="L453" s="449"/>
      <c r="M453" s="450">
        <v>42</v>
      </c>
      <c r="N453" s="450">
        <v>8</v>
      </c>
      <c r="O453" s="351">
        <f t="shared" si="14"/>
        <v>0.19047619047619047</v>
      </c>
      <c r="P453" s="724">
        <v>0.5714285714285714</v>
      </c>
      <c r="Q453" s="352">
        <f t="shared" si="15"/>
        <v>57.14285714285716</v>
      </c>
      <c r="R453" s="348"/>
      <c r="S453" s="722"/>
    </row>
    <row r="454" spans="1:19" s="447" customFormat="1">
      <c r="A454" s="446" t="s">
        <v>4</v>
      </c>
      <c r="B454" s="579" t="s">
        <v>3160</v>
      </c>
      <c r="C454" s="412" t="s">
        <v>1920</v>
      </c>
      <c r="D454" s="579" t="s">
        <v>3155</v>
      </c>
      <c r="E454" s="415" t="s">
        <v>3176</v>
      </c>
      <c r="F454" s="448" t="s">
        <v>137</v>
      </c>
      <c r="G454" s="412" t="s">
        <v>1925</v>
      </c>
      <c r="H454" s="412" t="s">
        <v>11</v>
      </c>
      <c r="I454" s="579" t="s">
        <v>6</v>
      </c>
      <c r="J454" s="579" t="s">
        <v>66</v>
      </c>
      <c r="K454" s="723">
        <v>0.27777777777777779</v>
      </c>
      <c r="L454" s="449"/>
      <c r="M454" s="450">
        <v>18</v>
      </c>
      <c r="N454" s="450">
        <v>3</v>
      </c>
      <c r="O454" s="351">
        <f t="shared" si="14"/>
        <v>0.16666666666666666</v>
      </c>
      <c r="P454" s="724">
        <v>0.6</v>
      </c>
      <c r="Q454" s="352">
        <f t="shared" si="15"/>
        <v>60</v>
      </c>
      <c r="R454" s="348"/>
      <c r="S454" s="722"/>
    </row>
    <row r="455" spans="1:19" s="447" customFormat="1">
      <c r="A455" s="446" t="s">
        <v>4</v>
      </c>
      <c r="B455" s="579" t="s">
        <v>3160</v>
      </c>
      <c r="C455" s="412" t="s">
        <v>1920</v>
      </c>
      <c r="D455" s="579" t="s">
        <v>3157</v>
      </c>
      <c r="E455" s="415"/>
      <c r="F455" s="448" t="s">
        <v>137</v>
      </c>
      <c r="G455" s="412" t="s">
        <v>1925</v>
      </c>
      <c r="H455" s="412" t="s">
        <v>11</v>
      </c>
      <c r="I455" s="579" t="s">
        <v>6</v>
      </c>
      <c r="J455" s="579" t="s">
        <v>66</v>
      </c>
      <c r="K455" s="723">
        <v>0.10714285714285714</v>
      </c>
      <c r="L455" s="449"/>
      <c r="M455" s="450">
        <v>112</v>
      </c>
      <c r="N455" s="450">
        <v>7</v>
      </c>
      <c r="O455" s="351">
        <f t="shared" si="14"/>
        <v>6.25E-2</v>
      </c>
      <c r="P455" s="724">
        <v>0.58333333333333337</v>
      </c>
      <c r="Q455" s="352">
        <f t="shared" si="15"/>
        <v>58.333333333333336</v>
      </c>
      <c r="R455" s="348"/>
      <c r="S455" s="722"/>
    </row>
    <row r="456" spans="1:19" s="447" customFormat="1">
      <c r="A456" s="446" t="s">
        <v>4</v>
      </c>
      <c r="B456" s="579" t="s">
        <v>3160</v>
      </c>
      <c r="C456" s="412" t="s">
        <v>1920</v>
      </c>
      <c r="D456" s="579" t="s">
        <v>3157</v>
      </c>
      <c r="E456" s="415" t="s">
        <v>3177</v>
      </c>
      <c r="F456" s="448" t="s">
        <v>137</v>
      </c>
      <c r="G456" s="412" t="s">
        <v>1925</v>
      </c>
      <c r="H456" s="412" t="s">
        <v>11</v>
      </c>
      <c r="I456" s="579" t="s">
        <v>6</v>
      </c>
      <c r="J456" s="579" t="s">
        <v>66</v>
      </c>
      <c r="K456" s="723">
        <v>0.1875</v>
      </c>
      <c r="L456" s="449" t="s">
        <v>3166</v>
      </c>
      <c r="M456" s="450">
        <v>16</v>
      </c>
      <c r="N456" s="450">
        <v>3</v>
      </c>
      <c r="O456" s="351">
        <f t="shared" si="14"/>
        <v>0.1875</v>
      </c>
      <c r="P456" s="724">
        <v>1</v>
      </c>
      <c r="Q456" s="352">
        <f t="shared" si="15"/>
        <v>100</v>
      </c>
      <c r="R456" s="348"/>
      <c r="S456" s="722"/>
    </row>
    <row r="457" spans="1:19" s="447" customFormat="1">
      <c r="A457" s="446" t="s">
        <v>4</v>
      </c>
      <c r="B457" s="579" t="s">
        <v>3160</v>
      </c>
      <c r="C457" s="412" t="s">
        <v>1920</v>
      </c>
      <c r="D457" s="579" t="s">
        <v>3158</v>
      </c>
      <c r="E457" s="415"/>
      <c r="F457" s="448" t="s">
        <v>137</v>
      </c>
      <c r="G457" s="412" t="s">
        <v>1925</v>
      </c>
      <c r="H457" s="412" t="s">
        <v>11</v>
      </c>
      <c r="I457" s="579" t="s">
        <v>6</v>
      </c>
      <c r="J457" s="579" t="s">
        <v>66</v>
      </c>
      <c r="K457" s="723">
        <v>0.17821782178217821</v>
      </c>
      <c r="L457" s="449"/>
      <c r="M457" s="450">
        <v>101</v>
      </c>
      <c r="N457" s="450">
        <v>13</v>
      </c>
      <c r="O457" s="351">
        <f t="shared" si="14"/>
        <v>0.12871287128712872</v>
      </c>
      <c r="P457" s="724">
        <v>0.7222222222222221</v>
      </c>
      <c r="Q457" s="352">
        <f t="shared" si="15"/>
        <v>72.222222222222229</v>
      </c>
      <c r="R457" s="348"/>
      <c r="S457" s="722"/>
    </row>
    <row r="458" spans="1:19" s="447" customFormat="1">
      <c r="A458" s="446" t="s">
        <v>4</v>
      </c>
      <c r="B458" s="579" t="s">
        <v>3160</v>
      </c>
      <c r="C458" s="412" t="s">
        <v>1920</v>
      </c>
      <c r="D458" s="579" t="s">
        <v>3163</v>
      </c>
      <c r="E458" s="415"/>
      <c r="F458" s="448" t="s">
        <v>137</v>
      </c>
      <c r="G458" s="412" t="s">
        <v>1925</v>
      </c>
      <c r="H458" s="412" t="s">
        <v>11</v>
      </c>
      <c r="I458" s="579" t="s">
        <v>6</v>
      </c>
      <c r="J458" s="579" t="s">
        <v>66</v>
      </c>
      <c r="K458" s="723">
        <v>0.43209876543209874</v>
      </c>
      <c r="L458" s="449"/>
      <c r="M458" s="450">
        <v>81</v>
      </c>
      <c r="N458" s="450">
        <v>27</v>
      </c>
      <c r="O458" s="351">
        <f t="shared" si="14"/>
        <v>0.33333333333333331</v>
      </c>
      <c r="P458" s="724">
        <v>0.77142857142857157</v>
      </c>
      <c r="Q458" s="352">
        <f t="shared" si="15"/>
        <v>77.142857142857153</v>
      </c>
      <c r="R458" s="348"/>
      <c r="S458" s="722"/>
    </row>
    <row r="459" spans="1:19" s="447" customFormat="1">
      <c r="A459" s="446" t="s">
        <v>4</v>
      </c>
      <c r="B459" s="579" t="s">
        <v>3</v>
      </c>
      <c r="C459" s="412" t="s">
        <v>38</v>
      </c>
      <c r="D459" s="579" t="s">
        <v>3178</v>
      </c>
      <c r="E459" s="415" t="s">
        <v>3179</v>
      </c>
      <c r="F459" s="448" t="s">
        <v>137</v>
      </c>
      <c r="G459" s="412" t="s">
        <v>1925</v>
      </c>
      <c r="H459" s="412" t="s">
        <v>11</v>
      </c>
      <c r="I459" s="579" t="s">
        <v>6</v>
      </c>
      <c r="J459" s="579" t="s">
        <v>66</v>
      </c>
      <c r="K459" s="723">
        <v>4.7058823529411764E-2</v>
      </c>
      <c r="L459" s="449"/>
      <c r="M459" s="450">
        <v>85</v>
      </c>
      <c r="N459" s="450">
        <v>4</v>
      </c>
      <c r="O459" s="351">
        <f t="shared" si="14"/>
        <v>4.7058823529411764E-2</v>
      </c>
      <c r="P459" s="724">
        <v>1</v>
      </c>
      <c r="Q459" s="352">
        <f t="shared" si="15"/>
        <v>100</v>
      </c>
      <c r="R459" s="348"/>
      <c r="S459" s="722"/>
    </row>
    <row r="460" spans="1:19" s="447" customFormat="1">
      <c r="A460" s="446" t="s">
        <v>4</v>
      </c>
      <c r="B460" s="579" t="s">
        <v>3</v>
      </c>
      <c r="C460" s="412" t="s">
        <v>38</v>
      </c>
      <c r="D460" s="579" t="s">
        <v>3157</v>
      </c>
      <c r="E460" s="415"/>
      <c r="F460" s="448" t="s">
        <v>137</v>
      </c>
      <c r="G460" s="412" t="s">
        <v>1925</v>
      </c>
      <c r="H460" s="412" t="s">
        <v>11</v>
      </c>
      <c r="I460" s="579" t="s">
        <v>6</v>
      </c>
      <c r="J460" s="579" t="s">
        <v>66</v>
      </c>
      <c r="K460" s="723">
        <v>5.6603773584905669E-2</v>
      </c>
      <c r="L460" s="449"/>
      <c r="M460" s="450">
        <v>53</v>
      </c>
      <c r="N460" s="450">
        <v>2</v>
      </c>
      <c r="O460" s="351">
        <f t="shared" si="14"/>
        <v>3.7735849056603772E-2</v>
      </c>
      <c r="P460" s="724">
        <v>0.66666666666666652</v>
      </c>
      <c r="Q460" s="352">
        <f t="shared" si="15"/>
        <v>66.666666666666657</v>
      </c>
      <c r="R460" s="348"/>
      <c r="S460" s="722"/>
    </row>
    <row r="461" spans="1:19" s="447" customFormat="1">
      <c r="A461" s="446" t="s">
        <v>4</v>
      </c>
      <c r="B461" s="579" t="s">
        <v>3</v>
      </c>
      <c r="C461" s="412" t="s">
        <v>1913</v>
      </c>
      <c r="D461" s="579" t="s">
        <v>3178</v>
      </c>
      <c r="E461" s="415"/>
      <c r="F461" s="448" t="s">
        <v>137</v>
      </c>
      <c r="G461" s="412" t="s">
        <v>1925</v>
      </c>
      <c r="H461" s="412" t="s">
        <v>11</v>
      </c>
      <c r="I461" s="579" t="s">
        <v>6</v>
      </c>
      <c r="J461" s="579" t="s">
        <v>66</v>
      </c>
      <c r="K461" s="723">
        <v>7.6923076923076927E-2</v>
      </c>
      <c r="L461" s="449"/>
      <c r="M461" s="450">
        <v>39</v>
      </c>
      <c r="N461" s="450">
        <v>3</v>
      </c>
      <c r="O461" s="351">
        <f t="shared" si="14"/>
        <v>7.6923076923076927E-2</v>
      </c>
      <c r="P461" s="724">
        <v>1</v>
      </c>
      <c r="Q461" s="352">
        <f t="shared" si="15"/>
        <v>100</v>
      </c>
      <c r="R461" s="348"/>
      <c r="S461" s="722"/>
    </row>
    <row r="462" spans="1:19" s="447" customFormat="1">
      <c r="A462" s="446" t="s">
        <v>4</v>
      </c>
      <c r="B462" s="579" t="s">
        <v>3</v>
      </c>
      <c r="C462" s="412" t="s">
        <v>1913</v>
      </c>
      <c r="D462" s="579" t="s">
        <v>3157</v>
      </c>
      <c r="E462" s="415"/>
      <c r="F462" s="448" t="s">
        <v>137</v>
      </c>
      <c r="G462" s="412" t="s">
        <v>1925</v>
      </c>
      <c r="H462" s="412" t="s">
        <v>11</v>
      </c>
      <c r="I462" s="579" t="s">
        <v>6</v>
      </c>
      <c r="J462" s="579" t="s">
        <v>66</v>
      </c>
      <c r="K462" s="723">
        <v>0.21428571428571427</v>
      </c>
      <c r="L462" s="449"/>
      <c r="M462" s="450">
        <v>14</v>
      </c>
      <c r="N462" s="450">
        <v>3</v>
      </c>
      <c r="O462" s="351">
        <f t="shared" si="14"/>
        <v>0.21428571428571427</v>
      </c>
      <c r="P462" s="724">
        <v>1</v>
      </c>
      <c r="Q462" s="352">
        <f t="shared" si="15"/>
        <v>100</v>
      </c>
      <c r="R462" s="348"/>
      <c r="S462" s="722"/>
    </row>
    <row r="463" spans="1:19" s="447" customFormat="1">
      <c r="A463" s="446" t="s">
        <v>4</v>
      </c>
      <c r="B463" s="579" t="s">
        <v>3</v>
      </c>
      <c r="C463" s="412" t="s">
        <v>1914</v>
      </c>
      <c r="D463" s="579" t="s">
        <v>3178</v>
      </c>
      <c r="E463" s="415"/>
      <c r="F463" s="448" t="s">
        <v>137</v>
      </c>
      <c r="G463" s="412" t="s">
        <v>1925</v>
      </c>
      <c r="H463" s="412" t="s">
        <v>11</v>
      </c>
      <c r="I463" s="579" t="s">
        <v>6</v>
      </c>
      <c r="J463" s="579" t="s">
        <v>66</v>
      </c>
      <c r="K463" s="723">
        <v>0.16666666666666663</v>
      </c>
      <c r="L463" s="449"/>
      <c r="M463" s="450">
        <v>18</v>
      </c>
      <c r="N463" s="450">
        <v>3</v>
      </c>
      <c r="O463" s="351">
        <f t="shared" si="14"/>
        <v>0.16666666666666666</v>
      </c>
      <c r="P463" s="724">
        <v>1</v>
      </c>
      <c r="Q463" s="352">
        <f t="shared" si="15"/>
        <v>100.00000000000003</v>
      </c>
      <c r="R463" s="348"/>
      <c r="S463" s="722"/>
    </row>
    <row r="464" spans="1:19" s="447" customFormat="1">
      <c r="A464" s="446" t="s">
        <v>4</v>
      </c>
      <c r="B464" s="579" t="s">
        <v>3</v>
      </c>
      <c r="C464" s="412" t="s">
        <v>1914</v>
      </c>
      <c r="D464" s="579" t="s">
        <v>3157</v>
      </c>
      <c r="E464" s="415"/>
      <c r="F464" s="448" t="s">
        <v>137</v>
      </c>
      <c r="G464" s="412" t="s">
        <v>1925</v>
      </c>
      <c r="H464" s="412" t="s">
        <v>11</v>
      </c>
      <c r="I464" s="579" t="s">
        <v>6</v>
      </c>
      <c r="J464" s="579" t="s">
        <v>66</v>
      </c>
      <c r="K464" s="723">
        <v>0.10884353741496598</v>
      </c>
      <c r="L464" s="449"/>
      <c r="M464" s="450">
        <v>147</v>
      </c>
      <c r="N464" s="450">
        <v>11</v>
      </c>
      <c r="O464" s="351">
        <f t="shared" si="14"/>
        <v>7.4829931972789115E-2</v>
      </c>
      <c r="P464" s="724">
        <v>0.6875</v>
      </c>
      <c r="Q464" s="352">
        <f t="shared" si="15"/>
        <v>68.75</v>
      </c>
      <c r="R464" s="348"/>
      <c r="S464" s="722"/>
    </row>
    <row r="465" spans="1:19" s="447" customFormat="1">
      <c r="A465" s="446" t="s">
        <v>4</v>
      </c>
      <c r="B465" s="579" t="s">
        <v>3</v>
      </c>
      <c r="C465" s="412" t="s">
        <v>1914</v>
      </c>
      <c r="D465" s="579" t="s">
        <v>3158</v>
      </c>
      <c r="E465" s="415"/>
      <c r="F465" s="448" t="s">
        <v>137</v>
      </c>
      <c r="G465" s="412" t="s">
        <v>1925</v>
      </c>
      <c r="H465" s="412" t="s">
        <v>11</v>
      </c>
      <c r="I465" s="579" t="s">
        <v>6</v>
      </c>
      <c r="J465" s="579" t="s">
        <v>66</v>
      </c>
      <c r="K465" s="723">
        <v>0.21122112211221122</v>
      </c>
      <c r="L465" s="449"/>
      <c r="M465" s="450">
        <v>303</v>
      </c>
      <c r="N465" s="450">
        <v>54</v>
      </c>
      <c r="O465" s="351">
        <f t="shared" si="14"/>
        <v>0.17821782178217821</v>
      </c>
      <c r="P465" s="724">
        <v>0.84375</v>
      </c>
      <c r="Q465" s="352">
        <f t="shared" si="15"/>
        <v>84.375</v>
      </c>
      <c r="R465" s="348"/>
      <c r="S465" s="722"/>
    </row>
    <row r="466" spans="1:19" s="447" customFormat="1">
      <c r="A466" s="446" t="s">
        <v>4</v>
      </c>
      <c r="B466" s="579" t="s">
        <v>3</v>
      </c>
      <c r="C466" s="412" t="s">
        <v>1914</v>
      </c>
      <c r="D466" s="579" t="s">
        <v>3163</v>
      </c>
      <c r="E466" s="415"/>
      <c r="F466" s="448" t="s">
        <v>137</v>
      </c>
      <c r="G466" s="412" t="s">
        <v>1925</v>
      </c>
      <c r="H466" s="412" t="s">
        <v>11</v>
      </c>
      <c r="I466" s="579" t="s">
        <v>6</v>
      </c>
      <c r="J466" s="579" t="s">
        <v>66</v>
      </c>
      <c r="K466" s="723">
        <v>0.2196969696969697</v>
      </c>
      <c r="L466" s="449"/>
      <c r="M466" s="450">
        <v>132</v>
      </c>
      <c r="N466" s="450">
        <v>23</v>
      </c>
      <c r="O466" s="351">
        <f t="shared" si="14"/>
        <v>0.17424242424242425</v>
      </c>
      <c r="P466" s="724">
        <v>0.7931034482758621</v>
      </c>
      <c r="Q466" s="352">
        <f t="shared" si="15"/>
        <v>79.310344827586206</v>
      </c>
      <c r="R466" s="348"/>
      <c r="S466" s="722"/>
    </row>
    <row r="467" spans="1:19" s="447" customFormat="1">
      <c r="A467" s="446" t="s">
        <v>4</v>
      </c>
      <c r="B467" s="579" t="s">
        <v>3</v>
      </c>
      <c r="C467" s="412" t="s">
        <v>1915</v>
      </c>
      <c r="D467" s="579" t="s">
        <v>3157</v>
      </c>
      <c r="E467" s="415" t="s">
        <v>3180</v>
      </c>
      <c r="F467" s="448" t="s">
        <v>137</v>
      </c>
      <c r="G467" s="412" t="s">
        <v>1925</v>
      </c>
      <c r="H467" s="412" t="s">
        <v>11</v>
      </c>
      <c r="I467" s="579" t="s">
        <v>6</v>
      </c>
      <c r="J467" s="579" t="s">
        <v>66</v>
      </c>
      <c r="K467" s="723">
        <v>0.41935483870967744</v>
      </c>
      <c r="L467" s="449"/>
      <c r="M467" s="450">
        <v>31</v>
      </c>
      <c r="N467" s="450">
        <v>12</v>
      </c>
      <c r="O467" s="351">
        <f t="shared" si="14"/>
        <v>0.38709677419354838</v>
      </c>
      <c r="P467" s="724">
        <v>0.92307692307692302</v>
      </c>
      <c r="Q467" s="352">
        <f t="shared" si="15"/>
        <v>92.307692307692307</v>
      </c>
      <c r="R467" s="348"/>
      <c r="S467" s="722"/>
    </row>
    <row r="468" spans="1:19" s="447" customFormat="1">
      <c r="A468" s="446" t="s">
        <v>4</v>
      </c>
      <c r="B468" s="579" t="s">
        <v>3</v>
      </c>
      <c r="C468" s="412" t="s">
        <v>1916</v>
      </c>
      <c r="D468" s="579" t="s">
        <v>3178</v>
      </c>
      <c r="E468" s="415"/>
      <c r="F468" s="448" t="s">
        <v>137</v>
      </c>
      <c r="G468" s="412" t="s">
        <v>1925</v>
      </c>
      <c r="H468" s="412" t="s">
        <v>11</v>
      </c>
      <c r="I468" s="579" t="s">
        <v>6</v>
      </c>
      <c r="J468" s="579" t="s">
        <v>66</v>
      </c>
      <c r="K468" s="723">
        <v>6.3829787234042548E-2</v>
      </c>
      <c r="L468" s="449"/>
      <c r="M468" s="450">
        <v>47</v>
      </c>
      <c r="N468" s="450">
        <v>2</v>
      </c>
      <c r="O468" s="351">
        <f t="shared" si="14"/>
        <v>4.2553191489361701E-2</v>
      </c>
      <c r="P468" s="724">
        <v>0.66666666666666652</v>
      </c>
      <c r="Q468" s="352">
        <f t="shared" si="15"/>
        <v>66.666666666666671</v>
      </c>
      <c r="R468" s="348"/>
      <c r="S468" s="722"/>
    </row>
    <row r="469" spans="1:19" s="447" customFormat="1">
      <c r="A469" s="446" t="s">
        <v>4</v>
      </c>
      <c r="B469" s="579" t="s">
        <v>3</v>
      </c>
      <c r="C469" s="412" t="s">
        <v>1916</v>
      </c>
      <c r="D469" s="579" t="s">
        <v>3157</v>
      </c>
      <c r="E469" s="415" t="s">
        <v>3181</v>
      </c>
      <c r="F469" s="448" t="s">
        <v>137</v>
      </c>
      <c r="G469" s="412" t="s">
        <v>1925</v>
      </c>
      <c r="H469" s="412" t="s">
        <v>11</v>
      </c>
      <c r="I469" s="579" t="s">
        <v>6</v>
      </c>
      <c r="J469" s="579" t="s">
        <v>66</v>
      </c>
      <c r="K469" s="723">
        <v>0.34782608695652173</v>
      </c>
      <c r="L469" s="449"/>
      <c r="M469" s="450">
        <v>23</v>
      </c>
      <c r="N469" s="450">
        <v>4</v>
      </c>
      <c r="O469" s="351">
        <f t="shared" si="14"/>
        <v>0.17391304347826086</v>
      </c>
      <c r="P469" s="724">
        <v>0.5</v>
      </c>
      <c r="Q469" s="352">
        <f t="shared" si="15"/>
        <v>50</v>
      </c>
      <c r="R469" s="348"/>
      <c r="S469" s="722"/>
    </row>
    <row r="470" spans="1:19" s="447" customFormat="1">
      <c r="A470" s="446" t="s">
        <v>4</v>
      </c>
      <c r="B470" s="579" t="s">
        <v>3</v>
      </c>
      <c r="C470" s="412" t="s">
        <v>1917</v>
      </c>
      <c r="D470" s="579" t="s">
        <v>3157</v>
      </c>
      <c r="E470" s="415" t="s">
        <v>3182</v>
      </c>
      <c r="F470" s="448" t="s">
        <v>137</v>
      </c>
      <c r="G470" s="412" t="s">
        <v>1925</v>
      </c>
      <c r="H470" s="412" t="s">
        <v>11</v>
      </c>
      <c r="I470" s="579" t="s">
        <v>6</v>
      </c>
      <c r="J470" s="579" t="s">
        <v>66</v>
      </c>
      <c r="K470" s="723">
        <v>0.21428571428571427</v>
      </c>
      <c r="L470" s="449"/>
      <c r="M470" s="450">
        <v>42</v>
      </c>
      <c r="N470" s="450">
        <v>8</v>
      </c>
      <c r="O470" s="351">
        <f t="shared" si="14"/>
        <v>0.19047619047619047</v>
      </c>
      <c r="P470" s="724">
        <v>0.88888888888888884</v>
      </c>
      <c r="Q470" s="352">
        <f t="shared" si="15"/>
        <v>88.888888888888886</v>
      </c>
      <c r="R470" s="348"/>
      <c r="S470" s="722"/>
    </row>
    <row r="471" spans="1:19" s="447" customFormat="1">
      <c r="A471" s="446" t="s">
        <v>4</v>
      </c>
      <c r="B471" s="579" t="s">
        <v>3</v>
      </c>
      <c r="C471" s="412" t="s">
        <v>1917</v>
      </c>
      <c r="D471" s="579" t="s">
        <v>3158</v>
      </c>
      <c r="E471" s="415" t="s">
        <v>3183</v>
      </c>
      <c r="F471" s="448" t="s">
        <v>137</v>
      </c>
      <c r="G471" s="412" t="s">
        <v>1925</v>
      </c>
      <c r="H471" s="412" t="s">
        <v>11</v>
      </c>
      <c r="I471" s="579" t="s">
        <v>6</v>
      </c>
      <c r="J471" s="579" t="s">
        <v>66</v>
      </c>
      <c r="K471" s="723">
        <v>0.31818181818181818</v>
      </c>
      <c r="L471" s="449"/>
      <c r="M471" s="450">
        <v>22</v>
      </c>
      <c r="N471" s="450">
        <v>5</v>
      </c>
      <c r="O471" s="351">
        <f t="shared" si="14"/>
        <v>0.22727272727272727</v>
      </c>
      <c r="P471" s="724">
        <v>0.7142857142857143</v>
      </c>
      <c r="Q471" s="352">
        <f t="shared" si="15"/>
        <v>71.428571428571416</v>
      </c>
      <c r="R471" s="348"/>
      <c r="S471" s="722"/>
    </row>
    <row r="472" spans="1:19" s="447" customFormat="1">
      <c r="A472" s="446" t="s">
        <v>4</v>
      </c>
      <c r="B472" s="579" t="s">
        <v>3</v>
      </c>
      <c r="C472" s="412" t="s">
        <v>1919</v>
      </c>
      <c r="D472" s="579" t="s">
        <v>3184</v>
      </c>
      <c r="E472" s="415"/>
      <c r="F472" s="448" t="s">
        <v>137</v>
      </c>
      <c r="G472" s="412" t="s">
        <v>1925</v>
      </c>
      <c r="H472" s="412" t="s">
        <v>11</v>
      </c>
      <c r="I472" s="579" t="s">
        <v>6</v>
      </c>
      <c r="J472" s="579" t="s">
        <v>66</v>
      </c>
      <c r="K472" s="723">
        <v>4.5871559633027525E-2</v>
      </c>
      <c r="L472" s="449"/>
      <c r="M472" s="450">
        <v>109</v>
      </c>
      <c r="N472" s="450">
        <v>3</v>
      </c>
      <c r="O472" s="351">
        <f t="shared" si="14"/>
        <v>2.7522935779816515E-2</v>
      </c>
      <c r="P472" s="724">
        <v>0.6</v>
      </c>
      <c r="Q472" s="352">
        <f t="shared" si="15"/>
        <v>60</v>
      </c>
      <c r="R472" s="348"/>
      <c r="S472" s="722"/>
    </row>
    <row r="473" spans="1:19" s="447" customFormat="1">
      <c r="A473" s="446" t="s">
        <v>4</v>
      </c>
      <c r="B473" s="579" t="s">
        <v>3</v>
      </c>
      <c r="C473" s="412" t="s">
        <v>1919</v>
      </c>
      <c r="D473" s="579" t="s">
        <v>3178</v>
      </c>
      <c r="E473" s="415"/>
      <c r="F473" s="448" t="s">
        <v>137</v>
      </c>
      <c r="G473" s="412" t="s">
        <v>1925</v>
      </c>
      <c r="H473" s="412" t="s">
        <v>11</v>
      </c>
      <c r="I473" s="579" t="s">
        <v>6</v>
      </c>
      <c r="J473" s="579" t="s">
        <v>66</v>
      </c>
      <c r="K473" s="723">
        <v>3.9430449069003289E-2</v>
      </c>
      <c r="L473" s="449"/>
      <c r="M473" s="450">
        <v>913</v>
      </c>
      <c r="N473" s="450">
        <v>28</v>
      </c>
      <c r="O473" s="351">
        <f t="shared" si="14"/>
        <v>3.0668127053669222E-2</v>
      </c>
      <c r="P473" s="724">
        <v>0.7777777777777779</v>
      </c>
      <c r="Q473" s="352">
        <f t="shared" si="15"/>
        <v>77.777777777777786</v>
      </c>
      <c r="R473" s="348"/>
      <c r="S473" s="722"/>
    </row>
    <row r="474" spans="1:19" s="447" customFormat="1">
      <c r="A474" s="446" t="s">
        <v>4</v>
      </c>
      <c r="B474" s="579" t="s">
        <v>3</v>
      </c>
      <c r="C474" s="412" t="s">
        <v>1919</v>
      </c>
      <c r="D474" s="579" t="s">
        <v>3157</v>
      </c>
      <c r="E474" s="415" t="s">
        <v>3185</v>
      </c>
      <c r="F474" s="448" t="s">
        <v>137</v>
      </c>
      <c r="G474" s="412" t="s">
        <v>1925</v>
      </c>
      <c r="H474" s="412" t="s">
        <v>11</v>
      </c>
      <c r="I474" s="579" t="s">
        <v>6</v>
      </c>
      <c r="J474" s="579" t="s">
        <v>66</v>
      </c>
      <c r="K474" s="723">
        <v>0.26470588235294118</v>
      </c>
      <c r="L474" s="449"/>
      <c r="M474" s="450">
        <v>34</v>
      </c>
      <c r="N474" s="450">
        <v>7</v>
      </c>
      <c r="O474" s="351">
        <f t="shared" si="14"/>
        <v>0.20588235294117646</v>
      </c>
      <c r="P474" s="724">
        <v>0.7777777777777779</v>
      </c>
      <c r="Q474" s="352">
        <f t="shared" si="15"/>
        <v>77.777777777777786</v>
      </c>
      <c r="R474" s="348"/>
      <c r="S474" s="722"/>
    </row>
    <row r="475" spans="1:19" s="447" customFormat="1">
      <c r="A475" s="446" t="s">
        <v>4</v>
      </c>
      <c r="B475" s="579" t="s">
        <v>3</v>
      </c>
      <c r="C475" s="412" t="s">
        <v>1920</v>
      </c>
      <c r="D475" s="579" t="s">
        <v>3178</v>
      </c>
      <c r="E475" s="415"/>
      <c r="F475" s="448" t="s">
        <v>137</v>
      </c>
      <c r="G475" s="412" t="s">
        <v>1925</v>
      </c>
      <c r="H475" s="412" t="s">
        <v>11</v>
      </c>
      <c r="I475" s="579" t="s">
        <v>6</v>
      </c>
      <c r="J475" s="579" t="s">
        <v>66</v>
      </c>
      <c r="K475" s="723">
        <v>0.16666666666666663</v>
      </c>
      <c r="L475" s="449"/>
      <c r="M475" s="450">
        <v>18</v>
      </c>
      <c r="N475" s="450">
        <v>2</v>
      </c>
      <c r="O475" s="351">
        <f t="shared" si="14"/>
        <v>0.1111111111111111</v>
      </c>
      <c r="P475" s="724">
        <v>0.66666666666666652</v>
      </c>
      <c r="Q475" s="352">
        <f t="shared" si="15"/>
        <v>66.666666666666686</v>
      </c>
      <c r="R475" s="348"/>
      <c r="S475" s="722"/>
    </row>
    <row r="476" spans="1:19" s="447" customFormat="1">
      <c r="A476" s="446" t="s">
        <v>4</v>
      </c>
      <c r="B476" s="579" t="s">
        <v>3</v>
      </c>
      <c r="C476" s="412" t="s">
        <v>1920</v>
      </c>
      <c r="D476" s="579" t="s">
        <v>3157</v>
      </c>
      <c r="E476" s="415"/>
      <c r="F476" s="448" t="s">
        <v>137</v>
      </c>
      <c r="G476" s="412" t="s">
        <v>1925</v>
      </c>
      <c r="H476" s="412" t="s">
        <v>11</v>
      </c>
      <c r="I476" s="579" t="s">
        <v>6</v>
      </c>
      <c r="J476" s="579" t="s">
        <v>66</v>
      </c>
      <c r="K476" s="723">
        <v>0.10714285714285714</v>
      </c>
      <c r="L476" s="449"/>
      <c r="M476" s="450">
        <v>84</v>
      </c>
      <c r="N476" s="450">
        <v>8</v>
      </c>
      <c r="O476" s="351">
        <f t="shared" si="14"/>
        <v>9.5238095238095233E-2</v>
      </c>
      <c r="P476" s="724">
        <v>0.88888888888888884</v>
      </c>
      <c r="Q476" s="352">
        <f t="shared" si="15"/>
        <v>88.888888888888886</v>
      </c>
      <c r="R476" s="348"/>
      <c r="S476" s="722"/>
    </row>
    <row r="477" spans="1:19" s="447" customFormat="1">
      <c r="A477" s="446" t="s">
        <v>4</v>
      </c>
      <c r="B477" s="579" t="s">
        <v>3</v>
      </c>
      <c r="C477" s="412" t="s">
        <v>1920</v>
      </c>
      <c r="D477" s="579" t="s">
        <v>3158</v>
      </c>
      <c r="E477" s="415"/>
      <c r="F477" s="448" t="s">
        <v>137</v>
      </c>
      <c r="G477" s="412" t="s">
        <v>1925</v>
      </c>
      <c r="H477" s="412" t="s">
        <v>11</v>
      </c>
      <c r="I477" s="579" t="s">
        <v>6</v>
      </c>
      <c r="J477" s="579" t="s">
        <v>66</v>
      </c>
      <c r="K477" s="723">
        <v>0.14772727272727273</v>
      </c>
      <c r="L477" s="449"/>
      <c r="M477" s="450">
        <v>88</v>
      </c>
      <c r="N477" s="450">
        <v>12</v>
      </c>
      <c r="O477" s="351">
        <f t="shared" si="14"/>
        <v>0.13636363636363635</v>
      </c>
      <c r="P477" s="724">
        <v>0.92307692307692302</v>
      </c>
      <c r="Q477" s="352">
        <f t="shared" si="15"/>
        <v>92.307692307692307</v>
      </c>
      <c r="R477" s="348"/>
      <c r="S477" s="722"/>
    </row>
    <row r="478" spans="1:19" s="447" customFormat="1">
      <c r="A478" s="446" t="s">
        <v>4</v>
      </c>
      <c r="B478" s="579" t="s">
        <v>3</v>
      </c>
      <c r="C478" s="412" t="s">
        <v>1920</v>
      </c>
      <c r="D478" s="579" t="s">
        <v>3163</v>
      </c>
      <c r="E478" s="415" t="s">
        <v>3186</v>
      </c>
      <c r="F478" s="448" t="s">
        <v>137</v>
      </c>
      <c r="G478" s="412" t="s">
        <v>1925</v>
      </c>
      <c r="H478" s="412" t="s">
        <v>11</v>
      </c>
      <c r="I478" s="579" t="s">
        <v>6</v>
      </c>
      <c r="J478" s="579" t="s">
        <v>66</v>
      </c>
      <c r="K478" s="723">
        <v>0.76923076923076938</v>
      </c>
      <c r="L478" s="449"/>
      <c r="M478" s="450">
        <v>26</v>
      </c>
      <c r="N478" s="450">
        <v>18</v>
      </c>
      <c r="O478" s="351">
        <f t="shared" si="14"/>
        <v>0.69230769230769229</v>
      </c>
      <c r="P478" s="724">
        <v>0.9</v>
      </c>
      <c r="Q478" s="352">
        <f t="shared" si="15"/>
        <v>89.999999999999986</v>
      </c>
      <c r="R478" s="348"/>
      <c r="S478" s="722"/>
    </row>
    <row r="479" spans="1:19" s="447" customFormat="1">
      <c r="A479" s="446" t="s">
        <v>4</v>
      </c>
      <c r="B479" s="579" t="s">
        <v>591</v>
      </c>
      <c r="C479" s="412" t="s">
        <v>1914</v>
      </c>
      <c r="D479" s="579" t="s">
        <v>3163</v>
      </c>
      <c r="E479" s="415"/>
      <c r="F479" s="448" t="s">
        <v>137</v>
      </c>
      <c r="G479" s="412" t="s">
        <v>1925</v>
      </c>
      <c r="H479" s="412" t="s">
        <v>11</v>
      </c>
      <c r="I479" s="579" t="s">
        <v>6</v>
      </c>
      <c r="J479" s="579" t="s">
        <v>66</v>
      </c>
      <c r="K479" s="723">
        <v>0.75609756097560976</v>
      </c>
      <c r="L479" s="449"/>
      <c r="M479" s="450">
        <v>41</v>
      </c>
      <c r="N479" s="450">
        <v>29</v>
      </c>
      <c r="O479" s="351">
        <f t="shared" si="14"/>
        <v>0.70731707317073167</v>
      </c>
      <c r="P479" s="724">
        <v>0.93548387096774188</v>
      </c>
      <c r="Q479" s="352">
        <f t="shared" si="15"/>
        <v>93.548387096774192</v>
      </c>
      <c r="R479" s="348"/>
      <c r="S479" s="722"/>
    </row>
    <row r="480" spans="1:19" s="447" customFormat="1">
      <c r="A480" s="446" t="s">
        <v>4</v>
      </c>
      <c r="B480" s="579" t="s">
        <v>591</v>
      </c>
      <c r="C480" s="412" t="s">
        <v>1914</v>
      </c>
      <c r="D480" s="579" t="s">
        <v>3164</v>
      </c>
      <c r="E480" s="415"/>
      <c r="F480" s="448" t="s">
        <v>137</v>
      </c>
      <c r="G480" s="412" t="s">
        <v>1925</v>
      </c>
      <c r="H480" s="412" t="s">
        <v>11</v>
      </c>
      <c r="I480" s="579" t="s">
        <v>6</v>
      </c>
      <c r="J480" s="579" t="s">
        <v>66</v>
      </c>
      <c r="K480" s="723">
        <v>0.78787878787878785</v>
      </c>
      <c r="L480" s="449"/>
      <c r="M480" s="450">
        <v>33</v>
      </c>
      <c r="N480" s="450">
        <v>23</v>
      </c>
      <c r="O480" s="351">
        <f t="shared" si="14"/>
        <v>0.69696969696969702</v>
      </c>
      <c r="P480" s="724">
        <v>0.88461538461538458</v>
      </c>
      <c r="Q480" s="352">
        <f t="shared" si="15"/>
        <v>88.461538461538453</v>
      </c>
      <c r="R480" s="348"/>
      <c r="S480" s="722"/>
    </row>
    <row r="481" spans="1:19" s="447" customFormat="1">
      <c r="A481" s="446" t="s">
        <v>4</v>
      </c>
      <c r="B481" s="579" t="s">
        <v>591</v>
      </c>
      <c r="C481" s="412" t="s">
        <v>1916</v>
      </c>
      <c r="D481" s="579" t="s">
        <v>3163</v>
      </c>
      <c r="E481" s="415" t="s">
        <v>3187</v>
      </c>
      <c r="F481" s="448" t="s">
        <v>137</v>
      </c>
      <c r="G481" s="412" t="s">
        <v>1925</v>
      </c>
      <c r="H481" s="412" t="s">
        <v>11</v>
      </c>
      <c r="I481" s="579" t="s">
        <v>6</v>
      </c>
      <c r="J481" s="579" t="s">
        <v>66</v>
      </c>
      <c r="K481" s="723">
        <v>0.75</v>
      </c>
      <c r="L481" s="449"/>
      <c r="M481" s="450">
        <v>12</v>
      </c>
      <c r="N481" s="450">
        <v>7</v>
      </c>
      <c r="O481" s="351">
        <f t="shared" si="14"/>
        <v>0.58333333333333337</v>
      </c>
      <c r="P481" s="724">
        <v>0.7777777777777779</v>
      </c>
      <c r="Q481" s="352">
        <f t="shared" si="15"/>
        <v>77.777777777777786</v>
      </c>
      <c r="R481" s="348"/>
      <c r="S481" s="722"/>
    </row>
    <row r="482" spans="1:19" s="447" customFormat="1">
      <c r="A482" s="446" t="s">
        <v>4</v>
      </c>
      <c r="B482" s="579" t="s">
        <v>591</v>
      </c>
      <c r="C482" s="412" t="s">
        <v>1917</v>
      </c>
      <c r="D482" s="579" t="s">
        <v>3163</v>
      </c>
      <c r="E482" s="415" t="s">
        <v>3188</v>
      </c>
      <c r="F482" s="448" t="s">
        <v>137</v>
      </c>
      <c r="G482" s="412" t="s">
        <v>1925</v>
      </c>
      <c r="H482" s="412" t="s">
        <v>11</v>
      </c>
      <c r="I482" s="579" t="s">
        <v>6</v>
      </c>
      <c r="J482" s="579" t="s">
        <v>66</v>
      </c>
      <c r="K482" s="723">
        <v>0.77419354838709675</v>
      </c>
      <c r="L482" s="449"/>
      <c r="M482" s="450">
        <v>62</v>
      </c>
      <c r="N482" s="450">
        <v>45</v>
      </c>
      <c r="O482" s="351">
        <f t="shared" si="14"/>
        <v>0.72580645161290325</v>
      </c>
      <c r="P482" s="724">
        <v>0.9375</v>
      </c>
      <c r="Q482" s="352">
        <f t="shared" si="15"/>
        <v>93.75</v>
      </c>
      <c r="R482" s="348"/>
      <c r="S482" s="722"/>
    </row>
    <row r="483" spans="1:19" s="447" customFormat="1">
      <c r="A483" s="446" t="s">
        <v>4</v>
      </c>
      <c r="B483" s="579" t="s">
        <v>591</v>
      </c>
      <c r="C483" s="412" t="s">
        <v>1917</v>
      </c>
      <c r="D483" s="579" t="s">
        <v>3164</v>
      </c>
      <c r="E483" s="415"/>
      <c r="F483" s="448" t="s">
        <v>137</v>
      </c>
      <c r="G483" s="412" t="s">
        <v>1925</v>
      </c>
      <c r="H483" s="412" t="s">
        <v>11</v>
      </c>
      <c r="I483" s="579" t="s">
        <v>6</v>
      </c>
      <c r="J483" s="579" t="s">
        <v>66</v>
      </c>
      <c r="K483" s="723">
        <v>0.8</v>
      </c>
      <c r="L483" s="449"/>
      <c r="M483" s="450">
        <v>25</v>
      </c>
      <c r="N483" s="450">
        <v>18</v>
      </c>
      <c r="O483" s="351">
        <f t="shared" si="14"/>
        <v>0.72</v>
      </c>
      <c r="P483" s="724">
        <v>0.9</v>
      </c>
      <c r="Q483" s="352">
        <f t="shared" si="15"/>
        <v>90</v>
      </c>
      <c r="R483" s="348"/>
      <c r="S483" s="722"/>
    </row>
    <row r="484" spans="1:19" s="447" customFormat="1">
      <c r="A484" s="446" t="s">
        <v>4</v>
      </c>
      <c r="B484" s="579" t="s">
        <v>591</v>
      </c>
      <c r="C484" s="412" t="s">
        <v>1920</v>
      </c>
      <c r="D484" s="579" t="s">
        <v>3164</v>
      </c>
      <c r="E484" s="415"/>
      <c r="F484" s="448" t="s">
        <v>137</v>
      </c>
      <c r="G484" s="412" t="s">
        <v>1925</v>
      </c>
      <c r="H484" s="412" t="s">
        <v>11</v>
      </c>
      <c r="I484" s="579" t="s">
        <v>6</v>
      </c>
      <c r="J484" s="579" t="s">
        <v>66</v>
      </c>
      <c r="K484" s="723">
        <v>0.76923076923076938</v>
      </c>
      <c r="L484" s="449"/>
      <c r="M484" s="450">
        <v>26</v>
      </c>
      <c r="N484" s="450">
        <v>19</v>
      </c>
      <c r="O484" s="351">
        <f t="shared" si="14"/>
        <v>0.73076923076923073</v>
      </c>
      <c r="P484" s="724">
        <v>0.95</v>
      </c>
      <c r="Q484" s="352">
        <f t="shared" si="15"/>
        <v>94.999999999999986</v>
      </c>
      <c r="R484" s="348"/>
      <c r="S484" s="722"/>
    </row>
    <row r="485" spans="1:19" s="447" customFormat="1">
      <c r="A485" s="446" t="s">
        <v>4</v>
      </c>
      <c r="B485" s="579" t="s">
        <v>3160</v>
      </c>
      <c r="C485" s="412" t="s">
        <v>38</v>
      </c>
      <c r="D485" s="579" t="s">
        <v>3155</v>
      </c>
      <c r="E485" s="415" t="s">
        <v>3156</v>
      </c>
      <c r="F485" s="448" t="s">
        <v>137</v>
      </c>
      <c r="G485" s="412" t="s">
        <v>1926</v>
      </c>
      <c r="H485" s="412" t="s">
        <v>11</v>
      </c>
      <c r="I485" s="579" t="s">
        <v>6</v>
      </c>
      <c r="J485" s="579" t="s">
        <v>66</v>
      </c>
      <c r="K485" s="723">
        <v>6.0869565217391307E-2</v>
      </c>
      <c r="L485" s="449"/>
      <c r="M485" s="450">
        <v>115</v>
      </c>
      <c r="N485" s="450">
        <v>5</v>
      </c>
      <c r="O485" s="351">
        <f>N485/M485</f>
        <v>4.3478260869565216E-2</v>
      </c>
      <c r="P485" s="724">
        <v>0.7142857142857143</v>
      </c>
      <c r="Q485" s="352">
        <f>N485/(M485*K485/100)</f>
        <v>71.428571428571416</v>
      </c>
      <c r="R485" s="348"/>
      <c r="S485" s="722"/>
    </row>
    <row r="486" spans="1:19" s="447" customFormat="1">
      <c r="A486" s="446" t="s">
        <v>4</v>
      </c>
      <c r="B486" s="579" t="s">
        <v>3160</v>
      </c>
      <c r="C486" s="412" t="s">
        <v>38</v>
      </c>
      <c r="D486" s="579" t="s">
        <v>3157</v>
      </c>
      <c r="E486" s="415"/>
      <c r="F486" s="448" t="s">
        <v>137</v>
      </c>
      <c r="G486" s="412" t="s">
        <v>1926</v>
      </c>
      <c r="H486" s="412" t="s">
        <v>11</v>
      </c>
      <c r="I486" s="579" t="s">
        <v>6</v>
      </c>
      <c r="J486" s="579" t="s">
        <v>66</v>
      </c>
      <c r="K486" s="723">
        <v>0.14388489208633093</v>
      </c>
      <c r="L486" s="449"/>
      <c r="M486" s="450">
        <v>139</v>
      </c>
      <c r="N486" s="450">
        <v>16</v>
      </c>
      <c r="O486" s="351">
        <f t="shared" ref="O486:O544" si="16">N486/M486</f>
        <v>0.11510791366906475</v>
      </c>
      <c r="P486" s="724">
        <v>0.8</v>
      </c>
      <c r="Q486" s="352">
        <f t="shared" ref="Q486:Q544" si="17">N486/(M486*K486/100)</f>
        <v>80</v>
      </c>
      <c r="R486" s="348"/>
      <c r="S486" s="722"/>
    </row>
    <row r="487" spans="1:19" s="447" customFormat="1">
      <c r="A487" s="446" t="s">
        <v>4</v>
      </c>
      <c r="B487" s="579" t="s">
        <v>3160</v>
      </c>
      <c r="C487" s="412" t="s">
        <v>38</v>
      </c>
      <c r="D487" s="579" t="s">
        <v>3158</v>
      </c>
      <c r="E487" s="415" t="s">
        <v>3159</v>
      </c>
      <c r="F487" s="448" t="s">
        <v>137</v>
      </c>
      <c r="G487" s="412" t="s">
        <v>1926</v>
      </c>
      <c r="H487" s="412" t="s">
        <v>11</v>
      </c>
      <c r="I487" s="579" t="s">
        <v>6</v>
      </c>
      <c r="J487" s="579" t="s">
        <v>66</v>
      </c>
      <c r="K487" s="723">
        <v>0.32</v>
      </c>
      <c r="L487" s="449"/>
      <c r="M487" s="450">
        <v>25</v>
      </c>
      <c r="N487" s="450">
        <v>7</v>
      </c>
      <c r="O487" s="351">
        <f t="shared" si="16"/>
        <v>0.28000000000000003</v>
      </c>
      <c r="P487" s="724">
        <v>0.875</v>
      </c>
      <c r="Q487" s="352">
        <f t="shared" si="17"/>
        <v>87.5</v>
      </c>
      <c r="R487" s="348"/>
      <c r="S487" s="722"/>
    </row>
    <row r="488" spans="1:19" s="447" customFormat="1">
      <c r="A488" s="446" t="s">
        <v>4</v>
      </c>
      <c r="B488" s="579" t="s">
        <v>3160</v>
      </c>
      <c r="C488" s="412" t="s">
        <v>1913</v>
      </c>
      <c r="D488" s="579" t="s">
        <v>3161</v>
      </c>
      <c r="E488" s="415"/>
      <c r="F488" s="448" t="s">
        <v>137</v>
      </c>
      <c r="G488" s="412" t="s">
        <v>1926</v>
      </c>
      <c r="H488" s="412" t="s">
        <v>11</v>
      </c>
      <c r="I488" s="579" t="s">
        <v>6</v>
      </c>
      <c r="J488" s="579" t="s">
        <v>66</v>
      </c>
      <c r="K488" s="723">
        <v>3.7486218302094816E-2</v>
      </c>
      <c r="L488" s="449"/>
      <c r="M488" s="450">
        <v>1814</v>
      </c>
      <c r="N488" s="450">
        <v>54</v>
      </c>
      <c r="O488" s="351">
        <f t="shared" si="16"/>
        <v>2.9768467475192944E-2</v>
      </c>
      <c r="P488" s="724">
        <v>0.79411764705882348</v>
      </c>
      <c r="Q488" s="352">
        <f t="shared" si="17"/>
        <v>79.411764705882348</v>
      </c>
      <c r="R488" s="348"/>
      <c r="S488" s="722"/>
    </row>
    <row r="489" spans="1:19" s="447" customFormat="1">
      <c r="A489" s="446" t="s">
        <v>4</v>
      </c>
      <c r="B489" s="579" t="s">
        <v>3160</v>
      </c>
      <c r="C489" s="412" t="s">
        <v>1913</v>
      </c>
      <c r="D489" s="579" t="s">
        <v>3155</v>
      </c>
      <c r="E489" s="415"/>
      <c r="F489" s="448" t="s">
        <v>137</v>
      </c>
      <c r="G489" s="412" t="s">
        <v>1926</v>
      </c>
      <c r="H489" s="412" t="s">
        <v>11</v>
      </c>
      <c r="I489" s="579" t="s">
        <v>6</v>
      </c>
      <c r="J489" s="579" t="s">
        <v>66</v>
      </c>
      <c r="K489" s="723">
        <v>0.35714285714285715</v>
      </c>
      <c r="L489" s="449"/>
      <c r="M489" s="450">
        <v>14</v>
      </c>
      <c r="N489" s="450">
        <v>4</v>
      </c>
      <c r="O489" s="351">
        <f t="shared" si="16"/>
        <v>0.2857142857142857</v>
      </c>
      <c r="P489" s="724">
        <v>0.8</v>
      </c>
      <c r="Q489" s="352">
        <f t="shared" si="17"/>
        <v>80</v>
      </c>
      <c r="R489" s="348"/>
      <c r="S489" s="722"/>
    </row>
    <row r="490" spans="1:19" s="447" customFormat="1">
      <c r="A490" s="446" t="s">
        <v>4</v>
      </c>
      <c r="B490" s="579" t="s">
        <v>3160</v>
      </c>
      <c r="C490" s="412" t="s">
        <v>1913</v>
      </c>
      <c r="D490" s="579" t="s">
        <v>3157</v>
      </c>
      <c r="E490" s="415"/>
      <c r="F490" s="448" t="s">
        <v>137</v>
      </c>
      <c r="G490" s="412" t="s">
        <v>1926</v>
      </c>
      <c r="H490" s="412" t="s">
        <v>11</v>
      </c>
      <c r="I490" s="579" t="s">
        <v>6</v>
      </c>
      <c r="J490" s="579" t="s">
        <v>66</v>
      </c>
      <c r="K490" s="723">
        <v>7.1428571428571425E-2</v>
      </c>
      <c r="L490" s="449"/>
      <c r="M490" s="450">
        <v>84</v>
      </c>
      <c r="N490" s="450">
        <v>3</v>
      </c>
      <c r="O490" s="351">
        <f t="shared" si="16"/>
        <v>3.5714285714285712E-2</v>
      </c>
      <c r="P490" s="724">
        <v>0.5</v>
      </c>
      <c r="Q490" s="352">
        <f t="shared" si="17"/>
        <v>50</v>
      </c>
      <c r="R490" s="348"/>
      <c r="S490" s="722"/>
    </row>
    <row r="491" spans="1:19" s="447" customFormat="1">
      <c r="A491" s="446" t="s">
        <v>4</v>
      </c>
      <c r="B491" s="579" t="s">
        <v>3160</v>
      </c>
      <c r="C491" s="412" t="s">
        <v>1914</v>
      </c>
      <c r="D491" s="579" t="s">
        <v>3157</v>
      </c>
      <c r="E491" s="415" t="s">
        <v>3162</v>
      </c>
      <c r="F491" s="448" t="s">
        <v>137</v>
      </c>
      <c r="G491" s="412" t="s">
        <v>1926</v>
      </c>
      <c r="H491" s="412" t="s">
        <v>11</v>
      </c>
      <c r="I491" s="579" t="s">
        <v>6</v>
      </c>
      <c r="J491" s="579" t="s">
        <v>66</v>
      </c>
      <c r="K491" s="723">
        <v>0.18181818181818182</v>
      </c>
      <c r="L491" s="449"/>
      <c r="M491" s="450">
        <v>66</v>
      </c>
      <c r="N491" s="450">
        <v>9</v>
      </c>
      <c r="O491" s="351">
        <f t="shared" si="16"/>
        <v>0.13636363636363635</v>
      </c>
      <c r="P491" s="724">
        <v>0.75</v>
      </c>
      <c r="Q491" s="352">
        <f t="shared" si="17"/>
        <v>75</v>
      </c>
      <c r="R491" s="348"/>
      <c r="S491" s="722"/>
    </row>
    <row r="492" spans="1:19" s="447" customFormat="1">
      <c r="A492" s="446" t="s">
        <v>4</v>
      </c>
      <c r="B492" s="579" t="s">
        <v>3160</v>
      </c>
      <c r="C492" s="412" t="s">
        <v>1914</v>
      </c>
      <c r="D492" s="579" t="s">
        <v>3158</v>
      </c>
      <c r="E492" s="415"/>
      <c r="F492" s="448" t="s">
        <v>137</v>
      </c>
      <c r="G492" s="412" t="s">
        <v>1926</v>
      </c>
      <c r="H492" s="412" t="s">
        <v>11</v>
      </c>
      <c r="I492" s="579" t="s">
        <v>6</v>
      </c>
      <c r="J492" s="579" t="s">
        <v>66</v>
      </c>
      <c r="K492" s="723">
        <v>0.24</v>
      </c>
      <c r="L492" s="449"/>
      <c r="M492" s="450">
        <v>75</v>
      </c>
      <c r="N492" s="450">
        <v>10</v>
      </c>
      <c r="O492" s="351">
        <f t="shared" si="16"/>
        <v>0.13333333333333333</v>
      </c>
      <c r="P492" s="724">
        <v>0.55555555555555558</v>
      </c>
      <c r="Q492" s="352">
        <f t="shared" si="17"/>
        <v>55.555555555555557</v>
      </c>
      <c r="R492" s="348"/>
      <c r="S492" s="722"/>
    </row>
    <row r="493" spans="1:19" s="447" customFormat="1">
      <c r="A493" s="446" t="s">
        <v>4</v>
      </c>
      <c r="B493" s="579" t="s">
        <v>3160</v>
      </c>
      <c r="C493" s="412" t="s">
        <v>1914</v>
      </c>
      <c r="D493" s="579" t="s">
        <v>3163</v>
      </c>
      <c r="E493" s="415"/>
      <c r="F493" s="448" t="s">
        <v>137</v>
      </c>
      <c r="G493" s="412" t="s">
        <v>1926</v>
      </c>
      <c r="H493" s="412" t="s">
        <v>11</v>
      </c>
      <c r="I493" s="579" t="s">
        <v>6</v>
      </c>
      <c r="J493" s="579" t="s">
        <v>66</v>
      </c>
      <c r="K493" s="723">
        <v>0.45370370370370372</v>
      </c>
      <c r="L493" s="449"/>
      <c r="M493" s="450">
        <v>108</v>
      </c>
      <c r="N493" s="450">
        <v>36</v>
      </c>
      <c r="O493" s="351">
        <f t="shared" si="16"/>
        <v>0.33333333333333331</v>
      </c>
      <c r="P493" s="724">
        <v>0.73469387755102045</v>
      </c>
      <c r="Q493" s="352">
        <f t="shared" si="17"/>
        <v>73.469387755102048</v>
      </c>
      <c r="R493" s="348"/>
      <c r="S493" s="722"/>
    </row>
    <row r="494" spans="1:19" s="447" customFormat="1">
      <c r="A494" s="446" t="s">
        <v>4</v>
      </c>
      <c r="B494" s="579" t="s">
        <v>3160</v>
      </c>
      <c r="C494" s="412" t="s">
        <v>1914</v>
      </c>
      <c r="D494" s="579" t="s">
        <v>3164</v>
      </c>
      <c r="E494" s="415"/>
      <c r="F494" s="448" t="s">
        <v>137</v>
      </c>
      <c r="G494" s="412" t="s">
        <v>1926</v>
      </c>
      <c r="H494" s="412" t="s">
        <v>11</v>
      </c>
      <c r="I494" s="579" t="s">
        <v>6</v>
      </c>
      <c r="J494" s="579" t="s">
        <v>66</v>
      </c>
      <c r="K494" s="723">
        <v>0.76923076923076938</v>
      </c>
      <c r="L494" s="449"/>
      <c r="M494" s="450">
        <v>13</v>
      </c>
      <c r="N494" s="450">
        <v>10</v>
      </c>
      <c r="O494" s="351">
        <f t="shared" si="16"/>
        <v>0.76923076923076927</v>
      </c>
      <c r="P494" s="724">
        <v>1</v>
      </c>
      <c r="Q494" s="352">
        <f t="shared" si="17"/>
        <v>99.999999999999986</v>
      </c>
      <c r="R494" s="348"/>
      <c r="S494" s="722"/>
    </row>
    <row r="495" spans="1:19" s="447" customFormat="1">
      <c r="A495" s="446" t="s">
        <v>4</v>
      </c>
      <c r="B495" s="579" t="s">
        <v>3160</v>
      </c>
      <c r="C495" s="412" t="s">
        <v>1915</v>
      </c>
      <c r="D495" s="579" t="s">
        <v>3155</v>
      </c>
      <c r="E495" s="415"/>
      <c r="F495" s="448" t="s">
        <v>137</v>
      </c>
      <c r="G495" s="412" t="s">
        <v>1926</v>
      </c>
      <c r="H495" s="412" t="s">
        <v>11</v>
      </c>
      <c r="I495" s="579" t="s">
        <v>6</v>
      </c>
      <c r="J495" s="579" t="s">
        <v>66</v>
      </c>
      <c r="K495" s="723">
        <v>8.4507042253521125E-2</v>
      </c>
      <c r="L495" s="449"/>
      <c r="M495" s="450">
        <v>71</v>
      </c>
      <c r="N495" s="450">
        <v>4</v>
      </c>
      <c r="O495" s="351">
        <f t="shared" si="16"/>
        <v>5.6338028169014086E-2</v>
      </c>
      <c r="P495" s="724">
        <v>0.66666666666666652</v>
      </c>
      <c r="Q495" s="352">
        <f t="shared" si="17"/>
        <v>66.666666666666671</v>
      </c>
      <c r="R495" s="348"/>
      <c r="S495" s="722"/>
    </row>
    <row r="496" spans="1:19" s="447" customFormat="1">
      <c r="A496" s="446" t="s">
        <v>4</v>
      </c>
      <c r="B496" s="579" t="s">
        <v>3160</v>
      </c>
      <c r="C496" s="412" t="s">
        <v>1915</v>
      </c>
      <c r="D496" s="579" t="s">
        <v>3155</v>
      </c>
      <c r="E496" s="415" t="s">
        <v>3165</v>
      </c>
      <c r="F496" s="448" t="s">
        <v>137</v>
      </c>
      <c r="G496" s="412" t="s">
        <v>1926</v>
      </c>
      <c r="H496" s="412" t="s">
        <v>11</v>
      </c>
      <c r="I496" s="579" t="s">
        <v>6</v>
      </c>
      <c r="J496" s="579" t="s">
        <v>66</v>
      </c>
      <c r="K496" s="723">
        <v>0.25</v>
      </c>
      <c r="L496" s="449" t="s">
        <v>3166</v>
      </c>
      <c r="M496" s="450">
        <v>12</v>
      </c>
      <c r="N496" s="450">
        <v>3</v>
      </c>
      <c r="O496" s="351">
        <f t="shared" si="16"/>
        <v>0.25</v>
      </c>
      <c r="P496" s="724">
        <v>1</v>
      </c>
      <c r="Q496" s="352">
        <f t="shared" si="17"/>
        <v>100</v>
      </c>
      <c r="R496" s="348"/>
      <c r="S496" s="722"/>
    </row>
    <row r="497" spans="1:19" s="447" customFormat="1">
      <c r="A497" s="446" t="s">
        <v>4</v>
      </c>
      <c r="B497" s="579" t="s">
        <v>3160</v>
      </c>
      <c r="C497" s="412" t="s">
        <v>1915</v>
      </c>
      <c r="D497" s="579" t="s">
        <v>3157</v>
      </c>
      <c r="E497" s="415"/>
      <c r="F497" s="448" t="s">
        <v>137</v>
      </c>
      <c r="G497" s="412" t="s">
        <v>1926</v>
      </c>
      <c r="H497" s="412" t="s">
        <v>11</v>
      </c>
      <c r="I497" s="579" t="s">
        <v>6</v>
      </c>
      <c r="J497" s="579" t="s">
        <v>66</v>
      </c>
      <c r="K497" s="723">
        <v>0.12068965517241378</v>
      </c>
      <c r="L497" s="449"/>
      <c r="M497" s="450">
        <v>58</v>
      </c>
      <c r="N497" s="450">
        <v>4</v>
      </c>
      <c r="O497" s="351">
        <f t="shared" si="16"/>
        <v>6.8965517241379309E-2</v>
      </c>
      <c r="P497" s="724">
        <v>0.5714285714285714</v>
      </c>
      <c r="Q497" s="352">
        <f t="shared" si="17"/>
        <v>57.142857142857146</v>
      </c>
      <c r="R497" s="348"/>
      <c r="S497" s="722"/>
    </row>
    <row r="498" spans="1:19" s="447" customFormat="1">
      <c r="A498" s="446" t="s">
        <v>4</v>
      </c>
      <c r="B498" s="579" t="s">
        <v>3160</v>
      </c>
      <c r="C498" s="412" t="s">
        <v>1916</v>
      </c>
      <c r="D498" s="579" t="s">
        <v>3155</v>
      </c>
      <c r="E498" s="415" t="s">
        <v>3167</v>
      </c>
      <c r="F498" s="448" t="s">
        <v>137</v>
      </c>
      <c r="G498" s="412" t="s">
        <v>1926</v>
      </c>
      <c r="H498" s="412" t="s">
        <v>11</v>
      </c>
      <c r="I498" s="579" t="s">
        <v>6</v>
      </c>
      <c r="J498" s="579" t="s">
        <v>66</v>
      </c>
      <c r="K498" s="723">
        <v>6.3492063492063489E-2</v>
      </c>
      <c r="L498" s="449"/>
      <c r="M498" s="450">
        <v>63</v>
      </c>
      <c r="N498" s="450">
        <v>3</v>
      </c>
      <c r="O498" s="351">
        <f t="shared" si="16"/>
        <v>4.7619047619047616E-2</v>
      </c>
      <c r="P498" s="724">
        <v>0.75</v>
      </c>
      <c r="Q498" s="352">
        <f t="shared" si="17"/>
        <v>75</v>
      </c>
      <c r="R498" s="348"/>
      <c r="S498" s="722"/>
    </row>
    <row r="499" spans="1:19" s="447" customFormat="1">
      <c r="A499" s="446" t="s">
        <v>4</v>
      </c>
      <c r="B499" s="579" t="s">
        <v>3160</v>
      </c>
      <c r="C499" s="412" t="s">
        <v>1916</v>
      </c>
      <c r="D499" s="579" t="s">
        <v>3155</v>
      </c>
      <c r="E499" s="415" t="s">
        <v>3168</v>
      </c>
      <c r="F499" s="448" t="s">
        <v>137</v>
      </c>
      <c r="G499" s="412" t="s">
        <v>1926</v>
      </c>
      <c r="H499" s="412" t="s">
        <v>11</v>
      </c>
      <c r="I499" s="579" t="s">
        <v>6</v>
      </c>
      <c r="J499" s="579" t="s">
        <v>66</v>
      </c>
      <c r="K499" s="723">
        <v>6.9767441860465115E-2</v>
      </c>
      <c r="L499" s="449" t="s">
        <v>3166</v>
      </c>
      <c r="M499" s="450">
        <v>43</v>
      </c>
      <c r="N499" s="450">
        <v>3</v>
      </c>
      <c r="O499" s="351">
        <f t="shared" si="16"/>
        <v>6.9767441860465115E-2</v>
      </c>
      <c r="P499" s="724">
        <v>1</v>
      </c>
      <c r="Q499" s="352">
        <f t="shared" si="17"/>
        <v>100</v>
      </c>
      <c r="R499" s="348"/>
      <c r="S499" s="722"/>
    </row>
    <row r="500" spans="1:19" s="447" customFormat="1">
      <c r="A500" s="446" t="s">
        <v>4</v>
      </c>
      <c r="B500" s="579" t="s">
        <v>3160</v>
      </c>
      <c r="C500" s="412" t="s">
        <v>1916</v>
      </c>
      <c r="D500" s="579" t="s">
        <v>3157</v>
      </c>
      <c r="E500" s="415"/>
      <c r="F500" s="448" t="s">
        <v>137</v>
      </c>
      <c r="G500" s="412" t="s">
        <v>1926</v>
      </c>
      <c r="H500" s="412" t="s">
        <v>11</v>
      </c>
      <c r="I500" s="579" t="s">
        <v>6</v>
      </c>
      <c r="J500" s="579" t="s">
        <v>66</v>
      </c>
      <c r="K500" s="723">
        <v>0.12345679012345678</v>
      </c>
      <c r="L500" s="449"/>
      <c r="M500" s="450">
        <v>81</v>
      </c>
      <c r="N500" s="450">
        <v>9</v>
      </c>
      <c r="O500" s="351">
        <f t="shared" si="16"/>
        <v>0.1111111111111111</v>
      </c>
      <c r="P500" s="724">
        <v>0.9</v>
      </c>
      <c r="Q500" s="352">
        <f t="shared" si="17"/>
        <v>90</v>
      </c>
      <c r="R500" s="348"/>
      <c r="S500" s="722"/>
    </row>
    <row r="501" spans="1:19" s="447" customFormat="1">
      <c r="A501" s="446" t="s">
        <v>4</v>
      </c>
      <c r="B501" s="579" t="s">
        <v>3160</v>
      </c>
      <c r="C501" s="412" t="s">
        <v>1916</v>
      </c>
      <c r="D501" s="579" t="s">
        <v>3157</v>
      </c>
      <c r="E501" s="415"/>
      <c r="F501" s="448" t="s">
        <v>137</v>
      </c>
      <c r="G501" s="412" t="s">
        <v>1926</v>
      </c>
      <c r="H501" s="412" t="s">
        <v>11</v>
      </c>
      <c r="I501" s="579" t="s">
        <v>6</v>
      </c>
      <c r="J501" s="579" t="s">
        <v>66</v>
      </c>
      <c r="K501" s="723">
        <v>0.1111111111111111</v>
      </c>
      <c r="L501" s="449" t="s">
        <v>3166</v>
      </c>
      <c r="M501" s="450">
        <v>27</v>
      </c>
      <c r="N501" s="450">
        <v>3</v>
      </c>
      <c r="O501" s="351">
        <f t="shared" si="16"/>
        <v>0.1111111111111111</v>
      </c>
      <c r="P501" s="724">
        <v>1</v>
      </c>
      <c r="Q501" s="352">
        <f t="shared" si="17"/>
        <v>100</v>
      </c>
      <c r="R501" s="348"/>
      <c r="S501" s="722"/>
    </row>
    <row r="502" spans="1:19" s="447" customFormat="1">
      <c r="A502" s="446" t="s">
        <v>4</v>
      </c>
      <c r="B502" s="579" t="s">
        <v>3160</v>
      </c>
      <c r="C502" s="412" t="s">
        <v>1916</v>
      </c>
      <c r="D502" s="579" t="s">
        <v>3157</v>
      </c>
      <c r="E502" s="415" t="s">
        <v>3169</v>
      </c>
      <c r="F502" s="448" t="s">
        <v>137</v>
      </c>
      <c r="G502" s="412" t="s">
        <v>1926</v>
      </c>
      <c r="H502" s="412" t="s">
        <v>11</v>
      </c>
      <c r="I502" s="579" t="s">
        <v>6</v>
      </c>
      <c r="J502" s="579" t="s">
        <v>66</v>
      </c>
      <c r="K502" s="723">
        <v>0.26315789473684209</v>
      </c>
      <c r="L502" s="449" t="s">
        <v>3170</v>
      </c>
      <c r="M502" s="450">
        <v>19</v>
      </c>
      <c r="N502" s="450">
        <v>3</v>
      </c>
      <c r="O502" s="351">
        <f t="shared" si="16"/>
        <v>0.15789473684210525</v>
      </c>
      <c r="P502" s="724">
        <v>0.6</v>
      </c>
      <c r="Q502" s="352">
        <f t="shared" si="17"/>
        <v>60</v>
      </c>
      <c r="R502" s="348"/>
      <c r="S502" s="722"/>
    </row>
    <row r="503" spans="1:19" s="447" customFormat="1">
      <c r="A503" s="446" t="s">
        <v>4</v>
      </c>
      <c r="B503" s="579" t="s">
        <v>3160</v>
      </c>
      <c r="C503" s="412" t="s">
        <v>1916</v>
      </c>
      <c r="D503" s="579" t="s">
        <v>3158</v>
      </c>
      <c r="E503" s="415"/>
      <c r="F503" s="448" t="s">
        <v>137</v>
      </c>
      <c r="G503" s="412" t="s">
        <v>1926</v>
      </c>
      <c r="H503" s="412" t="s">
        <v>11</v>
      </c>
      <c r="I503" s="579" t="s">
        <v>6</v>
      </c>
      <c r="J503" s="579" t="s">
        <v>66</v>
      </c>
      <c r="K503" s="723">
        <v>0.27586206896551724</v>
      </c>
      <c r="L503" s="449"/>
      <c r="M503" s="450">
        <v>29</v>
      </c>
      <c r="N503" s="450">
        <v>8</v>
      </c>
      <c r="O503" s="351">
        <f t="shared" si="16"/>
        <v>0.27586206896551724</v>
      </c>
      <c r="P503" s="724">
        <v>1</v>
      </c>
      <c r="Q503" s="352">
        <f t="shared" si="17"/>
        <v>100</v>
      </c>
      <c r="R503" s="348"/>
      <c r="S503" s="722"/>
    </row>
    <row r="504" spans="1:19" s="447" customFormat="1">
      <c r="A504" s="446" t="s">
        <v>4</v>
      </c>
      <c r="B504" s="579" t="s">
        <v>3160</v>
      </c>
      <c r="C504" s="412" t="s">
        <v>1916</v>
      </c>
      <c r="D504" s="579" t="s">
        <v>3163</v>
      </c>
      <c r="E504" s="415"/>
      <c r="F504" s="448" t="s">
        <v>137</v>
      </c>
      <c r="G504" s="412" t="s">
        <v>1926</v>
      </c>
      <c r="H504" s="412" t="s">
        <v>11</v>
      </c>
      <c r="I504" s="579" t="s">
        <v>6</v>
      </c>
      <c r="J504" s="579" t="s">
        <v>66</v>
      </c>
      <c r="K504" s="723">
        <v>0.4</v>
      </c>
      <c r="L504" s="449"/>
      <c r="M504" s="450">
        <v>25</v>
      </c>
      <c r="N504" s="450">
        <v>10</v>
      </c>
      <c r="O504" s="351">
        <f t="shared" si="16"/>
        <v>0.4</v>
      </c>
      <c r="P504" s="724">
        <v>1</v>
      </c>
      <c r="Q504" s="352">
        <f t="shared" si="17"/>
        <v>100</v>
      </c>
      <c r="R504" s="348"/>
      <c r="S504" s="722"/>
    </row>
    <row r="505" spans="1:19" s="447" customFormat="1">
      <c r="A505" s="446" t="s">
        <v>4</v>
      </c>
      <c r="B505" s="579" t="s">
        <v>3160</v>
      </c>
      <c r="C505" s="412" t="s">
        <v>1916</v>
      </c>
      <c r="D505" s="579" t="s">
        <v>3163</v>
      </c>
      <c r="E505" s="415" t="s">
        <v>3171</v>
      </c>
      <c r="F505" s="448" t="s">
        <v>137</v>
      </c>
      <c r="G505" s="412" t="s">
        <v>1926</v>
      </c>
      <c r="H505" s="412" t="s">
        <v>11</v>
      </c>
      <c r="I505" s="579" t="s">
        <v>6</v>
      </c>
      <c r="J505" s="579" t="s">
        <v>66</v>
      </c>
      <c r="K505" s="723">
        <v>0.45454545454545453</v>
      </c>
      <c r="L505" s="449" t="s">
        <v>3166</v>
      </c>
      <c r="M505" s="450">
        <v>22</v>
      </c>
      <c r="N505" s="450">
        <v>9</v>
      </c>
      <c r="O505" s="351">
        <f t="shared" si="16"/>
        <v>0.40909090909090912</v>
      </c>
      <c r="P505" s="724">
        <v>0.9</v>
      </c>
      <c r="Q505" s="352">
        <f t="shared" si="17"/>
        <v>90</v>
      </c>
      <c r="R505" s="348"/>
      <c r="S505" s="722"/>
    </row>
    <row r="506" spans="1:19" s="447" customFormat="1">
      <c r="A506" s="446" t="s">
        <v>4</v>
      </c>
      <c r="B506" s="579" t="s">
        <v>3160</v>
      </c>
      <c r="C506" s="412" t="s">
        <v>1917</v>
      </c>
      <c r="D506" s="579" t="s">
        <v>3158</v>
      </c>
      <c r="E506" s="415" t="s">
        <v>3172</v>
      </c>
      <c r="F506" s="448" t="s">
        <v>137</v>
      </c>
      <c r="G506" s="412" t="s">
        <v>1926</v>
      </c>
      <c r="H506" s="412" t="s">
        <v>11</v>
      </c>
      <c r="I506" s="579" t="s">
        <v>6</v>
      </c>
      <c r="J506" s="579" t="s">
        <v>66</v>
      </c>
      <c r="K506" s="723">
        <v>0.36363636363636365</v>
      </c>
      <c r="L506" s="449"/>
      <c r="M506" s="450">
        <v>11</v>
      </c>
      <c r="N506" s="450">
        <v>3</v>
      </c>
      <c r="O506" s="351">
        <f t="shared" si="16"/>
        <v>0.27272727272727271</v>
      </c>
      <c r="P506" s="724">
        <v>0.75</v>
      </c>
      <c r="Q506" s="352">
        <f t="shared" si="17"/>
        <v>75</v>
      </c>
      <c r="R506" s="348"/>
      <c r="S506" s="722"/>
    </row>
    <row r="507" spans="1:19" s="447" customFormat="1">
      <c r="A507" s="446" t="s">
        <v>4</v>
      </c>
      <c r="B507" s="579" t="s">
        <v>3160</v>
      </c>
      <c r="C507" s="412" t="s">
        <v>1917</v>
      </c>
      <c r="D507" s="579" t="s">
        <v>3163</v>
      </c>
      <c r="E507" s="415"/>
      <c r="F507" s="448" t="s">
        <v>137</v>
      </c>
      <c r="G507" s="412" t="s">
        <v>1926</v>
      </c>
      <c r="H507" s="412" t="s">
        <v>11</v>
      </c>
      <c r="I507" s="579" t="s">
        <v>6</v>
      </c>
      <c r="J507" s="579" t="s">
        <v>66</v>
      </c>
      <c r="K507" s="723">
        <v>0.4</v>
      </c>
      <c r="L507" s="449"/>
      <c r="M507" s="450">
        <v>30</v>
      </c>
      <c r="N507" s="450">
        <v>9</v>
      </c>
      <c r="O507" s="351">
        <f t="shared" si="16"/>
        <v>0.3</v>
      </c>
      <c r="P507" s="724">
        <v>0.75</v>
      </c>
      <c r="Q507" s="352">
        <f t="shared" si="17"/>
        <v>75</v>
      </c>
      <c r="R507" s="348"/>
      <c r="S507" s="722"/>
    </row>
    <row r="508" spans="1:19" s="447" customFormat="1">
      <c r="A508" s="446" t="s">
        <v>4</v>
      </c>
      <c r="B508" s="579" t="s">
        <v>3160</v>
      </c>
      <c r="C508" s="412" t="s">
        <v>1918</v>
      </c>
      <c r="D508" s="579" t="s">
        <v>3163</v>
      </c>
      <c r="E508" s="415" t="s">
        <v>3173</v>
      </c>
      <c r="F508" s="448" t="s">
        <v>137</v>
      </c>
      <c r="G508" s="412" t="s">
        <v>1926</v>
      </c>
      <c r="H508" s="412" t="s">
        <v>11</v>
      </c>
      <c r="I508" s="579" t="s">
        <v>6</v>
      </c>
      <c r="J508" s="579" t="s">
        <v>66</v>
      </c>
      <c r="K508" s="723">
        <v>0.69090909090909092</v>
      </c>
      <c r="L508" s="449"/>
      <c r="M508" s="450">
        <v>55</v>
      </c>
      <c r="N508" s="450">
        <v>33</v>
      </c>
      <c r="O508" s="351">
        <f t="shared" si="16"/>
        <v>0.6</v>
      </c>
      <c r="P508" s="724">
        <v>0.86842105263157909</v>
      </c>
      <c r="Q508" s="352">
        <f t="shared" si="17"/>
        <v>86.84210526315789</v>
      </c>
      <c r="R508" s="348"/>
      <c r="S508" s="722"/>
    </row>
    <row r="509" spans="1:19" s="447" customFormat="1">
      <c r="A509" s="446" t="s">
        <v>4</v>
      </c>
      <c r="B509" s="579" t="s">
        <v>3160</v>
      </c>
      <c r="C509" s="412" t="s">
        <v>1919</v>
      </c>
      <c r="D509" s="579" t="s">
        <v>3161</v>
      </c>
      <c r="E509" s="415"/>
      <c r="F509" s="448" t="s">
        <v>137</v>
      </c>
      <c r="G509" s="412" t="s">
        <v>1926</v>
      </c>
      <c r="H509" s="412" t="s">
        <v>11</v>
      </c>
      <c r="I509" s="579" t="s">
        <v>6</v>
      </c>
      <c r="J509" s="579" t="s">
        <v>66</v>
      </c>
      <c r="K509" s="723">
        <v>3.6335721596724664E-2</v>
      </c>
      <c r="L509" s="449"/>
      <c r="M509" s="450">
        <v>1954</v>
      </c>
      <c r="N509" s="450">
        <v>53</v>
      </c>
      <c r="O509" s="351">
        <f t="shared" si="16"/>
        <v>2.7123848515864891E-2</v>
      </c>
      <c r="P509" s="724">
        <v>0.74647887323943662</v>
      </c>
      <c r="Q509" s="352">
        <f t="shared" si="17"/>
        <v>74.647887323943664</v>
      </c>
      <c r="R509" s="348"/>
      <c r="S509" s="722"/>
    </row>
    <row r="510" spans="1:19" s="447" customFormat="1">
      <c r="A510" s="446" t="s">
        <v>4</v>
      </c>
      <c r="B510" s="579" t="s">
        <v>3160</v>
      </c>
      <c r="C510" s="412" t="s">
        <v>1919</v>
      </c>
      <c r="D510" s="579" t="s">
        <v>3161</v>
      </c>
      <c r="E510" s="415"/>
      <c r="F510" s="448" t="s">
        <v>137</v>
      </c>
      <c r="G510" s="412" t="s">
        <v>1926</v>
      </c>
      <c r="H510" s="412" t="s">
        <v>11</v>
      </c>
      <c r="I510" s="579" t="s">
        <v>6</v>
      </c>
      <c r="J510" s="579" t="s">
        <v>66</v>
      </c>
      <c r="K510" s="723">
        <v>4.5161290322580643E-2</v>
      </c>
      <c r="L510" s="449" t="s">
        <v>3166</v>
      </c>
      <c r="M510" s="450">
        <v>465</v>
      </c>
      <c r="N510" s="450">
        <v>12</v>
      </c>
      <c r="O510" s="351">
        <f t="shared" si="16"/>
        <v>2.5806451612903226E-2</v>
      </c>
      <c r="P510" s="724">
        <v>0.5714285714285714</v>
      </c>
      <c r="Q510" s="352">
        <f t="shared" si="17"/>
        <v>57.142857142857146</v>
      </c>
      <c r="R510" s="348"/>
      <c r="S510" s="722"/>
    </row>
    <row r="511" spans="1:19" s="447" customFormat="1">
      <c r="A511" s="446" t="s">
        <v>4</v>
      </c>
      <c r="B511" s="579" t="s">
        <v>3160</v>
      </c>
      <c r="C511" s="412" t="s">
        <v>1919</v>
      </c>
      <c r="D511" s="579" t="s">
        <v>3155</v>
      </c>
      <c r="E511" s="415"/>
      <c r="F511" s="448" t="s">
        <v>137</v>
      </c>
      <c r="G511" s="412" t="s">
        <v>1926</v>
      </c>
      <c r="H511" s="412" t="s">
        <v>11</v>
      </c>
      <c r="I511" s="579" t="s">
        <v>6</v>
      </c>
      <c r="J511" s="579" t="s">
        <v>66</v>
      </c>
      <c r="K511" s="723">
        <v>0.1</v>
      </c>
      <c r="L511" s="449"/>
      <c r="M511" s="450">
        <v>60</v>
      </c>
      <c r="N511" s="450">
        <v>4</v>
      </c>
      <c r="O511" s="351">
        <f t="shared" si="16"/>
        <v>6.6666666666666666E-2</v>
      </c>
      <c r="P511" s="724">
        <v>0.66666666666666652</v>
      </c>
      <c r="Q511" s="352">
        <f t="shared" si="17"/>
        <v>66.666666666666671</v>
      </c>
      <c r="R511" s="348"/>
      <c r="S511" s="722"/>
    </row>
    <row r="512" spans="1:19" s="447" customFormat="1">
      <c r="A512" s="446" t="s">
        <v>4</v>
      </c>
      <c r="B512" s="579" t="s">
        <v>3160</v>
      </c>
      <c r="C512" s="412" t="s">
        <v>1919</v>
      </c>
      <c r="D512" s="579" t="s">
        <v>3155</v>
      </c>
      <c r="E512" s="415" t="s">
        <v>3174</v>
      </c>
      <c r="F512" s="448" t="s">
        <v>137</v>
      </c>
      <c r="G512" s="412" t="s">
        <v>1926</v>
      </c>
      <c r="H512" s="412" t="s">
        <v>11</v>
      </c>
      <c r="I512" s="579" t="s">
        <v>6</v>
      </c>
      <c r="J512" s="579" t="s">
        <v>66</v>
      </c>
      <c r="K512" s="723">
        <v>0.35</v>
      </c>
      <c r="L512" s="449" t="s">
        <v>3166</v>
      </c>
      <c r="M512" s="450">
        <v>20</v>
      </c>
      <c r="N512" s="450">
        <v>6</v>
      </c>
      <c r="O512" s="351">
        <f t="shared" si="16"/>
        <v>0.3</v>
      </c>
      <c r="P512" s="724">
        <v>0.8571428571428571</v>
      </c>
      <c r="Q512" s="352">
        <f t="shared" si="17"/>
        <v>85.714285714285708</v>
      </c>
      <c r="R512" s="348"/>
      <c r="S512" s="722"/>
    </row>
    <row r="513" spans="1:19" s="447" customFormat="1">
      <c r="A513" s="446" t="s">
        <v>4</v>
      </c>
      <c r="B513" s="579" t="s">
        <v>3160</v>
      </c>
      <c r="C513" s="412" t="s">
        <v>1919</v>
      </c>
      <c r="D513" s="579" t="s">
        <v>3157</v>
      </c>
      <c r="E513" s="415" t="s">
        <v>3175</v>
      </c>
      <c r="F513" s="448" t="s">
        <v>137</v>
      </c>
      <c r="G513" s="412" t="s">
        <v>1926</v>
      </c>
      <c r="H513" s="412" t="s">
        <v>11</v>
      </c>
      <c r="I513" s="579" t="s">
        <v>6</v>
      </c>
      <c r="J513" s="579" t="s">
        <v>66</v>
      </c>
      <c r="K513" s="723">
        <v>0.33333333333333326</v>
      </c>
      <c r="L513" s="449"/>
      <c r="M513" s="450">
        <v>42</v>
      </c>
      <c r="N513" s="450">
        <v>8</v>
      </c>
      <c r="O513" s="351">
        <f t="shared" si="16"/>
        <v>0.19047619047619047</v>
      </c>
      <c r="P513" s="724">
        <v>0.5714285714285714</v>
      </c>
      <c r="Q513" s="352">
        <f t="shared" si="17"/>
        <v>57.14285714285716</v>
      </c>
      <c r="R513" s="348"/>
      <c r="S513" s="722"/>
    </row>
    <row r="514" spans="1:19" s="447" customFormat="1">
      <c r="A514" s="446" t="s">
        <v>4</v>
      </c>
      <c r="B514" s="579" t="s">
        <v>3160</v>
      </c>
      <c r="C514" s="412" t="s">
        <v>1920</v>
      </c>
      <c r="D514" s="579" t="s">
        <v>3155</v>
      </c>
      <c r="E514" s="415" t="s">
        <v>3176</v>
      </c>
      <c r="F514" s="448" t="s">
        <v>137</v>
      </c>
      <c r="G514" s="412" t="s">
        <v>1926</v>
      </c>
      <c r="H514" s="412" t="s">
        <v>11</v>
      </c>
      <c r="I514" s="579" t="s">
        <v>6</v>
      </c>
      <c r="J514" s="579" t="s">
        <v>66</v>
      </c>
      <c r="K514" s="723">
        <v>0.27777777777777779</v>
      </c>
      <c r="L514" s="449"/>
      <c r="M514" s="450">
        <v>18</v>
      </c>
      <c r="N514" s="450">
        <v>3</v>
      </c>
      <c r="O514" s="351">
        <f t="shared" si="16"/>
        <v>0.16666666666666666</v>
      </c>
      <c r="P514" s="724">
        <v>0.6</v>
      </c>
      <c r="Q514" s="352">
        <f t="shared" si="17"/>
        <v>60</v>
      </c>
      <c r="R514" s="348"/>
      <c r="S514" s="722"/>
    </row>
    <row r="515" spans="1:19" s="447" customFormat="1">
      <c r="A515" s="446" t="s">
        <v>4</v>
      </c>
      <c r="B515" s="579" t="s">
        <v>3160</v>
      </c>
      <c r="C515" s="412" t="s">
        <v>1920</v>
      </c>
      <c r="D515" s="579" t="s">
        <v>3157</v>
      </c>
      <c r="E515" s="415"/>
      <c r="F515" s="448" t="s">
        <v>137</v>
      </c>
      <c r="G515" s="412" t="s">
        <v>1926</v>
      </c>
      <c r="H515" s="412" t="s">
        <v>11</v>
      </c>
      <c r="I515" s="579" t="s">
        <v>6</v>
      </c>
      <c r="J515" s="579" t="s">
        <v>66</v>
      </c>
      <c r="K515" s="723">
        <v>0.10714285714285714</v>
      </c>
      <c r="L515" s="449"/>
      <c r="M515" s="450">
        <v>112</v>
      </c>
      <c r="N515" s="450">
        <v>7</v>
      </c>
      <c r="O515" s="351">
        <f t="shared" si="16"/>
        <v>6.25E-2</v>
      </c>
      <c r="P515" s="724">
        <v>0.58333333333333337</v>
      </c>
      <c r="Q515" s="352">
        <f t="shared" si="17"/>
        <v>58.333333333333336</v>
      </c>
      <c r="R515" s="348"/>
      <c r="S515" s="722"/>
    </row>
    <row r="516" spans="1:19" s="447" customFormat="1">
      <c r="A516" s="446" t="s">
        <v>4</v>
      </c>
      <c r="B516" s="579" t="s">
        <v>3160</v>
      </c>
      <c r="C516" s="412" t="s">
        <v>1920</v>
      </c>
      <c r="D516" s="579" t="s">
        <v>3157</v>
      </c>
      <c r="E516" s="415" t="s">
        <v>3177</v>
      </c>
      <c r="F516" s="448" t="s">
        <v>137</v>
      </c>
      <c r="G516" s="412" t="s">
        <v>1926</v>
      </c>
      <c r="H516" s="412" t="s">
        <v>11</v>
      </c>
      <c r="I516" s="579" t="s">
        <v>6</v>
      </c>
      <c r="J516" s="579" t="s">
        <v>66</v>
      </c>
      <c r="K516" s="723">
        <v>0.1875</v>
      </c>
      <c r="L516" s="449" t="s">
        <v>3166</v>
      </c>
      <c r="M516" s="450">
        <v>16</v>
      </c>
      <c r="N516" s="450">
        <v>3</v>
      </c>
      <c r="O516" s="351">
        <f t="shared" si="16"/>
        <v>0.1875</v>
      </c>
      <c r="P516" s="724">
        <v>1</v>
      </c>
      <c r="Q516" s="352">
        <f t="shared" si="17"/>
        <v>100</v>
      </c>
      <c r="R516" s="348"/>
      <c r="S516" s="722"/>
    </row>
    <row r="517" spans="1:19" s="447" customFormat="1">
      <c r="A517" s="446" t="s">
        <v>4</v>
      </c>
      <c r="B517" s="579" t="s">
        <v>3160</v>
      </c>
      <c r="C517" s="412" t="s">
        <v>1920</v>
      </c>
      <c r="D517" s="579" t="s">
        <v>3158</v>
      </c>
      <c r="E517" s="415"/>
      <c r="F517" s="448" t="s">
        <v>137</v>
      </c>
      <c r="G517" s="412" t="s">
        <v>1926</v>
      </c>
      <c r="H517" s="412" t="s">
        <v>11</v>
      </c>
      <c r="I517" s="579" t="s">
        <v>6</v>
      </c>
      <c r="J517" s="579" t="s">
        <v>66</v>
      </c>
      <c r="K517" s="723">
        <v>0.17821782178217821</v>
      </c>
      <c r="L517" s="449"/>
      <c r="M517" s="450">
        <v>101</v>
      </c>
      <c r="N517" s="450">
        <v>13</v>
      </c>
      <c r="O517" s="351">
        <f t="shared" si="16"/>
        <v>0.12871287128712872</v>
      </c>
      <c r="P517" s="724">
        <v>0.7222222222222221</v>
      </c>
      <c r="Q517" s="352">
        <f t="shared" si="17"/>
        <v>72.222222222222229</v>
      </c>
      <c r="R517" s="348"/>
      <c r="S517" s="722"/>
    </row>
    <row r="518" spans="1:19" s="447" customFormat="1">
      <c r="A518" s="446" t="s">
        <v>4</v>
      </c>
      <c r="B518" s="579" t="s">
        <v>3160</v>
      </c>
      <c r="C518" s="412" t="s">
        <v>1920</v>
      </c>
      <c r="D518" s="579" t="s">
        <v>3163</v>
      </c>
      <c r="E518" s="415"/>
      <c r="F518" s="448" t="s">
        <v>137</v>
      </c>
      <c r="G518" s="412" t="s">
        <v>1926</v>
      </c>
      <c r="H518" s="412" t="s">
        <v>11</v>
      </c>
      <c r="I518" s="579" t="s">
        <v>6</v>
      </c>
      <c r="J518" s="579" t="s">
        <v>66</v>
      </c>
      <c r="K518" s="723">
        <v>0.43209876543209874</v>
      </c>
      <c r="L518" s="449"/>
      <c r="M518" s="450">
        <v>81</v>
      </c>
      <c r="N518" s="450">
        <v>27</v>
      </c>
      <c r="O518" s="351">
        <f t="shared" si="16"/>
        <v>0.33333333333333331</v>
      </c>
      <c r="P518" s="724">
        <v>0.77142857142857157</v>
      </c>
      <c r="Q518" s="352">
        <f t="shared" si="17"/>
        <v>77.142857142857153</v>
      </c>
      <c r="R518" s="348"/>
      <c r="S518" s="722"/>
    </row>
    <row r="519" spans="1:19" s="447" customFormat="1">
      <c r="A519" s="446" t="s">
        <v>4</v>
      </c>
      <c r="B519" s="579" t="s">
        <v>3</v>
      </c>
      <c r="C519" s="412" t="s">
        <v>38</v>
      </c>
      <c r="D519" s="579" t="s">
        <v>3178</v>
      </c>
      <c r="E519" s="415" t="s">
        <v>3179</v>
      </c>
      <c r="F519" s="448" t="s">
        <v>137</v>
      </c>
      <c r="G519" s="412" t="s">
        <v>1926</v>
      </c>
      <c r="H519" s="412" t="s">
        <v>11</v>
      </c>
      <c r="I519" s="579" t="s">
        <v>6</v>
      </c>
      <c r="J519" s="579" t="s">
        <v>66</v>
      </c>
      <c r="K519" s="723">
        <v>4.7058823529411764E-2</v>
      </c>
      <c r="L519" s="449"/>
      <c r="M519" s="450">
        <v>85</v>
      </c>
      <c r="N519" s="450">
        <v>4</v>
      </c>
      <c r="O519" s="351">
        <f t="shared" si="16"/>
        <v>4.7058823529411764E-2</v>
      </c>
      <c r="P519" s="724">
        <v>1</v>
      </c>
      <c r="Q519" s="352">
        <f t="shared" si="17"/>
        <v>100</v>
      </c>
      <c r="R519" s="348"/>
      <c r="S519" s="722"/>
    </row>
    <row r="520" spans="1:19" s="447" customFormat="1">
      <c r="A520" s="446" t="s">
        <v>4</v>
      </c>
      <c r="B520" s="579" t="s">
        <v>3</v>
      </c>
      <c r="C520" s="412" t="s">
        <v>38</v>
      </c>
      <c r="D520" s="579" t="s">
        <v>3157</v>
      </c>
      <c r="E520" s="415"/>
      <c r="F520" s="448" t="s">
        <v>137</v>
      </c>
      <c r="G520" s="412" t="s">
        <v>1926</v>
      </c>
      <c r="H520" s="412" t="s">
        <v>11</v>
      </c>
      <c r="I520" s="579" t="s">
        <v>6</v>
      </c>
      <c r="J520" s="579" t="s">
        <v>66</v>
      </c>
      <c r="K520" s="723">
        <v>5.6603773584905669E-2</v>
      </c>
      <c r="L520" s="449"/>
      <c r="M520" s="450">
        <v>53</v>
      </c>
      <c r="N520" s="450">
        <v>2</v>
      </c>
      <c r="O520" s="351">
        <f t="shared" si="16"/>
        <v>3.7735849056603772E-2</v>
      </c>
      <c r="P520" s="724">
        <v>0.66666666666666652</v>
      </c>
      <c r="Q520" s="352">
        <f t="shared" si="17"/>
        <v>66.666666666666657</v>
      </c>
      <c r="R520" s="348"/>
      <c r="S520" s="722"/>
    </row>
    <row r="521" spans="1:19" s="447" customFormat="1">
      <c r="A521" s="446" t="s">
        <v>4</v>
      </c>
      <c r="B521" s="579" t="s">
        <v>3</v>
      </c>
      <c r="C521" s="412" t="s">
        <v>1913</v>
      </c>
      <c r="D521" s="579" t="s">
        <v>3178</v>
      </c>
      <c r="E521" s="415"/>
      <c r="F521" s="448" t="s">
        <v>137</v>
      </c>
      <c r="G521" s="412" t="s">
        <v>1926</v>
      </c>
      <c r="H521" s="412" t="s">
        <v>11</v>
      </c>
      <c r="I521" s="579" t="s">
        <v>6</v>
      </c>
      <c r="J521" s="579" t="s">
        <v>66</v>
      </c>
      <c r="K521" s="723">
        <v>7.6923076923076927E-2</v>
      </c>
      <c r="L521" s="449"/>
      <c r="M521" s="450">
        <v>39</v>
      </c>
      <c r="N521" s="450">
        <v>3</v>
      </c>
      <c r="O521" s="351">
        <f t="shared" si="16"/>
        <v>7.6923076923076927E-2</v>
      </c>
      <c r="P521" s="724">
        <v>1</v>
      </c>
      <c r="Q521" s="352">
        <f t="shared" si="17"/>
        <v>100</v>
      </c>
      <c r="R521" s="348"/>
      <c r="S521" s="722"/>
    </row>
    <row r="522" spans="1:19" s="447" customFormat="1">
      <c r="A522" s="446" t="s">
        <v>4</v>
      </c>
      <c r="B522" s="579" t="s">
        <v>3</v>
      </c>
      <c r="C522" s="412" t="s">
        <v>1913</v>
      </c>
      <c r="D522" s="579" t="s">
        <v>3157</v>
      </c>
      <c r="E522" s="415"/>
      <c r="F522" s="448" t="s">
        <v>137</v>
      </c>
      <c r="G522" s="412" t="s">
        <v>1926</v>
      </c>
      <c r="H522" s="412" t="s">
        <v>11</v>
      </c>
      <c r="I522" s="579" t="s">
        <v>6</v>
      </c>
      <c r="J522" s="579" t="s">
        <v>66</v>
      </c>
      <c r="K522" s="723">
        <v>0.21428571428571427</v>
      </c>
      <c r="L522" s="449"/>
      <c r="M522" s="450">
        <v>14</v>
      </c>
      <c r="N522" s="450">
        <v>3</v>
      </c>
      <c r="O522" s="351">
        <f t="shared" si="16"/>
        <v>0.21428571428571427</v>
      </c>
      <c r="P522" s="724">
        <v>1</v>
      </c>
      <c r="Q522" s="352">
        <f t="shared" si="17"/>
        <v>100</v>
      </c>
      <c r="R522" s="348"/>
      <c r="S522" s="722"/>
    </row>
    <row r="523" spans="1:19" s="447" customFormat="1">
      <c r="A523" s="446" t="s">
        <v>4</v>
      </c>
      <c r="B523" s="579" t="s">
        <v>3</v>
      </c>
      <c r="C523" s="412" t="s">
        <v>1914</v>
      </c>
      <c r="D523" s="579" t="s">
        <v>3178</v>
      </c>
      <c r="E523" s="415"/>
      <c r="F523" s="448" t="s">
        <v>137</v>
      </c>
      <c r="G523" s="412" t="s">
        <v>1926</v>
      </c>
      <c r="H523" s="412" t="s">
        <v>11</v>
      </c>
      <c r="I523" s="579" t="s">
        <v>6</v>
      </c>
      <c r="J523" s="579" t="s">
        <v>66</v>
      </c>
      <c r="K523" s="723">
        <v>0.16666666666666663</v>
      </c>
      <c r="L523" s="449"/>
      <c r="M523" s="450">
        <v>18</v>
      </c>
      <c r="N523" s="450">
        <v>3</v>
      </c>
      <c r="O523" s="351">
        <f t="shared" si="16"/>
        <v>0.16666666666666666</v>
      </c>
      <c r="P523" s="724">
        <v>1</v>
      </c>
      <c r="Q523" s="352">
        <f t="shared" si="17"/>
        <v>100.00000000000003</v>
      </c>
      <c r="R523" s="348"/>
      <c r="S523" s="722"/>
    </row>
    <row r="524" spans="1:19" s="447" customFormat="1">
      <c r="A524" s="446" t="s">
        <v>4</v>
      </c>
      <c r="B524" s="579" t="s">
        <v>3</v>
      </c>
      <c r="C524" s="412" t="s">
        <v>1914</v>
      </c>
      <c r="D524" s="579" t="s">
        <v>3157</v>
      </c>
      <c r="E524" s="415"/>
      <c r="F524" s="448" t="s">
        <v>137</v>
      </c>
      <c r="G524" s="412" t="s">
        <v>1926</v>
      </c>
      <c r="H524" s="412" t="s">
        <v>11</v>
      </c>
      <c r="I524" s="579" t="s">
        <v>6</v>
      </c>
      <c r="J524" s="579" t="s">
        <v>66</v>
      </c>
      <c r="K524" s="723">
        <v>0.10884353741496598</v>
      </c>
      <c r="L524" s="449"/>
      <c r="M524" s="450">
        <v>147</v>
      </c>
      <c r="N524" s="450">
        <v>11</v>
      </c>
      <c r="O524" s="351">
        <f t="shared" si="16"/>
        <v>7.4829931972789115E-2</v>
      </c>
      <c r="P524" s="724">
        <v>0.6875</v>
      </c>
      <c r="Q524" s="352">
        <f t="shared" si="17"/>
        <v>68.75</v>
      </c>
      <c r="R524" s="348"/>
      <c r="S524" s="722"/>
    </row>
    <row r="525" spans="1:19" s="447" customFormat="1">
      <c r="A525" s="446" t="s">
        <v>4</v>
      </c>
      <c r="B525" s="579" t="s">
        <v>3</v>
      </c>
      <c r="C525" s="412" t="s">
        <v>1914</v>
      </c>
      <c r="D525" s="579" t="s">
        <v>3158</v>
      </c>
      <c r="E525" s="415"/>
      <c r="F525" s="448" t="s">
        <v>137</v>
      </c>
      <c r="G525" s="412" t="s">
        <v>1926</v>
      </c>
      <c r="H525" s="412" t="s">
        <v>11</v>
      </c>
      <c r="I525" s="579" t="s">
        <v>6</v>
      </c>
      <c r="J525" s="579" t="s">
        <v>66</v>
      </c>
      <c r="K525" s="723">
        <v>0.21122112211221122</v>
      </c>
      <c r="L525" s="449"/>
      <c r="M525" s="450">
        <v>303</v>
      </c>
      <c r="N525" s="450">
        <v>54</v>
      </c>
      <c r="O525" s="351">
        <f t="shared" si="16"/>
        <v>0.17821782178217821</v>
      </c>
      <c r="P525" s="724">
        <v>0.84375</v>
      </c>
      <c r="Q525" s="352">
        <f t="shared" si="17"/>
        <v>84.375</v>
      </c>
      <c r="R525" s="348"/>
      <c r="S525" s="722"/>
    </row>
    <row r="526" spans="1:19" s="447" customFormat="1">
      <c r="A526" s="446" t="s">
        <v>4</v>
      </c>
      <c r="B526" s="579" t="s">
        <v>3</v>
      </c>
      <c r="C526" s="412" t="s">
        <v>1914</v>
      </c>
      <c r="D526" s="579" t="s">
        <v>3163</v>
      </c>
      <c r="E526" s="415"/>
      <c r="F526" s="448" t="s">
        <v>137</v>
      </c>
      <c r="G526" s="412" t="s">
        <v>1926</v>
      </c>
      <c r="H526" s="412" t="s">
        <v>11</v>
      </c>
      <c r="I526" s="579" t="s">
        <v>6</v>
      </c>
      <c r="J526" s="579" t="s">
        <v>66</v>
      </c>
      <c r="K526" s="723">
        <v>0.2196969696969697</v>
      </c>
      <c r="L526" s="449"/>
      <c r="M526" s="450">
        <v>132</v>
      </c>
      <c r="N526" s="450">
        <v>23</v>
      </c>
      <c r="O526" s="351">
        <f t="shared" si="16"/>
        <v>0.17424242424242425</v>
      </c>
      <c r="P526" s="724">
        <v>0.7931034482758621</v>
      </c>
      <c r="Q526" s="352">
        <f t="shared" si="17"/>
        <v>79.310344827586206</v>
      </c>
      <c r="R526" s="348"/>
      <c r="S526" s="722"/>
    </row>
    <row r="527" spans="1:19" s="447" customFormat="1">
      <c r="A527" s="446" t="s">
        <v>4</v>
      </c>
      <c r="B527" s="579" t="s">
        <v>3</v>
      </c>
      <c r="C527" s="412" t="s">
        <v>1915</v>
      </c>
      <c r="D527" s="579" t="s">
        <v>3157</v>
      </c>
      <c r="E527" s="415" t="s">
        <v>3180</v>
      </c>
      <c r="F527" s="448" t="s">
        <v>137</v>
      </c>
      <c r="G527" s="412" t="s">
        <v>1926</v>
      </c>
      <c r="H527" s="412" t="s">
        <v>11</v>
      </c>
      <c r="I527" s="579" t="s">
        <v>6</v>
      </c>
      <c r="J527" s="579" t="s">
        <v>66</v>
      </c>
      <c r="K527" s="723">
        <v>0.41935483870967744</v>
      </c>
      <c r="L527" s="449"/>
      <c r="M527" s="450">
        <v>31</v>
      </c>
      <c r="N527" s="450">
        <v>12</v>
      </c>
      <c r="O527" s="351">
        <f t="shared" si="16"/>
        <v>0.38709677419354838</v>
      </c>
      <c r="P527" s="724">
        <v>0.92307692307692302</v>
      </c>
      <c r="Q527" s="352">
        <f t="shared" si="17"/>
        <v>92.307692307692307</v>
      </c>
      <c r="R527" s="348"/>
      <c r="S527" s="722"/>
    </row>
    <row r="528" spans="1:19" s="447" customFormat="1">
      <c r="A528" s="446" t="s">
        <v>4</v>
      </c>
      <c r="B528" s="579" t="s">
        <v>3</v>
      </c>
      <c r="C528" s="412" t="s">
        <v>1916</v>
      </c>
      <c r="D528" s="579" t="s">
        <v>3178</v>
      </c>
      <c r="E528" s="415"/>
      <c r="F528" s="448" t="s">
        <v>137</v>
      </c>
      <c r="G528" s="412" t="s">
        <v>1926</v>
      </c>
      <c r="H528" s="412" t="s">
        <v>11</v>
      </c>
      <c r="I528" s="579" t="s">
        <v>6</v>
      </c>
      <c r="J528" s="579" t="s">
        <v>66</v>
      </c>
      <c r="K528" s="723">
        <v>6.3829787234042548E-2</v>
      </c>
      <c r="L528" s="449"/>
      <c r="M528" s="450">
        <v>47</v>
      </c>
      <c r="N528" s="450">
        <v>2</v>
      </c>
      <c r="O528" s="351">
        <f t="shared" si="16"/>
        <v>4.2553191489361701E-2</v>
      </c>
      <c r="P528" s="724">
        <v>0.66666666666666652</v>
      </c>
      <c r="Q528" s="352">
        <f t="shared" si="17"/>
        <v>66.666666666666671</v>
      </c>
      <c r="R528" s="348"/>
      <c r="S528" s="722"/>
    </row>
    <row r="529" spans="1:19" s="447" customFormat="1">
      <c r="A529" s="446" t="s">
        <v>4</v>
      </c>
      <c r="B529" s="579" t="s">
        <v>3</v>
      </c>
      <c r="C529" s="412" t="s">
        <v>1916</v>
      </c>
      <c r="D529" s="579" t="s">
        <v>3157</v>
      </c>
      <c r="E529" s="415" t="s">
        <v>3181</v>
      </c>
      <c r="F529" s="448" t="s">
        <v>137</v>
      </c>
      <c r="G529" s="412" t="s">
        <v>1926</v>
      </c>
      <c r="H529" s="412" t="s">
        <v>11</v>
      </c>
      <c r="I529" s="579" t="s">
        <v>6</v>
      </c>
      <c r="J529" s="579" t="s">
        <v>66</v>
      </c>
      <c r="K529" s="723">
        <v>0.34782608695652173</v>
      </c>
      <c r="L529" s="449"/>
      <c r="M529" s="450">
        <v>23</v>
      </c>
      <c r="N529" s="450">
        <v>4</v>
      </c>
      <c r="O529" s="351">
        <f t="shared" si="16"/>
        <v>0.17391304347826086</v>
      </c>
      <c r="P529" s="724">
        <v>0.5</v>
      </c>
      <c r="Q529" s="352">
        <f t="shared" si="17"/>
        <v>50</v>
      </c>
      <c r="R529" s="348"/>
      <c r="S529" s="722"/>
    </row>
    <row r="530" spans="1:19" s="447" customFormat="1">
      <c r="A530" s="446" t="s">
        <v>4</v>
      </c>
      <c r="B530" s="579" t="s">
        <v>3</v>
      </c>
      <c r="C530" s="412" t="s">
        <v>1917</v>
      </c>
      <c r="D530" s="579" t="s">
        <v>3157</v>
      </c>
      <c r="E530" s="415" t="s">
        <v>3182</v>
      </c>
      <c r="F530" s="448" t="s">
        <v>137</v>
      </c>
      <c r="G530" s="412" t="s">
        <v>1926</v>
      </c>
      <c r="H530" s="412" t="s">
        <v>11</v>
      </c>
      <c r="I530" s="579" t="s">
        <v>6</v>
      </c>
      <c r="J530" s="579" t="s">
        <v>66</v>
      </c>
      <c r="K530" s="723">
        <v>0.21428571428571427</v>
      </c>
      <c r="L530" s="449"/>
      <c r="M530" s="450">
        <v>42</v>
      </c>
      <c r="N530" s="450">
        <v>8</v>
      </c>
      <c r="O530" s="351">
        <f t="shared" si="16"/>
        <v>0.19047619047619047</v>
      </c>
      <c r="P530" s="724">
        <v>0.88888888888888884</v>
      </c>
      <c r="Q530" s="352">
        <f t="shared" si="17"/>
        <v>88.888888888888886</v>
      </c>
      <c r="R530" s="348"/>
      <c r="S530" s="722"/>
    </row>
    <row r="531" spans="1:19" s="447" customFormat="1">
      <c r="A531" s="446" t="s">
        <v>4</v>
      </c>
      <c r="B531" s="579" t="s">
        <v>3</v>
      </c>
      <c r="C531" s="412" t="s">
        <v>1917</v>
      </c>
      <c r="D531" s="579" t="s">
        <v>3158</v>
      </c>
      <c r="E531" s="415" t="s">
        <v>3183</v>
      </c>
      <c r="F531" s="448" t="s">
        <v>137</v>
      </c>
      <c r="G531" s="412" t="s">
        <v>1926</v>
      </c>
      <c r="H531" s="412" t="s">
        <v>11</v>
      </c>
      <c r="I531" s="579" t="s">
        <v>6</v>
      </c>
      <c r="J531" s="579" t="s">
        <v>66</v>
      </c>
      <c r="K531" s="723">
        <v>0.31818181818181818</v>
      </c>
      <c r="L531" s="449"/>
      <c r="M531" s="450">
        <v>22</v>
      </c>
      <c r="N531" s="450">
        <v>5</v>
      </c>
      <c r="O531" s="351">
        <f t="shared" si="16"/>
        <v>0.22727272727272727</v>
      </c>
      <c r="P531" s="724">
        <v>0.7142857142857143</v>
      </c>
      <c r="Q531" s="352">
        <f t="shared" si="17"/>
        <v>71.428571428571416</v>
      </c>
      <c r="R531" s="348"/>
      <c r="S531" s="722"/>
    </row>
    <row r="532" spans="1:19" s="447" customFormat="1">
      <c r="A532" s="446" t="s">
        <v>4</v>
      </c>
      <c r="B532" s="579" t="s">
        <v>3</v>
      </c>
      <c r="C532" s="412" t="s">
        <v>1919</v>
      </c>
      <c r="D532" s="579" t="s">
        <v>3184</v>
      </c>
      <c r="E532" s="415"/>
      <c r="F532" s="448" t="s">
        <v>137</v>
      </c>
      <c r="G532" s="412" t="s">
        <v>1926</v>
      </c>
      <c r="H532" s="412" t="s">
        <v>11</v>
      </c>
      <c r="I532" s="579" t="s">
        <v>6</v>
      </c>
      <c r="J532" s="579" t="s">
        <v>66</v>
      </c>
      <c r="K532" s="723">
        <v>4.5871559633027525E-2</v>
      </c>
      <c r="L532" s="449"/>
      <c r="M532" s="450">
        <v>109</v>
      </c>
      <c r="N532" s="450">
        <v>3</v>
      </c>
      <c r="O532" s="351">
        <f t="shared" si="16"/>
        <v>2.7522935779816515E-2</v>
      </c>
      <c r="P532" s="724">
        <v>0.6</v>
      </c>
      <c r="Q532" s="352">
        <f t="shared" si="17"/>
        <v>60</v>
      </c>
      <c r="R532" s="348"/>
      <c r="S532" s="722"/>
    </row>
    <row r="533" spans="1:19" s="447" customFormat="1">
      <c r="A533" s="446" t="s">
        <v>4</v>
      </c>
      <c r="B533" s="579" t="s">
        <v>3</v>
      </c>
      <c r="C533" s="412" t="s">
        <v>1919</v>
      </c>
      <c r="D533" s="579" t="s">
        <v>3178</v>
      </c>
      <c r="E533" s="415"/>
      <c r="F533" s="448" t="s">
        <v>137</v>
      </c>
      <c r="G533" s="412" t="s">
        <v>1926</v>
      </c>
      <c r="H533" s="412" t="s">
        <v>11</v>
      </c>
      <c r="I533" s="579" t="s">
        <v>6</v>
      </c>
      <c r="J533" s="579" t="s">
        <v>66</v>
      </c>
      <c r="K533" s="723">
        <v>3.9430449069003289E-2</v>
      </c>
      <c r="L533" s="449"/>
      <c r="M533" s="450">
        <v>913</v>
      </c>
      <c r="N533" s="450">
        <v>28</v>
      </c>
      <c r="O533" s="351">
        <f t="shared" si="16"/>
        <v>3.0668127053669222E-2</v>
      </c>
      <c r="P533" s="724">
        <v>0.7777777777777779</v>
      </c>
      <c r="Q533" s="352">
        <f t="shared" si="17"/>
        <v>77.777777777777786</v>
      </c>
      <c r="R533" s="348"/>
      <c r="S533" s="722"/>
    </row>
    <row r="534" spans="1:19" s="447" customFormat="1">
      <c r="A534" s="446" t="s">
        <v>4</v>
      </c>
      <c r="B534" s="579" t="s">
        <v>3</v>
      </c>
      <c r="C534" s="412" t="s">
        <v>1919</v>
      </c>
      <c r="D534" s="579" t="s">
        <v>3157</v>
      </c>
      <c r="E534" s="415" t="s">
        <v>3185</v>
      </c>
      <c r="F534" s="448" t="s">
        <v>137</v>
      </c>
      <c r="G534" s="412" t="s">
        <v>1926</v>
      </c>
      <c r="H534" s="412" t="s">
        <v>11</v>
      </c>
      <c r="I534" s="579" t="s">
        <v>6</v>
      </c>
      <c r="J534" s="579" t="s">
        <v>66</v>
      </c>
      <c r="K534" s="723">
        <v>0.26470588235294118</v>
      </c>
      <c r="L534" s="449"/>
      <c r="M534" s="450">
        <v>34</v>
      </c>
      <c r="N534" s="450">
        <v>7</v>
      </c>
      <c r="O534" s="351">
        <f t="shared" si="16"/>
        <v>0.20588235294117646</v>
      </c>
      <c r="P534" s="724">
        <v>0.7777777777777779</v>
      </c>
      <c r="Q534" s="352">
        <f t="shared" si="17"/>
        <v>77.777777777777786</v>
      </c>
      <c r="R534" s="348"/>
      <c r="S534" s="722"/>
    </row>
    <row r="535" spans="1:19" s="447" customFormat="1">
      <c r="A535" s="446" t="s">
        <v>4</v>
      </c>
      <c r="B535" s="579" t="s">
        <v>3</v>
      </c>
      <c r="C535" s="412" t="s">
        <v>1920</v>
      </c>
      <c r="D535" s="579" t="s">
        <v>3178</v>
      </c>
      <c r="E535" s="415"/>
      <c r="F535" s="448" t="s">
        <v>137</v>
      </c>
      <c r="G535" s="412" t="s">
        <v>1926</v>
      </c>
      <c r="H535" s="412" t="s">
        <v>11</v>
      </c>
      <c r="I535" s="579" t="s">
        <v>6</v>
      </c>
      <c r="J535" s="579" t="s">
        <v>66</v>
      </c>
      <c r="K535" s="723">
        <v>0.16666666666666663</v>
      </c>
      <c r="L535" s="449"/>
      <c r="M535" s="450">
        <v>18</v>
      </c>
      <c r="N535" s="450">
        <v>2</v>
      </c>
      <c r="O535" s="351">
        <f t="shared" si="16"/>
        <v>0.1111111111111111</v>
      </c>
      <c r="P535" s="724">
        <v>0.66666666666666652</v>
      </c>
      <c r="Q535" s="352">
        <f t="shared" si="17"/>
        <v>66.666666666666686</v>
      </c>
      <c r="R535" s="348"/>
      <c r="S535" s="722"/>
    </row>
    <row r="536" spans="1:19" s="447" customFormat="1">
      <c r="A536" s="446" t="s">
        <v>4</v>
      </c>
      <c r="B536" s="579" t="s">
        <v>3</v>
      </c>
      <c r="C536" s="412" t="s">
        <v>1920</v>
      </c>
      <c r="D536" s="579" t="s">
        <v>3157</v>
      </c>
      <c r="E536" s="415"/>
      <c r="F536" s="448" t="s">
        <v>137</v>
      </c>
      <c r="G536" s="412" t="s">
        <v>1926</v>
      </c>
      <c r="H536" s="412" t="s">
        <v>11</v>
      </c>
      <c r="I536" s="579" t="s">
        <v>6</v>
      </c>
      <c r="J536" s="579" t="s">
        <v>66</v>
      </c>
      <c r="K536" s="723">
        <v>0.10714285714285714</v>
      </c>
      <c r="L536" s="449"/>
      <c r="M536" s="450">
        <v>84</v>
      </c>
      <c r="N536" s="450">
        <v>8</v>
      </c>
      <c r="O536" s="351">
        <f t="shared" si="16"/>
        <v>9.5238095238095233E-2</v>
      </c>
      <c r="P536" s="724">
        <v>0.88888888888888884</v>
      </c>
      <c r="Q536" s="352">
        <f t="shared" si="17"/>
        <v>88.888888888888886</v>
      </c>
      <c r="R536" s="348"/>
      <c r="S536" s="722"/>
    </row>
    <row r="537" spans="1:19" s="447" customFormat="1">
      <c r="A537" s="446" t="s">
        <v>4</v>
      </c>
      <c r="B537" s="579" t="s">
        <v>3</v>
      </c>
      <c r="C537" s="412" t="s">
        <v>1920</v>
      </c>
      <c r="D537" s="579" t="s">
        <v>3158</v>
      </c>
      <c r="E537" s="415"/>
      <c r="F537" s="448" t="s">
        <v>137</v>
      </c>
      <c r="G537" s="412" t="s">
        <v>1926</v>
      </c>
      <c r="H537" s="412" t="s">
        <v>11</v>
      </c>
      <c r="I537" s="579" t="s">
        <v>6</v>
      </c>
      <c r="J537" s="579" t="s">
        <v>66</v>
      </c>
      <c r="K537" s="723">
        <v>0.14772727272727273</v>
      </c>
      <c r="L537" s="449"/>
      <c r="M537" s="450">
        <v>88</v>
      </c>
      <c r="N537" s="450">
        <v>12</v>
      </c>
      <c r="O537" s="351">
        <f t="shared" si="16"/>
        <v>0.13636363636363635</v>
      </c>
      <c r="P537" s="724">
        <v>0.92307692307692302</v>
      </c>
      <c r="Q537" s="352">
        <f t="shared" si="17"/>
        <v>92.307692307692307</v>
      </c>
      <c r="R537" s="348"/>
      <c r="S537" s="722"/>
    </row>
    <row r="538" spans="1:19" s="447" customFormat="1">
      <c r="A538" s="446" t="s">
        <v>4</v>
      </c>
      <c r="B538" s="579" t="s">
        <v>3</v>
      </c>
      <c r="C538" s="412" t="s">
        <v>1920</v>
      </c>
      <c r="D538" s="579" t="s">
        <v>3163</v>
      </c>
      <c r="E538" s="415" t="s">
        <v>3186</v>
      </c>
      <c r="F538" s="448" t="s">
        <v>137</v>
      </c>
      <c r="G538" s="412" t="s">
        <v>1926</v>
      </c>
      <c r="H538" s="412" t="s">
        <v>11</v>
      </c>
      <c r="I538" s="579" t="s">
        <v>6</v>
      </c>
      <c r="J538" s="579" t="s">
        <v>66</v>
      </c>
      <c r="K538" s="723">
        <v>0.76923076923076938</v>
      </c>
      <c r="L538" s="449"/>
      <c r="M538" s="450">
        <v>26</v>
      </c>
      <c r="N538" s="450">
        <v>18</v>
      </c>
      <c r="O538" s="351">
        <f t="shared" si="16"/>
        <v>0.69230769230769229</v>
      </c>
      <c r="P538" s="724">
        <v>0.9</v>
      </c>
      <c r="Q538" s="352">
        <f t="shared" si="17"/>
        <v>89.999999999999986</v>
      </c>
      <c r="R538" s="348"/>
      <c r="S538" s="722"/>
    </row>
    <row r="539" spans="1:19" s="447" customFormat="1">
      <c r="A539" s="446" t="s">
        <v>4</v>
      </c>
      <c r="B539" s="579" t="s">
        <v>591</v>
      </c>
      <c r="C539" s="412" t="s">
        <v>1914</v>
      </c>
      <c r="D539" s="579" t="s">
        <v>3163</v>
      </c>
      <c r="E539" s="415"/>
      <c r="F539" s="448" t="s">
        <v>137</v>
      </c>
      <c r="G539" s="412" t="s">
        <v>1926</v>
      </c>
      <c r="H539" s="412" t="s">
        <v>11</v>
      </c>
      <c r="I539" s="579" t="s">
        <v>6</v>
      </c>
      <c r="J539" s="579" t="s">
        <v>66</v>
      </c>
      <c r="K539" s="723">
        <v>0.75609756097560976</v>
      </c>
      <c r="L539" s="449"/>
      <c r="M539" s="450">
        <v>41</v>
      </c>
      <c r="N539" s="450">
        <v>29</v>
      </c>
      <c r="O539" s="351">
        <f t="shared" si="16"/>
        <v>0.70731707317073167</v>
      </c>
      <c r="P539" s="724">
        <v>0.93548387096774188</v>
      </c>
      <c r="Q539" s="352">
        <f t="shared" si="17"/>
        <v>93.548387096774192</v>
      </c>
      <c r="R539" s="348"/>
      <c r="S539" s="722"/>
    </row>
    <row r="540" spans="1:19" s="447" customFormat="1">
      <c r="A540" s="446" t="s">
        <v>4</v>
      </c>
      <c r="B540" s="579" t="s">
        <v>591</v>
      </c>
      <c r="C540" s="412" t="s">
        <v>1914</v>
      </c>
      <c r="D540" s="579" t="s">
        <v>3164</v>
      </c>
      <c r="E540" s="415"/>
      <c r="F540" s="448" t="s">
        <v>137</v>
      </c>
      <c r="G540" s="412" t="s">
        <v>1926</v>
      </c>
      <c r="H540" s="412" t="s">
        <v>11</v>
      </c>
      <c r="I540" s="579" t="s">
        <v>6</v>
      </c>
      <c r="J540" s="579" t="s">
        <v>66</v>
      </c>
      <c r="K540" s="723">
        <v>0.78787878787878785</v>
      </c>
      <c r="L540" s="449"/>
      <c r="M540" s="450">
        <v>33</v>
      </c>
      <c r="N540" s="450">
        <v>23</v>
      </c>
      <c r="O540" s="351">
        <f t="shared" si="16"/>
        <v>0.69696969696969702</v>
      </c>
      <c r="P540" s="724">
        <v>0.88461538461538458</v>
      </c>
      <c r="Q540" s="352">
        <f t="shared" si="17"/>
        <v>88.461538461538453</v>
      </c>
      <c r="R540" s="348"/>
      <c r="S540" s="722"/>
    </row>
    <row r="541" spans="1:19" s="447" customFormat="1">
      <c r="A541" s="446" t="s">
        <v>4</v>
      </c>
      <c r="B541" s="579" t="s">
        <v>591</v>
      </c>
      <c r="C541" s="412" t="s">
        <v>1916</v>
      </c>
      <c r="D541" s="579" t="s">
        <v>3163</v>
      </c>
      <c r="E541" s="415" t="s">
        <v>3187</v>
      </c>
      <c r="F541" s="448" t="s">
        <v>137</v>
      </c>
      <c r="G541" s="412" t="s">
        <v>1926</v>
      </c>
      <c r="H541" s="412" t="s">
        <v>11</v>
      </c>
      <c r="I541" s="579" t="s">
        <v>6</v>
      </c>
      <c r="J541" s="579" t="s">
        <v>66</v>
      </c>
      <c r="K541" s="723">
        <v>0.75</v>
      </c>
      <c r="L541" s="449"/>
      <c r="M541" s="450">
        <v>12</v>
      </c>
      <c r="N541" s="450">
        <v>7</v>
      </c>
      <c r="O541" s="351">
        <f t="shared" si="16"/>
        <v>0.58333333333333337</v>
      </c>
      <c r="P541" s="724">
        <v>0.7777777777777779</v>
      </c>
      <c r="Q541" s="352">
        <f t="shared" si="17"/>
        <v>77.777777777777786</v>
      </c>
      <c r="R541" s="348"/>
      <c r="S541" s="722"/>
    </row>
    <row r="542" spans="1:19" s="447" customFormat="1">
      <c r="A542" s="446" t="s">
        <v>4</v>
      </c>
      <c r="B542" s="579" t="s">
        <v>591</v>
      </c>
      <c r="C542" s="412" t="s">
        <v>1917</v>
      </c>
      <c r="D542" s="579" t="s">
        <v>3163</v>
      </c>
      <c r="E542" s="415" t="s">
        <v>3188</v>
      </c>
      <c r="F542" s="448" t="s">
        <v>137</v>
      </c>
      <c r="G542" s="412" t="s">
        <v>1926</v>
      </c>
      <c r="H542" s="412" t="s">
        <v>11</v>
      </c>
      <c r="I542" s="579" t="s">
        <v>6</v>
      </c>
      <c r="J542" s="579" t="s">
        <v>66</v>
      </c>
      <c r="K542" s="723">
        <v>0.77419354838709675</v>
      </c>
      <c r="L542" s="449"/>
      <c r="M542" s="450">
        <v>62</v>
      </c>
      <c r="N542" s="450">
        <v>45</v>
      </c>
      <c r="O542" s="351">
        <f t="shared" si="16"/>
        <v>0.72580645161290325</v>
      </c>
      <c r="P542" s="724">
        <v>0.9375</v>
      </c>
      <c r="Q542" s="352">
        <f t="shared" si="17"/>
        <v>93.75</v>
      </c>
      <c r="R542" s="348"/>
      <c r="S542" s="722"/>
    </row>
    <row r="543" spans="1:19" s="447" customFormat="1">
      <c r="A543" s="446" t="s">
        <v>4</v>
      </c>
      <c r="B543" s="579" t="s">
        <v>591</v>
      </c>
      <c r="C543" s="412" t="s">
        <v>1917</v>
      </c>
      <c r="D543" s="579" t="s">
        <v>3164</v>
      </c>
      <c r="E543" s="415"/>
      <c r="F543" s="448" t="s">
        <v>137</v>
      </c>
      <c r="G543" s="412" t="s">
        <v>1926</v>
      </c>
      <c r="H543" s="412" t="s">
        <v>11</v>
      </c>
      <c r="I543" s="579" t="s">
        <v>6</v>
      </c>
      <c r="J543" s="579" t="s">
        <v>66</v>
      </c>
      <c r="K543" s="723">
        <v>0.8</v>
      </c>
      <c r="L543" s="449"/>
      <c r="M543" s="450">
        <v>25</v>
      </c>
      <c r="N543" s="450">
        <v>18</v>
      </c>
      <c r="O543" s="351">
        <f t="shared" si="16"/>
        <v>0.72</v>
      </c>
      <c r="P543" s="724">
        <v>0.9</v>
      </c>
      <c r="Q543" s="352">
        <f t="shared" si="17"/>
        <v>90</v>
      </c>
      <c r="R543" s="348"/>
      <c r="S543" s="722"/>
    </row>
    <row r="544" spans="1:19" s="447" customFormat="1">
      <c r="A544" s="446" t="s">
        <v>4</v>
      </c>
      <c r="B544" s="579" t="s">
        <v>591</v>
      </c>
      <c r="C544" s="412" t="s">
        <v>1920</v>
      </c>
      <c r="D544" s="579" t="s">
        <v>3164</v>
      </c>
      <c r="E544" s="415"/>
      <c r="F544" s="448" t="s">
        <v>137</v>
      </c>
      <c r="G544" s="412" t="s">
        <v>1926</v>
      </c>
      <c r="H544" s="412" t="s">
        <v>11</v>
      </c>
      <c r="I544" s="579" t="s">
        <v>6</v>
      </c>
      <c r="J544" s="579" t="s">
        <v>66</v>
      </c>
      <c r="K544" s="723">
        <v>0.76923076923076938</v>
      </c>
      <c r="L544" s="449"/>
      <c r="M544" s="450">
        <v>26</v>
      </c>
      <c r="N544" s="450">
        <v>19</v>
      </c>
      <c r="O544" s="351">
        <f t="shared" si="16"/>
        <v>0.73076923076923073</v>
      </c>
      <c r="P544" s="724">
        <v>0.95</v>
      </c>
      <c r="Q544" s="352">
        <f t="shared" si="17"/>
        <v>94.999999999999986</v>
      </c>
      <c r="R544" s="348"/>
      <c r="S544" s="722"/>
    </row>
    <row r="545" spans="1:19" s="447" customFormat="1">
      <c r="A545" s="446" t="s">
        <v>4</v>
      </c>
      <c r="B545" s="579" t="s">
        <v>3160</v>
      </c>
      <c r="C545" s="412" t="s">
        <v>38</v>
      </c>
      <c r="D545" s="579" t="s">
        <v>3155</v>
      </c>
      <c r="E545" s="415" t="s">
        <v>3156</v>
      </c>
      <c r="F545" s="448" t="s">
        <v>137</v>
      </c>
      <c r="G545" s="412" t="s">
        <v>1927</v>
      </c>
      <c r="H545" s="412" t="s">
        <v>11</v>
      </c>
      <c r="I545" s="579" t="s">
        <v>6</v>
      </c>
      <c r="J545" s="579" t="s">
        <v>66</v>
      </c>
      <c r="K545" s="723">
        <v>6.0869565217391307E-2</v>
      </c>
      <c r="L545" s="449"/>
      <c r="M545" s="450">
        <v>115</v>
      </c>
      <c r="N545" s="450">
        <v>5</v>
      </c>
      <c r="O545" s="351">
        <f>N545/M545</f>
        <v>4.3478260869565216E-2</v>
      </c>
      <c r="P545" s="724">
        <v>0.7142857142857143</v>
      </c>
      <c r="Q545" s="352">
        <f>N545/(M545*K545/100)</f>
        <v>71.428571428571416</v>
      </c>
      <c r="R545" s="348"/>
      <c r="S545" s="722"/>
    </row>
    <row r="546" spans="1:19" s="447" customFormat="1">
      <c r="A546" s="446" t="s">
        <v>4</v>
      </c>
      <c r="B546" s="579" t="s">
        <v>3160</v>
      </c>
      <c r="C546" s="412" t="s">
        <v>38</v>
      </c>
      <c r="D546" s="579" t="s">
        <v>3157</v>
      </c>
      <c r="E546" s="415"/>
      <c r="F546" s="448" t="s">
        <v>137</v>
      </c>
      <c r="G546" s="412" t="s">
        <v>1927</v>
      </c>
      <c r="H546" s="412" t="s">
        <v>11</v>
      </c>
      <c r="I546" s="579" t="s">
        <v>6</v>
      </c>
      <c r="J546" s="579" t="s">
        <v>66</v>
      </c>
      <c r="K546" s="723">
        <v>0.14388489208633093</v>
      </c>
      <c r="L546" s="449"/>
      <c r="M546" s="450">
        <v>139</v>
      </c>
      <c r="N546" s="450">
        <v>16</v>
      </c>
      <c r="O546" s="351">
        <f t="shared" ref="O546:O604" si="18">N546/M546</f>
        <v>0.11510791366906475</v>
      </c>
      <c r="P546" s="724">
        <v>0.8</v>
      </c>
      <c r="Q546" s="352">
        <f t="shared" ref="Q546:Q604" si="19">N546/(M546*K546/100)</f>
        <v>80</v>
      </c>
      <c r="R546" s="348"/>
      <c r="S546" s="722"/>
    </row>
    <row r="547" spans="1:19" s="447" customFormat="1">
      <c r="A547" s="446" t="s">
        <v>4</v>
      </c>
      <c r="B547" s="579" t="s">
        <v>3160</v>
      </c>
      <c r="C547" s="412" t="s">
        <v>38</v>
      </c>
      <c r="D547" s="579" t="s">
        <v>3158</v>
      </c>
      <c r="E547" s="415" t="s">
        <v>3159</v>
      </c>
      <c r="F547" s="448" t="s">
        <v>137</v>
      </c>
      <c r="G547" s="412" t="s">
        <v>1927</v>
      </c>
      <c r="H547" s="412" t="s">
        <v>11</v>
      </c>
      <c r="I547" s="579" t="s">
        <v>6</v>
      </c>
      <c r="J547" s="579" t="s">
        <v>66</v>
      </c>
      <c r="K547" s="723">
        <v>0.32</v>
      </c>
      <c r="L547" s="449"/>
      <c r="M547" s="450">
        <v>25</v>
      </c>
      <c r="N547" s="450">
        <v>7</v>
      </c>
      <c r="O547" s="351">
        <f t="shared" si="18"/>
        <v>0.28000000000000003</v>
      </c>
      <c r="P547" s="724">
        <v>0.875</v>
      </c>
      <c r="Q547" s="352">
        <f t="shared" si="19"/>
        <v>87.5</v>
      </c>
      <c r="R547" s="348"/>
      <c r="S547" s="722"/>
    </row>
    <row r="548" spans="1:19" s="447" customFormat="1">
      <c r="A548" s="446" t="s">
        <v>4</v>
      </c>
      <c r="B548" s="579" t="s">
        <v>3160</v>
      </c>
      <c r="C548" s="412" t="s">
        <v>1913</v>
      </c>
      <c r="D548" s="579" t="s">
        <v>3161</v>
      </c>
      <c r="E548" s="415"/>
      <c r="F548" s="448" t="s">
        <v>137</v>
      </c>
      <c r="G548" s="412" t="s">
        <v>1927</v>
      </c>
      <c r="H548" s="412" t="s">
        <v>11</v>
      </c>
      <c r="I548" s="579" t="s">
        <v>6</v>
      </c>
      <c r="J548" s="579" t="s">
        <v>66</v>
      </c>
      <c r="K548" s="723">
        <v>3.7486218302094816E-2</v>
      </c>
      <c r="L548" s="449"/>
      <c r="M548" s="450">
        <v>1814</v>
      </c>
      <c r="N548" s="450">
        <v>54</v>
      </c>
      <c r="O548" s="351">
        <f t="shared" si="18"/>
        <v>2.9768467475192944E-2</v>
      </c>
      <c r="P548" s="724">
        <v>0.79411764705882348</v>
      </c>
      <c r="Q548" s="352">
        <f t="shared" si="19"/>
        <v>79.411764705882348</v>
      </c>
      <c r="R548" s="348"/>
      <c r="S548" s="722"/>
    </row>
    <row r="549" spans="1:19" s="447" customFormat="1">
      <c r="A549" s="446" t="s">
        <v>4</v>
      </c>
      <c r="B549" s="579" t="s">
        <v>3160</v>
      </c>
      <c r="C549" s="412" t="s">
        <v>1913</v>
      </c>
      <c r="D549" s="579" t="s">
        <v>3155</v>
      </c>
      <c r="E549" s="415"/>
      <c r="F549" s="448" t="s">
        <v>137</v>
      </c>
      <c r="G549" s="412" t="s">
        <v>1927</v>
      </c>
      <c r="H549" s="412" t="s">
        <v>11</v>
      </c>
      <c r="I549" s="579" t="s">
        <v>6</v>
      </c>
      <c r="J549" s="579" t="s">
        <v>66</v>
      </c>
      <c r="K549" s="723">
        <v>0.35714285714285715</v>
      </c>
      <c r="L549" s="449"/>
      <c r="M549" s="450">
        <v>14</v>
      </c>
      <c r="N549" s="450">
        <v>4</v>
      </c>
      <c r="O549" s="351">
        <f t="shared" si="18"/>
        <v>0.2857142857142857</v>
      </c>
      <c r="P549" s="724">
        <v>0.8</v>
      </c>
      <c r="Q549" s="352">
        <f t="shared" si="19"/>
        <v>80</v>
      </c>
      <c r="R549" s="348"/>
      <c r="S549" s="722"/>
    </row>
    <row r="550" spans="1:19" s="447" customFormat="1">
      <c r="A550" s="446" t="s">
        <v>4</v>
      </c>
      <c r="B550" s="579" t="s">
        <v>3160</v>
      </c>
      <c r="C550" s="412" t="s">
        <v>1913</v>
      </c>
      <c r="D550" s="579" t="s">
        <v>3157</v>
      </c>
      <c r="E550" s="415"/>
      <c r="F550" s="448" t="s">
        <v>137</v>
      </c>
      <c r="G550" s="412" t="s">
        <v>1927</v>
      </c>
      <c r="H550" s="412" t="s">
        <v>11</v>
      </c>
      <c r="I550" s="579" t="s">
        <v>6</v>
      </c>
      <c r="J550" s="579" t="s">
        <v>66</v>
      </c>
      <c r="K550" s="723">
        <v>7.1428571428571425E-2</v>
      </c>
      <c r="L550" s="449"/>
      <c r="M550" s="450">
        <v>84</v>
      </c>
      <c r="N550" s="450">
        <v>3</v>
      </c>
      <c r="O550" s="351">
        <f t="shared" si="18"/>
        <v>3.5714285714285712E-2</v>
      </c>
      <c r="P550" s="724">
        <v>0.5</v>
      </c>
      <c r="Q550" s="352">
        <f t="shared" si="19"/>
        <v>50</v>
      </c>
      <c r="R550" s="348"/>
      <c r="S550" s="722"/>
    </row>
    <row r="551" spans="1:19" s="447" customFormat="1">
      <c r="A551" s="446" t="s">
        <v>4</v>
      </c>
      <c r="B551" s="579" t="s">
        <v>3160</v>
      </c>
      <c r="C551" s="412" t="s">
        <v>1914</v>
      </c>
      <c r="D551" s="579" t="s">
        <v>3157</v>
      </c>
      <c r="E551" s="415" t="s">
        <v>3162</v>
      </c>
      <c r="F551" s="448" t="s">
        <v>137</v>
      </c>
      <c r="G551" s="412" t="s">
        <v>1927</v>
      </c>
      <c r="H551" s="412" t="s">
        <v>11</v>
      </c>
      <c r="I551" s="579" t="s">
        <v>6</v>
      </c>
      <c r="J551" s="579" t="s">
        <v>66</v>
      </c>
      <c r="K551" s="723">
        <v>0.18181818181818182</v>
      </c>
      <c r="L551" s="449"/>
      <c r="M551" s="450">
        <v>66</v>
      </c>
      <c r="N551" s="450">
        <v>9</v>
      </c>
      <c r="O551" s="351">
        <f t="shared" si="18"/>
        <v>0.13636363636363635</v>
      </c>
      <c r="P551" s="724">
        <v>0.75</v>
      </c>
      <c r="Q551" s="352">
        <f t="shared" si="19"/>
        <v>75</v>
      </c>
      <c r="R551" s="348"/>
      <c r="S551" s="722"/>
    </row>
    <row r="552" spans="1:19" s="447" customFormat="1">
      <c r="A552" s="446" t="s">
        <v>4</v>
      </c>
      <c r="B552" s="579" t="s">
        <v>3160</v>
      </c>
      <c r="C552" s="412" t="s">
        <v>1914</v>
      </c>
      <c r="D552" s="579" t="s">
        <v>3158</v>
      </c>
      <c r="E552" s="415"/>
      <c r="F552" s="448" t="s">
        <v>137</v>
      </c>
      <c r="G552" s="412" t="s">
        <v>1927</v>
      </c>
      <c r="H552" s="412" t="s">
        <v>11</v>
      </c>
      <c r="I552" s="579" t="s">
        <v>6</v>
      </c>
      <c r="J552" s="579" t="s">
        <v>66</v>
      </c>
      <c r="K552" s="723">
        <v>0.24</v>
      </c>
      <c r="L552" s="449"/>
      <c r="M552" s="450">
        <v>75</v>
      </c>
      <c r="N552" s="450">
        <v>10</v>
      </c>
      <c r="O552" s="351">
        <f t="shared" si="18"/>
        <v>0.13333333333333333</v>
      </c>
      <c r="P552" s="724">
        <v>0.55555555555555558</v>
      </c>
      <c r="Q552" s="352">
        <f t="shared" si="19"/>
        <v>55.555555555555557</v>
      </c>
      <c r="R552" s="348"/>
      <c r="S552" s="722"/>
    </row>
    <row r="553" spans="1:19" s="447" customFormat="1">
      <c r="A553" s="446" t="s">
        <v>4</v>
      </c>
      <c r="B553" s="579" t="s">
        <v>3160</v>
      </c>
      <c r="C553" s="412" t="s">
        <v>1914</v>
      </c>
      <c r="D553" s="579" t="s">
        <v>3163</v>
      </c>
      <c r="E553" s="415"/>
      <c r="F553" s="448" t="s">
        <v>137</v>
      </c>
      <c r="G553" s="412" t="s">
        <v>1927</v>
      </c>
      <c r="H553" s="412" t="s">
        <v>11</v>
      </c>
      <c r="I553" s="579" t="s">
        <v>6</v>
      </c>
      <c r="J553" s="579" t="s">
        <v>66</v>
      </c>
      <c r="K553" s="723">
        <v>0.45370370370370372</v>
      </c>
      <c r="L553" s="449"/>
      <c r="M553" s="450">
        <v>108</v>
      </c>
      <c r="N553" s="450">
        <v>36</v>
      </c>
      <c r="O553" s="351">
        <f t="shared" si="18"/>
        <v>0.33333333333333331</v>
      </c>
      <c r="P553" s="724">
        <v>0.73469387755102045</v>
      </c>
      <c r="Q553" s="352">
        <f t="shared" si="19"/>
        <v>73.469387755102048</v>
      </c>
      <c r="R553" s="348"/>
      <c r="S553" s="722"/>
    </row>
    <row r="554" spans="1:19" s="447" customFormat="1">
      <c r="A554" s="446" t="s">
        <v>4</v>
      </c>
      <c r="B554" s="579" t="s">
        <v>3160</v>
      </c>
      <c r="C554" s="412" t="s">
        <v>1914</v>
      </c>
      <c r="D554" s="579" t="s">
        <v>3164</v>
      </c>
      <c r="E554" s="415"/>
      <c r="F554" s="448" t="s">
        <v>137</v>
      </c>
      <c r="G554" s="412" t="s">
        <v>1927</v>
      </c>
      <c r="H554" s="412" t="s">
        <v>11</v>
      </c>
      <c r="I554" s="579" t="s">
        <v>6</v>
      </c>
      <c r="J554" s="579" t="s">
        <v>66</v>
      </c>
      <c r="K554" s="723">
        <v>0.76923076923076938</v>
      </c>
      <c r="L554" s="449"/>
      <c r="M554" s="450">
        <v>13</v>
      </c>
      <c r="N554" s="450">
        <v>10</v>
      </c>
      <c r="O554" s="351">
        <f t="shared" si="18"/>
        <v>0.76923076923076927</v>
      </c>
      <c r="P554" s="724">
        <v>1</v>
      </c>
      <c r="Q554" s="352">
        <f t="shared" si="19"/>
        <v>99.999999999999986</v>
      </c>
      <c r="R554" s="348"/>
      <c r="S554" s="722"/>
    </row>
    <row r="555" spans="1:19" s="447" customFormat="1">
      <c r="A555" s="446" t="s">
        <v>4</v>
      </c>
      <c r="B555" s="579" t="s">
        <v>3160</v>
      </c>
      <c r="C555" s="412" t="s">
        <v>1915</v>
      </c>
      <c r="D555" s="579" t="s">
        <v>3155</v>
      </c>
      <c r="E555" s="415"/>
      <c r="F555" s="448" t="s">
        <v>137</v>
      </c>
      <c r="G555" s="412" t="s">
        <v>1927</v>
      </c>
      <c r="H555" s="412" t="s">
        <v>11</v>
      </c>
      <c r="I555" s="579" t="s">
        <v>6</v>
      </c>
      <c r="J555" s="579" t="s">
        <v>66</v>
      </c>
      <c r="K555" s="723">
        <v>8.4507042253521125E-2</v>
      </c>
      <c r="L555" s="449"/>
      <c r="M555" s="450">
        <v>71</v>
      </c>
      <c r="N555" s="450">
        <v>4</v>
      </c>
      <c r="O555" s="351">
        <f t="shared" si="18"/>
        <v>5.6338028169014086E-2</v>
      </c>
      <c r="P555" s="724">
        <v>0.66666666666666652</v>
      </c>
      <c r="Q555" s="352">
        <f t="shared" si="19"/>
        <v>66.666666666666671</v>
      </c>
      <c r="R555" s="348"/>
      <c r="S555" s="722"/>
    </row>
    <row r="556" spans="1:19" s="447" customFormat="1">
      <c r="A556" s="446" t="s">
        <v>4</v>
      </c>
      <c r="B556" s="579" t="s">
        <v>3160</v>
      </c>
      <c r="C556" s="412" t="s">
        <v>1915</v>
      </c>
      <c r="D556" s="579" t="s">
        <v>3155</v>
      </c>
      <c r="E556" s="415" t="s">
        <v>3165</v>
      </c>
      <c r="F556" s="448" t="s">
        <v>137</v>
      </c>
      <c r="G556" s="412" t="s">
        <v>1927</v>
      </c>
      <c r="H556" s="412" t="s">
        <v>11</v>
      </c>
      <c r="I556" s="579" t="s">
        <v>6</v>
      </c>
      <c r="J556" s="579" t="s">
        <v>66</v>
      </c>
      <c r="K556" s="723">
        <v>0.25</v>
      </c>
      <c r="L556" s="449" t="s">
        <v>3166</v>
      </c>
      <c r="M556" s="450">
        <v>12</v>
      </c>
      <c r="N556" s="450">
        <v>3</v>
      </c>
      <c r="O556" s="351">
        <f t="shared" si="18"/>
        <v>0.25</v>
      </c>
      <c r="P556" s="724">
        <v>1</v>
      </c>
      <c r="Q556" s="352">
        <f t="shared" si="19"/>
        <v>100</v>
      </c>
      <c r="R556" s="348"/>
      <c r="S556" s="722"/>
    </row>
    <row r="557" spans="1:19" s="447" customFormat="1">
      <c r="A557" s="446" t="s">
        <v>4</v>
      </c>
      <c r="B557" s="579" t="s">
        <v>3160</v>
      </c>
      <c r="C557" s="412" t="s">
        <v>1915</v>
      </c>
      <c r="D557" s="579" t="s">
        <v>3157</v>
      </c>
      <c r="E557" s="415"/>
      <c r="F557" s="448" t="s">
        <v>137</v>
      </c>
      <c r="G557" s="412" t="s">
        <v>1927</v>
      </c>
      <c r="H557" s="412" t="s">
        <v>11</v>
      </c>
      <c r="I557" s="579" t="s">
        <v>6</v>
      </c>
      <c r="J557" s="579" t="s">
        <v>66</v>
      </c>
      <c r="K557" s="723">
        <v>0.12068965517241378</v>
      </c>
      <c r="L557" s="449"/>
      <c r="M557" s="450">
        <v>58</v>
      </c>
      <c r="N557" s="450">
        <v>4</v>
      </c>
      <c r="O557" s="351">
        <f t="shared" si="18"/>
        <v>6.8965517241379309E-2</v>
      </c>
      <c r="P557" s="724">
        <v>0.5714285714285714</v>
      </c>
      <c r="Q557" s="352">
        <f t="shared" si="19"/>
        <v>57.142857142857146</v>
      </c>
      <c r="R557" s="348"/>
      <c r="S557" s="722"/>
    </row>
    <row r="558" spans="1:19" s="447" customFormat="1">
      <c r="A558" s="446" t="s">
        <v>4</v>
      </c>
      <c r="B558" s="579" t="s">
        <v>3160</v>
      </c>
      <c r="C558" s="412" t="s">
        <v>1916</v>
      </c>
      <c r="D558" s="579" t="s">
        <v>3155</v>
      </c>
      <c r="E558" s="415" t="s">
        <v>3167</v>
      </c>
      <c r="F558" s="448" t="s">
        <v>137</v>
      </c>
      <c r="G558" s="412" t="s">
        <v>1927</v>
      </c>
      <c r="H558" s="412" t="s">
        <v>11</v>
      </c>
      <c r="I558" s="579" t="s">
        <v>6</v>
      </c>
      <c r="J558" s="579" t="s">
        <v>66</v>
      </c>
      <c r="K558" s="723">
        <v>6.3492063492063489E-2</v>
      </c>
      <c r="L558" s="449"/>
      <c r="M558" s="450">
        <v>63</v>
      </c>
      <c r="N558" s="450">
        <v>3</v>
      </c>
      <c r="O558" s="351">
        <f t="shared" si="18"/>
        <v>4.7619047619047616E-2</v>
      </c>
      <c r="P558" s="724">
        <v>0.75</v>
      </c>
      <c r="Q558" s="352">
        <f t="shared" si="19"/>
        <v>75</v>
      </c>
      <c r="R558" s="348"/>
      <c r="S558" s="722"/>
    </row>
    <row r="559" spans="1:19" s="447" customFormat="1">
      <c r="A559" s="446" t="s">
        <v>4</v>
      </c>
      <c r="B559" s="579" t="s">
        <v>3160</v>
      </c>
      <c r="C559" s="412" t="s">
        <v>1916</v>
      </c>
      <c r="D559" s="579" t="s">
        <v>3155</v>
      </c>
      <c r="E559" s="415" t="s">
        <v>3168</v>
      </c>
      <c r="F559" s="448" t="s">
        <v>137</v>
      </c>
      <c r="G559" s="412" t="s">
        <v>1927</v>
      </c>
      <c r="H559" s="412" t="s">
        <v>11</v>
      </c>
      <c r="I559" s="579" t="s">
        <v>6</v>
      </c>
      <c r="J559" s="579" t="s">
        <v>66</v>
      </c>
      <c r="K559" s="723">
        <v>6.9767441860465115E-2</v>
      </c>
      <c r="L559" s="449" t="s">
        <v>3166</v>
      </c>
      <c r="M559" s="450">
        <v>43</v>
      </c>
      <c r="N559" s="450">
        <v>3</v>
      </c>
      <c r="O559" s="351">
        <f t="shared" si="18"/>
        <v>6.9767441860465115E-2</v>
      </c>
      <c r="P559" s="724">
        <v>1</v>
      </c>
      <c r="Q559" s="352">
        <f t="shared" si="19"/>
        <v>100</v>
      </c>
      <c r="R559" s="348"/>
      <c r="S559" s="722"/>
    </row>
    <row r="560" spans="1:19" s="447" customFormat="1">
      <c r="A560" s="446" t="s">
        <v>4</v>
      </c>
      <c r="B560" s="579" t="s">
        <v>3160</v>
      </c>
      <c r="C560" s="412" t="s">
        <v>1916</v>
      </c>
      <c r="D560" s="579" t="s">
        <v>3157</v>
      </c>
      <c r="E560" s="415"/>
      <c r="F560" s="448" t="s">
        <v>137</v>
      </c>
      <c r="G560" s="412" t="s">
        <v>1927</v>
      </c>
      <c r="H560" s="412" t="s">
        <v>11</v>
      </c>
      <c r="I560" s="579" t="s">
        <v>6</v>
      </c>
      <c r="J560" s="579" t="s">
        <v>66</v>
      </c>
      <c r="K560" s="723">
        <v>0.12345679012345678</v>
      </c>
      <c r="L560" s="449"/>
      <c r="M560" s="450">
        <v>81</v>
      </c>
      <c r="N560" s="450">
        <v>9</v>
      </c>
      <c r="O560" s="351">
        <f t="shared" si="18"/>
        <v>0.1111111111111111</v>
      </c>
      <c r="P560" s="724">
        <v>0.9</v>
      </c>
      <c r="Q560" s="352">
        <f t="shared" si="19"/>
        <v>90</v>
      </c>
      <c r="R560" s="348"/>
      <c r="S560" s="722"/>
    </row>
    <row r="561" spans="1:19" s="447" customFormat="1">
      <c r="A561" s="446" t="s">
        <v>4</v>
      </c>
      <c r="B561" s="579" t="s">
        <v>3160</v>
      </c>
      <c r="C561" s="412" t="s">
        <v>1916</v>
      </c>
      <c r="D561" s="579" t="s">
        <v>3157</v>
      </c>
      <c r="E561" s="415"/>
      <c r="F561" s="448" t="s">
        <v>137</v>
      </c>
      <c r="G561" s="412" t="s">
        <v>1927</v>
      </c>
      <c r="H561" s="412" t="s">
        <v>11</v>
      </c>
      <c r="I561" s="579" t="s">
        <v>6</v>
      </c>
      <c r="J561" s="579" t="s">
        <v>66</v>
      </c>
      <c r="K561" s="723">
        <v>0.1111111111111111</v>
      </c>
      <c r="L561" s="449" t="s">
        <v>3166</v>
      </c>
      <c r="M561" s="450">
        <v>27</v>
      </c>
      <c r="N561" s="450">
        <v>3</v>
      </c>
      <c r="O561" s="351">
        <f t="shared" si="18"/>
        <v>0.1111111111111111</v>
      </c>
      <c r="P561" s="724">
        <v>1</v>
      </c>
      <c r="Q561" s="352">
        <f t="shared" si="19"/>
        <v>100</v>
      </c>
      <c r="R561" s="348"/>
      <c r="S561" s="722"/>
    </row>
    <row r="562" spans="1:19" s="447" customFormat="1">
      <c r="A562" s="446" t="s">
        <v>4</v>
      </c>
      <c r="B562" s="579" t="s">
        <v>3160</v>
      </c>
      <c r="C562" s="412" t="s">
        <v>1916</v>
      </c>
      <c r="D562" s="579" t="s">
        <v>3157</v>
      </c>
      <c r="E562" s="415" t="s">
        <v>3169</v>
      </c>
      <c r="F562" s="448" t="s">
        <v>137</v>
      </c>
      <c r="G562" s="412" t="s">
        <v>1927</v>
      </c>
      <c r="H562" s="412" t="s">
        <v>11</v>
      </c>
      <c r="I562" s="579" t="s">
        <v>6</v>
      </c>
      <c r="J562" s="579" t="s">
        <v>66</v>
      </c>
      <c r="K562" s="723">
        <v>0.26315789473684209</v>
      </c>
      <c r="L562" s="449" t="s">
        <v>3170</v>
      </c>
      <c r="M562" s="450">
        <v>19</v>
      </c>
      <c r="N562" s="450">
        <v>3</v>
      </c>
      <c r="O562" s="351">
        <f t="shared" si="18"/>
        <v>0.15789473684210525</v>
      </c>
      <c r="P562" s="724">
        <v>0.6</v>
      </c>
      <c r="Q562" s="352">
        <f t="shared" si="19"/>
        <v>60</v>
      </c>
      <c r="R562" s="348"/>
      <c r="S562" s="722"/>
    </row>
    <row r="563" spans="1:19" s="447" customFormat="1">
      <c r="A563" s="446" t="s">
        <v>4</v>
      </c>
      <c r="B563" s="579" t="s">
        <v>3160</v>
      </c>
      <c r="C563" s="412" t="s">
        <v>1916</v>
      </c>
      <c r="D563" s="579" t="s">
        <v>3158</v>
      </c>
      <c r="E563" s="415"/>
      <c r="F563" s="448" t="s">
        <v>137</v>
      </c>
      <c r="G563" s="412" t="s">
        <v>1927</v>
      </c>
      <c r="H563" s="412" t="s">
        <v>11</v>
      </c>
      <c r="I563" s="579" t="s">
        <v>6</v>
      </c>
      <c r="J563" s="579" t="s">
        <v>66</v>
      </c>
      <c r="K563" s="723">
        <v>0.27586206896551724</v>
      </c>
      <c r="L563" s="449"/>
      <c r="M563" s="450">
        <v>29</v>
      </c>
      <c r="N563" s="450">
        <v>8</v>
      </c>
      <c r="O563" s="351">
        <f t="shared" si="18"/>
        <v>0.27586206896551724</v>
      </c>
      <c r="P563" s="724">
        <v>1</v>
      </c>
      <c r="Q563" s="352">
        <f t="shared" si="19"/>
        <v>100</v>
      </c>
      <c r="R563" s="348"/>
      <c r="S563" s="722"/>
    </row>
    <row r="564" spans="1:19" s="447" customFormat="1">
      <c r="A564" s="446" t="s">
        <v>4</v>
      </c>
      <c r="B564" s="579" t="s">
        <v>3160</v>
      </c>
      <c r="C564" s="412" t="s">
        <v>1916</v>
      </c>
      <c r="D564" s="579" t="s">
        <v>3163</v>
      </c>
      <c r="E564" s="415"/>
      <c r="F564" s="448" t="s">
        <v>137</v>
      </c>
      <c r="G564" s="412" t="s">
        <v>1927</v>
      </c>
      <c r="H564" s="412" t="s">
        <v>11</v>
      </c>
      <c r="I564" s="579" t="s">
        <v>6</v>
      </c>
      <c r="J564" s="579" t="s">
        <v>66</v>
      </c>
      <c r="K564" s="723">
        <v>0.4</v>
      </c>
      <c r="L564" s="449"/>
      <c r="M564" s="450">
        <v>25</v>
      </c>
      <c r="N564" s="450">
        <v>10</v>
      </c>
      <c r="O564" s="351">
        <f t="shared" si="18"/>
        <v>0.4</v>
      </c>
      <c r="P564" s="724">
        <v>1</v>
      </c>
      <c r="Q564" s="352">
        <f t="shared" si="19"/>
        <v>100</v>
      </c>
      <c r="R564" s="348"/>
      <c r="S564" s="722"/>
    </row>
    <row r="565" spans="1:19" s="447" customFormat="1">
      <c r="A565" s="446" t="s">
        <v>4</v>
      </c>
      <c r="B565" s="579" t="s">
        <v>3160</v>
      </c>
      <c r="C565" s="412" t="s">
        <v>1916</v>
      </c>
      <c r="D565" s="579" t="s">
        <v>3163</v>
      </c>
      <c r="E565" s="415" t="s">
        <v>3171</v>
      </c>
      <c r="F565" s="448" t="s">
        <v>137</v>
      </c>
      <c r="G565" s="412" t="s">
        <v>1927</v>
      </c>
      <c r="H565" s="412" t="s">
        <v>11</v>
      </c>
      <c r="I565" s="579" t="s">
        <v>6</v>
      </c>
      <c r="J565" s="579" t="s">
        <v>66</v>
      </c>
      <c r="K565" s="723">
        <v>0.45454545454545453</v>
      </c>
      <c r="L565" s="449" t="s">
        <v>3166</v>
      </c>
      <c r="M565" s="450">
        <v>22</v>
      </c>
      <c r="N565" s="450">
        <v>9</v>
      </c>
      <c r="O565" s="351">
        <f t="shared" si="18"/>
        <v>0.40909090909090912</v>
      </c>
      <c r="P565" s="724">
        <v>0.9</v>
      </c>
      <c r="Q565" s="352">
        <f t="shared" si="19"/>
        <v>90</v>
      </c>
      <c r="R565" s="348"/>
      <c r="S565" s="722"/>
    </row>
    <row r="566" spans="1:19" s="447" customFormat="1">
      <c r="A566" s="446" t="s">
        <v>4</v>
      </c>
      <c r="B566" s="579" t="s">
        <v>3160</v>
      </c>
      <c r="C566" s="412" t="s">
        <v>1917</v>
      </c>
      <c r="D566" s="579" t="s">
        <v>3158</v>
      </c>
      <c r="E566" s="415" t="s">
        <v>3172</v>
      </c>
      <c r="F566" s="448" t="s">
        <v>137</v>
      </c>
      <c r="G566" s="412" t="s">
        <v>1927</v>
      </c>
      <c r="H566" s="412" t="s">
        <v>11</v>
      </c>
      <c r="I566" s="579" t="s">
        <v>6</v>
      </c>
      <c r="J566" s="579" t="s">
        <v>66</v>
      </c>
      <c r="K566" s="723">
        <v>0.36363636363636365</v>
      </c>
      <c r="L566" s="449"/>
      <c r="M566" s="450">
        <v>11</v>
      </c>
      <c r="N566" s="450">
        <v>3</v>
      </c>
      <c r="O566" s="351">
        <f t="shared" si="18"/>
        <v>0.27272727272727271</v>
      </c>
      <c r="P566" s="724">
        <v>0.75</v>
      </c>
      <c r="Q566" s="352">
        <f t="shared" si="19"/>
        <v>75</v>
      </c>
      <c r="R566" s="348"/>
      <c r="S566" s="722"/>
    </row>
    <row r="567" spans="1:19" s="447" customFormat="1">
      <c r="A567" s="446" t="s">
        <v>4</v>
      </c>
      <c r="B567" s="579" t="s">
        <v>3160</v>
      </c>
      <c r="C567" s="412" t="s">
        <v>1917</v>
      </c>
      <c r="D567" s="579" t="s">
        <v>3163</v>
      </c>
      <c r="E567" s="415"/>
      <c r="F567" s="448" t="s">
        <v>137</v>
      </c>
      <c r="G567" s="412" t="s">
        <v>1927</v>
      </c>
      <c r="H567" s="412" t="s">
        <v>11</v>
      </c>
      <c r="I567" s="579" t="s">
        <v>6</v>
      </c>
      <c r="J567" s="579" t="s">
        <v>66</v>
      </c>
      <c r="K567" s="723">
        <v>0.4</v>
      </c>
      <c r="L567" s="449"/>
      <c r="M567" s="450">
        <v>30</v>
      </c>
      <c r="N567" s="450">
        <v>9</v>
      </c>
      <c r="O567" s="351">
        <f t="shared" si="18"/>
        <v>0.3</v>
      </c>
      <c r="P567" s="724">
        <v>0.75</v>
      </c>
      <c r="Q567" s="352">
        <f t="shared" si="19"/>
        <v>75</v>
      </c>
      <c r="R567" s="348"/>
      <c r="S567" s="722"/>
    </row>
    <row r="568" spans="1:19" s="447" customFormat="1">
      <c r="A568" s="446" t="s">
        <v>4</v>
      </c>
      <c r="B568" s="579" t="s">
        <v>3160</v>
      </c>
      <c r="C568" s="412" t="s">
        <v>1918</v>
      </c>
      <c r="D568" s="579" t="s">
        <v>3163</v>
      </c>
      <c r="E568" s="415" t="s">
        <v>3173</v>
      </c>
      <c r="F568" s="448" t="s">
        <v>137</v>
      </c>
      <c r="G568" s="412" t="s">
        <v>1927</v>
      </c>
      <c r="H568" s="412" t="s">
        <v>11</v>
      </c>
      <c r="I568" s="579" t="s">
        <v>6</v>
      </c>
      <c r="J568" s="579" t="s">
        <v>66</v>
      </c>
      <c r="K568" s="723">
        <v>0.69090909090909092</v>
      </c>
      <c r="L568" s="449"/>
      <c r="M568" s="450">
        <v>55</v>
      </c>
      <c r="N568" s="450">
        <v>33</v>
      </c>
      <c r="O568" s="351">
        <f t="shared" si="18"/>
        <v>0.6</v>
      </c>
      <c r="P568" s="724">
        <v>0.86842105263157909</v>
      </c>
      <c r="Q568" s="352">
        <f t="shared" si="19"/>
        <v>86.84210526315789</v>
      </c>
      <c r="R568" s="348"/>
      <c r="S568" s="722"/>
    </row>
    <row r="569" spans="1:19" s="447" customFormat="1">
      <c r="A569" s="446" t="s">
        <v>4</v>
      </c>
      <c r="B569" s="579" t="s">
        <v>3160</v>
      </c>
      <c r="C569" s="412" t="s">
        <v>1919</v>
      </c>
      <c r="D569" s="579" t="s">
        <v>3161</v>
      </c>
      <c r="E569" s="415"/>
      <c r="F569" s="448" t="s">
        <v>137</v>
      </c>
      <c r="G569" s="412" t="s">
        <v>1927</v>
      </c>
      <c r="H569" s="412" t="s">
        <v>11</v>
      </c>
      <c r="I569" s="579" t="s">
        <v>6</v>
      </c>
      <c r="J569" s="579" t="s">
        <v>66</v>
      </c>
      <c r="K569" s="723">
        <v>3.6335721596724664E-2</v>
      </c>
      <c r="L569" s="449"/>
      <c r="M569" s="450">
        <v>1954</v>
      </c>
      <c r="N569" s="450">
        <v>53</v>
      </c>
      <c r="O569" s="351">
        <f t="shared" si="18"/>
        <v>2.7123848515864891E-2</v>
      </c>
      <c r="P569" s="724">
        <v>0.74647887323943662</v>
      </c>
      <c r="Q569" s="352">
        <f t="shared" si="19"/>
        <v>74.647887323943664</v>
      </c>
      <c r="R569" s="348"/>
      <c r="S569" s="722"/>
    </row>
    <row r="570" spans="1:19" s="447" customFormat="1">
      <c r="A570" s="446" t="s">
        <v>4</v>
      </c>
      <c r="B570" s="579" t="s">
        <v>3160</v>
      </c>
      <c r="C570" s="412" t="s">
        <v>1919</v>
      </c>
      <c r="D570" s="579" t="s">
        <v>3161</v>
      </c>
      <c r="E570" s="415"/>
      <c r="F570" s="448" t="s">
        <v>137</v>
      </c>
      <c r="G570" s="412" t="s">
        <v>1927</v>
      </c>
      <c r="H570" s="412" t="s">
        <v>11</v>
      </c>
      <c r="I570" s="579" t="s">
        <v>6</v>
      </c>
      <c r="J570" s="579" t="s">
        <v>66</v>
      </c>
      <c r="K570" s="723">
        <v>4.5161290322580643E-2</v>
      </c>
      <c r="L570" s="449" t="s">
        <v>3166</v>
      </c>
      <c r="M570" s="450">
        <v>465</v>
      </c>
      <c r="N570" s="450">
        <v>12</v>
      </c>
      <c r="O570" s="351">
        <f t="shared" si="18"/>
        <v>2.5806451612903226E-2</v>
      </c>
      <c r="P570" s="724">
        <v>0.5714285714285714</v>
      </c>
      <c r="Q570" s="352">
        <f t="shared" si="19"/>
        <v>57.142857142857146</v>
      </c>
      <c r="R570" s="348"/>
      <c r="S570" s="722"/>
    </row>
    <row r="571" spans="1:19" s="447" customFormat="1">
      <c r="A571" s="446" t="s">
        <v>4</v>
      </c>
      <c r="B571" s="579" t="s">
        <v>3160</v>
      </c>
      <c r="C571" s="412" t="s">
        <v>1919</v>
      </c>
      <c r="D571" s="579" t="s">
        <v>3155</v>
      </c>
      <c r="E571" s="415"/>
      <c r="F571" s="448" t="s">
        <v>137</v>
      </c>
      <c r="G571" s="412" t="s">
        <v>1927</v>
      </c>
      <c r="H571" s="412" t="s">
        <v>11</v>
      </c>
      <c r="I571" s="579" t="s">
        <v>6</v>
      </c>
      <c r="J571" s="579" t="s">
        <v>66</v>
      </c>
      <c r="K571" s="723">
        <v>0.1</v>
      </c>
      <c r="L571" s="449"/>
      <c r="M571" s="450">
        <v>60</v>
      </c>
      <c r="N571" s="450">
        <v>4</v>
      </c>
      <c r="O571" s="351">
        <f t="shared" si="18"/>
        <v>6.6666666666666666E-2</v>
      </c>
      <c r="P571" s="724">
        <v>0.66666666666666652</v>
      </c>
      <c r="Q571" s="352">
        <f t="shared" si="19"/>
        <v>66.666666666666671</v>
      </c>
      <c r="R571" s="348"/>
      <c r="S571" s="722"/>
    </row>
    <row r="572" spans="1:19" s="447" customFormat="1">
      <c r="A572" s="446" t="s">
        <v>4</v>
      </c>
      <c r="B572" s="579" t="s">
        <v>3160</v>
      </c>
      <c r="C572" s="412" t="s">
        <v>1919</v>
      </c>
      <c r="D572" s="579" t="s">
        <v>3155</v>
      </c>
      <c r="E572" s="415" t="s">
        <v>3174</v>
      </c>
      <c r="F572" s="448" t="s">
        <v>137</v>
      </c>
      <c r="G572" s="412" t="s">
        <v>1927</v>
      </c>
      <c r="H572" s="412" t="s">
        <v>11</v>
      </c>
      <c r="I572" s="579" t="s">
        <v>6</v>
      </c>
      <c r="J572" s="579" t="s">
        <v>66</v>
      </c>
      <c r="K572" s="723">
        <v>0.35</v>
      </c>
      <c r="L572" s="449" t="s">
        <v>3166</v>
      </c>
      <c r="M572" s="450">
        <v>20</v>
      </c>
      <c r="N572" s="450">
        <v>6</v>
      </c>
      <c r="O572" s="351">
        <f t="shared" si="18"/>
        <v>0.3</v>
      </c>
      <c r="P572" s="724">
        <v>0.8571428571428571</v>
      </c>
      <c r="Q572" s="352">
        <f t="shared" si="19"/>
        <v>85.714285714285708</v>
      </c>
      <c r="R572" s="348"/>
      <c r="S572" s="722"/>
    </row>
    <row r="573" spans="1:19" s="447" customFormat="1">
      <c r="A573" s="446" t="s">
        <v>4</v>
      </c>
      <c r="B573" s="579" t="s">
        <v>3160</v>
      </c>
      <c r="C573" s="412" t="s">
        <v>1919</v>
      </c>
      <c r="D573" s="579" t="s">
        <v>3157</v>
      </c>
      <c r="E573" s="415" t="s">
        <v>3175</v>
      </c>
      <c r="F573" s="448" t="s">
        <v>137</v>
      </c>
      <c r="G573" s="412" t="s">
        <v>1927</v>
      </c>
      <c r="H573" s="412" t="s">
        <v>11</v>
      </c>
      <c r="I573" s="579" t="s">
        <v>6</v>
      </c>
      <c r="J573" s="579" t="s">
        <v>66</v>
      </c>
      <c r="K573" s="723">
        <v>0.33333333333333326</v>
      </c>
      <c r="L573" s="449"/>
      <c r="M573" s="450">
        <v>42</v>
      </c>
      <c r="N573" s="450">
        <v>8</v>
      </c>
      <c r="O573" s="351">
        <f t="shared" si="18"/>
        <v>0.19047619047619047</v>
      </c>
      <c r="P573" s="724">
        <v>0.5714285714285714</v>
      </c>
      <c r="Q573" s="352">
        <f t="shared" si="19"/>
        <v>57.14285714285716</v>
      </c>
      <c r="R573" s="348"/>
      <c r="S573" s="722"/>
    </row>
    <row r="574" spans="1:19" s="447" customFormat="1">
      <c r="A574" s="446" t="s">
        <v>4</v>
      </c>
      <c r="B574" s="579" t="s">
        <v>3160</v>
      </c>
      <c r="C574" s="412" t="s">
        <v>1920</v>
      </c>
      <c r="D574" s="579" t="s">
        <v>3155</v>
      </c>
      <c r="E574" s="415" t="s">
        <v>3176</v>
      </c>
      <c r="F574" s="448" t="s">
        <v>137</v>
      </c>
      <c r="G574" s="412" t="s">
        <v>1927</v>
      </c>
      <c r="H574" s="412" t="s">
        <v>11</v>
      </c>
      <c r="I574" s="579" t="s">
        <v>6</v>
      </c>
      <c r="J574" s="579" t="s">
        <v>66</v>
      </c>
      <c r="K574" s="723">
        <v>0.27777777777777779</v>
      </c>
      <c r="L574" s="449"/>
      <c r="M574" s="450">
        <v>18</v>
      </c>
      <c r="N574" s="450">
        <v>3</v>
      </c>
      <c r="O574" s="351">
        <f t="shared" si="18"/>
        <v>0.16666666666666666</v>
      </c>
      <c r="P574" s="724">
        <v>0.6</v>
      </c>
      <c r="Q574" s="352">
        <f t="shared" si="19"/>
        <v>60</v>
      </c>
      <c r="R574" s="348"/>
      <c r="S574" s="722"/>
    </row>
    <row r="575" spans="1:19" s="447" customFormat="1">
      <c r="A575" s="446" t="s">
        <v>4</v>
      </c>
      <c r="B575" s="579" t="s">
        <v>3160</v>
      </c>
      <c r="C575" s="412" t="s">
        <v>1920</v>
      </c>
      <c r="D575" s="579" t="s">
        <v>3157</v>
      </c>
      <c r="E575" s="415"/>
      <c r="F575" s="448" t="s">
        <v>137</v>
      </c>
      <c r="G575" s="412" t="s">
        <v>1927</v>
      </c>
      <c r="H575" s="412" t="s">
        <v>11</v>
      </c>
      <c r="I575" s="579" t="s">
        <v>6</v>
      </c>
      <c r="J575" s="579" t="s">
        <v>66</v>
      </c>
      <c r="K575" s="723">
        <v>0.10714285714285714</v>
      </c>
      <c r="L575" s="449"/>
      <c r="M575" s="450">
        <v>112</v>
      </c>
      <c r="N575" s="450">
        <v>7</v>
      </c>
      <c r="O575" s="351">
        <f t="shared" si="18"/>
        <v>6.25E-2</v>
      </c>
      <c r="P575" s="724">
        <v>0.58333333333333337</v>
      </c>
      <c r="Q575" s="352">
        <f t="shared" si="19"/>
        <v>58.333333333333336</v>
      </c>
      <c r="R575" s="348"/>
      <c r="S575" s="722"/>
    </row>
    <row r="576" spans="1:19" s="447" customFormat="1">
      <c r="A576" s="446" t="s">
        <v>4</v>
      </c>
      <c r="B576" s="579" t="s">
        <v>3160</v>
      </c>
      <c r="C576" s="412" t="s">
        <v>1920</v>
      </c>
      <c r="D576" s="579" t="s">
        <v>3157</v>
      </c>
      <c r="E576" s="415" t="s">
        <v>3177</v>
      </c>
      <c r="F576" s="448" t="s">
        <v>137</v>
      </c>
      <c r="G576" s="412" t="s">
        <v>1927</v>
      </c>
      <c r="H576" s="412" t="s">
        <v>11</v>
      </c>
      <c r="I576" s="579" t="s">
        <v>6</v>
      </c>
      <c r="J576" s="579" t="s">
        <v>66</v>
      </c>
      <c r="K576" s="723">
        <v>0.1875</v>
      </c>
      <c r="L576" s="449" t="s">
        <v>3166</v>
      </c>
      <c r="M576" s="450">
        <v>16</v>
      </c>
      <c r="N576" s="450">
        <v>3</v>
      </c>
      <c r="O576" s="351">
        <f t="shared" si="18"/>
        <v>0.1875</v>
      </c>
      <c r="P576" s="724">
        <v>1</v>
      </c>
      <c r="Q576" s="352">
        <f t="shared" si="19"/>
        <v>100</v>
      </c>
      <c r="R576" s="348"/>
      <c r="S576" s="722"/>
    </row>
    <row r="577" spans="1:19" s="447" customFormat="1">
      <c r="A577" s="446" t="s">
        <v>4</v>
      </c>
      <c r="B577" s="579" t="s">
        <v>3160</v>
      </c>
      <c r="C577" s="412" t="s">
        <v>1920</v>
      </c>
      <c r="D577" s="579" t="s">
        <v>3158</v>
      </c>
      <c r="E577" s="415"/>
      <c r="F577" s="448" t="s">
        <v>137</v>
      </c>
      <c r="G577" s="412" t="s">
        <v>1927</v>
      </c>
      <c r="H577" s="412" t="s">
        <v>11</v>
      </c>
      <c r="I577" s="579" t="s">
        <v>6</v>
      </c>
      <c r="J577" s="579" t="s">
        <v>66</v>
      </c>
      <c r="K577" s="723">
        <v>0.17821782178217821</v>
      </c>
      <c r="L577" s="449"/>
      <c r="M577" s="450">
        <v>101</v>
      </c>
      <c r="N577" s="450">
        <v>13</v>
      </c>
      <c r="O577" s="351">
        <f t="shared" si="18"/>
        <v>0.12871287128712872</v>
      </c>
      <c r="P577" s="724">
        <v>0.7222222222222221</v>
      </c>
      <c r="Q577" s="352">
        <f t="shared" si="19"/>
        <v>72.222222222222229</v>
      </c>
      <c r="R577" s="348"/>
      <c r="S577" s="722"/>
    </row>
    <row r="578" spans="1:19" s="447" customFormat="1">
      <c r="A578" s="446" t="s">
        <v>4</v>
      </c>
      <c r="B578" s="579" t="s">
        <v>3160</v>
      </c>
      <c r="C578" s="412" t="s">
        <v>1920</v>
      </c>
      <c r="D578" s="579" t="s">
        <v>3163</v>
      </c>
      <c r="E578" s="415"/>
      <c r="F578" s="448" t="s">
        <v>137</v>
      </c>
      <c r="G578" s="412" t="s">
        <v>1927</v>
      </c>
      <c r="H578" s="412" t="s">
        <v>11</v>
      </c>
      <c r="I578" s="579" t="s">
        <v>6</v>
      </c>
      <c r="J578" s="579" t="s">
        <v>66</v>
      </c>
      <c r="K578" s="723">
        <v>0.43209876543209874</v>
      </c>
      <c r="L578" s="449"/>
      <c r="M578" s="450">
        <v>81</v>
      </c>
      <c r="N578" s="450">
        <v>27</v>
      </c>
      <c r="O578" s="351">
        <f t="shared" si="18"/>
        <v>0.33333333333333331</v>
      </c>
      <c r="P578" s="724">
        <v>0.77142857142857157</v>
      </c>
      <c r="Q578" s="352">
        <f t="shared" si="19"/>
        <v>77.142857142857153</v>
      </c>
      <c r="R578" s="348"/>
      <c r="S578" s="722"/>
    </row>
    <row r="579" spans="1:19" s="447" customFormat="1">
      <c r="A579" s="446" t="s">
        <v>4</v>
      </c>
      <c r="B579" s="579" t="s">
        <v>3</v>
      </c>
      <c r="C579" s="412" t="s">
        <v>38</v>
      </c>
      <c r="D579" s="579" t="s">
        <v>3178</v>
      </c>
      <c r="E579" s="415" t="s">
        <v>3179</v>
      </c>
      <c r="F579" s="448" t="s">
        <v>137</v>
      </c>
      <c r="G579" s="412" t="s">
        <v>1927</v>
      </c>
      <c r="H579" s="412" t="s">
        <v>11</v>
      </c>
      <c r="I579" s="579" t="s">
        <v>6</v>
      </c>
      <c r="J579" s="579" t="s">
        <v>66</v>
      </c>
      <c r="K579" s="723">
        <v>4.7058823529411764E-2</v>
      </c>
      <c r="L579" s="449"/>
      <c r="M579" s="450">
        <v>85</v>
      </c>
      <c r="N579" s="450">
        <v>4</v>
      </c>
      <c r="O579" s="351">
        <f t="shared" si="18"/>
        <v>4.7058823529411764E-2</v>
      </c>
      <c r="P579" s="724">
        <v>1</v>
      </c>
      <c r="Q579" s="352">
        <f t="shared" si="19"/>
        <v>100</v>
      </c>
      <c r="R579" s="348"/>
      <c r="S579" s="722"/>
    </row>
    <row r="580" spans="1:19" s="447" customFormat="1">
      <c r="A580" s="446" t="s">
        <v>4</v>
      </c>
      <c r="B580" s="579" t="s">
        <v>3</v>
      </c>
      <c r="C580" s="412" t="s">
        <v>38</v>
      </c>
      <c r="D580" s="579" t="s">
        <v>3157</v>
      </c>
      <c r="E580" s="415"/>
      <c r="F580" s="448" t="s">
        <v>137</v>
      </c>
      <c r="G580" s="412" t="s">
        <v>1927</v>
      </c>
      <c r="H580" s="412" t="s">
        <v>11</v>
      </c>
      <c r="I580" s="579" t="s">
        <v>6</v>
      </c>
      <c r="J580" s="579" t="s">
        <v>66</v>
      </c>
      <c r="K580" s="723">
        <v>5.6603773584905669E-2</v>
      </c>
      <c r="L580" s="449"/>
      <c r="M580" s="450">
        <v>53</v>
      </c>
      <c r="N580" s="450">
        <v>2</v>
      </c>
      <c r="O580" s="351">
        <f t="shared" si="18"/>
        <v>3.7735849056603772E-2</v>
      </c>
      <c r="P580" s="724">
        <v>0.66666666666666652</v>
      </c>
      <c r="Q580" s="352">
        <f t="shared" si="19"/>
        <v>66.666666666666657</v>
      </c>
      <c r="R580" s="348"/>
      <c r="S580" s="722"/>
    </row>
    <row r="581" spans="1:19" s="447" customFormat="1">
      <c r="A581" s="446" t="s">
        <v>4</v>
      </c>
      <c r="B581" s="579" t="s">
        <v>3</v>
      </c>
      <c r="C581" s="412" t="s">
        <v>1913</v>
      </c>
      <c r="D581" s="579" t="s">
        <v>3178</v>
      </c>
      <c r="E581" s="415"/>
      <c r="F581" s="448" t="s">
        <v>137</v>
      </c>
      <c r="G581" s="412" t="s">
        <v>1927</v>
      </c>
      <c r="H581" s="412" t="s">
        <v>11</v>
      </c>
      <c r="I581" s="579" t="s">
        <v>6</v>
      </c>
      <c r="J581" s="579" t="s">
        <v>66</v>
      </c>
      <c r="K581" s="723">
        <v>7.6923076923076927E-2</v>
      </c>
      <c r="L581" s="449"/>
      <c r="M581" s="450">
        <v>39</v>
      </c>
      <c r="N581" s="450">
        <v>3</v>
      </c>
      <c r="O581" s="351">
        <f t="shared" si="18"/>
        <v>7.6923076923076927E-2</v>
      </c>
      <c r="P581" s="724">
        <v>1</v>
      </c>
      <c r="Q581" s="352">
        <f t="shared" si="19"/>
        <v>100</v>
      </c>
      <c r="R581" s="348"/>
      <c r="S581" s="722"/>
    </row>
    <row r="582" spans="1:19" s="447" customFormat="1">
      <c r="A582" s="446" t="s">
        <v>4</v>
      </c>
      <c r="B582" s="579" t="s">
        <v>3</v>
      </c>
      <c r="C582" s="412" t="s">
        <v>1913</v>
      </c>
      <c r="D582" s="579" t="s">
        <v>3157</v>
      </c>
      <c r="E582" s="415"/>
      <c r="F582" s="448" t="s">
        <v>137</v>
      </c>
      <c r="G582" s="412" t="s">
        <v>1927</v>
      </c>
      <c r="H582" s="412" t="s">
        <v>11</v>
      </c>
      <c r="I582" s="579" t="s">
        <v>6</v>
      </c>
      <c r="J582" s="579" t="s">
        <v>66</v>
      </c>
      <c r="K582" s="723">
        <v>0.21428571428571427</v>
      </c>
      <c r="L582" s="449"/>
      <c r="M582" s="450">
        <v>14</v>
      </c>
      <c r="N582" s="450">
        <v>3</v>
      </c>
      <c r="O582" s="351">
        <f t="shared" si="18"/>
        <v>0.21428571428571427</v>
      </c>
      <c r="P582" s="724">
        <v>1</v>
      </c>
      <c r="Q582" s="352">
        <f t="shared" si="19"/>
        <v>100</v>
      </c>
      <c r="R582" s="348"/>
      <c r="S582" s="722"/>
    </row>
    <row r="583" spans="1:19" s="447" customFormat="1">
      <c r="A583" s="446" t="s">
        <v>4</v>
      </c>
      <c r="B583" s="579" t="s">
        <v>3</v>
      </c>
      <c r="C583" s="412" t="s">
        <v>1914</v>
      </c>
      <c r="D583" s="579" t="s">
        <v>3178</v>
      </c>
      <c r="E583" s="415"/>
      <c r="F583" s="448" t="s">
        <v>137</v>
      </c>
      <c r="G583" s="412" t="s">
        <v>1927</v>
      </c>
      <c r="H583" s="412" t="s">
        <v>11</v>
      </c>
      <c r="I583" s="579" t="s">
        <v>6</v>
      </c>
      <c r="J583" s="579" t="s">
        <v>66</v>
      </c>
      <c r="K583" s="723">
        <v>0.16666666666666663</v>
      </c>
      <c r="L583" s="449"/>
      <c r="M583" s="450">
        <v>18</v>
      </c>
      <c r="N583" s="450">
        <v>3</v>
      </c>
      <c r="O583" s="351">
        <f t="shared" si="18"/>
        <v>0.16666666666666666</v>
      </c>
      <c r="P583" s="724">
        <v>1</v>
      </c>
      <c r="Q583" s="352">
        <f t="shared" si="19"/>
        <v>100.00000000000003</v>
      </c>
      <c r="R583" s="348"/>
      <c r="S583" s="722"/>
    </row>
    <row r="584" spans="1:19" s="447" customFormat="1">
      <c r="A584" s="446" t="s">
        <v>4</v>
      </c>
      <c r="B584" s="579" t="s">
        <v>3</v>
      </c>
      <c r="C584" s="412" t="s">
        <v>1914</v>
      </c>
      <c r="D584" s="579" t="s">
        <v>3157</v>
      </c>
      <c r="E584" s="415"/>
      <c r="F584" s="448" t="s">
        <v>137</v>
      </c>
      <c r="G584" s="412" t="s">
        <v>1927</v>
      </c>
      <c r="H584" s="412" t="s">
        <v>11</v>
      </c>
      <c r="I584" s="579" t="s">
        <v>6</v>
      </c>
      <c r="J584" s="579" t="s">
        <v>66</v>
      </c>
      <c r="K584" s="723">
        <v>0.10884353741496598</v>
      </c>
      <c r="L584" s="449"/>
      <c r="M584" s="450">
        <v>147</v>
      </c>
      <c r="N584" s="450">
        <v>11</v>
      </c>
      <c r="O584" s="351">
        <f t="shared" si="18"/>
        <v>7.4829931972789115E-2</v>
      </c>
      <c r="P584" s="724">
        <v>0.6875</v>
      </c>
      <c r="Q584" s="352">
        <f t="shared" si="19"/>
        <v>68.75</v>
      </c>
      <c r="R584" s="348"/>
      <c r="S584" s="722"/>
    </row>
    <row r="585" spans="1:19" s="447" customFormat="1">
      <c r="A585" s="446" t="s">
        <v>4</v>
      </c>
      <c r="B585" s="579" t="s">
        <v>3</v>
      </c>
      <c r="C585" s="412" t="s">
        <v>1914</v>
      </c>
      <c r="D585" s="579" t="s">
        <v>3158</v>
      </c>
      <c r="E585" s="415"/>
      <c r="F585" s="448" t="s">
        <v>137</v>
      </c>
      <c r="G585" s="412" t="s">
        <v>1927</v>
      </c>
      <c r="H585" s="412" t="s">
        <v>11</v>
      </c>
      <c r="I585" s="579" t="s">
        <v>6</v>
      </c>
      <c r="J585" s="579" t="s">
        <v>66</v>
      </c>
      <c r="K585" s="723">
        <v>0.21122112211221122</v>
      </c>
      <c r="L585" s="449"/>
      <c r="M585" s="450">
        <v>303</v>
      </c>
      <c r="N585" s="450">
        <v>54</v>
      </c>
      <c r="O585" s="351">
        <f t="shared" si="18"/>
        <v>0.17821782178217821</v>
      </c>
      <c r="P585" s="724">
        <v>0.84375</v>
      </c>
      <c r="Q585" s="352">
        <f t="shared" si="19"/>
        <v>84.375</v>
      </c>
      <c r="R585" s="348"/>
      <c r="S585" s="722"/>
    </row>
    <row r="586" spans="1:19" s="447" customFormat="1">
      <c r="A586" s="446" t="s">
        <v>4</v>
      </c>
      <c r="B586" s="579" t="s">
        <v>3</v>
      </c>
      <c r="C586" s="412" t="s">
        <v>1914</v>
      </c>
      <c r="D586" s="579" t="s">
        <v>3163</v>
      </c>
      <c r="E586" s="415"/>
      <c r="F586" s="448" t="s">
        <v>137</v>
      </c>
      <c r="G586" s="412" t="s">
        <v>1927</v>
      </c>
      <c r="H586" s="412" t="s">
        <v>11</v>
      </c>
      <c r="I586" s="579" t="s">
        <v>6</v>
      </c>
      <c r="J586" s="579" t="s">
        <v>66</v>
      </c>
      <c r="K586" s="723">
        <v>0.2196969696969697</v>
      </c>
      <c r="L586" s="449"/>
      <c r="M586" s="450">
        <v>132</v>
      </c>
      <c r="N586" s="450">
        <v>23</v>
      </c>
      <c r="O586" s="351">
        <f t="shared" si="18"/>
        <v>0.17424242424242425</v>
      </c>
      <c r="P586" s="724">
        <v>0.7931034482758621</v>
      </c>
      <c r="Q586" s="352">
        <f t="shared" si="19"/>
        <v>79.310344827586206</v>
      </c>
      <c r="R586" s="348"/>
      <c r="S586" s="722"/>
    </row>
    <row r="587" spans="1:19" s="447" customFormat="1">
      <c r="A587" s="446" t="s">
        <v>4</v>
      </c>
      <c r="B587" s="579" t="s">
        <v>3</v>
      </c>
      <c r="C587" s="412" t="s">
        <v>1915</v>
      </c>
      <c r="D587" s="579" t="s">
        <v>3157</v>
      </c>
      <c r="E587" s="415" t="s">
        <v>3180</v>
      </c>
      <c r="F587" s="448" t="s">
        <v>137</v>
      </c>
      <c r="G587" s="412" t="s">
        <v>1927</v>
      </c>
      <c r="H587" s="412" t="s">
        <v>11</v>
      </c>
      <c r="I587" s="579" t="s">
        <v>6</v>
      </c>
      <c r="J587" s="579" t="s">
        <v>66</v>
      </c>
      <c r="K587" s="723">
        <v>0.41935483870967744</v>
      </c>
      <c r="L587" s="449"/>
      <c r="M587" s="450">
        <v>31</v>
      </c>
      <c r="N587" s="450">
        <v>12</v>
      </c>
      <c r="O587" s="351">
        <f t="shared" si="18"/>
        <v>0.38709677419354838</v>
      </c>
      <c r="P587" s="724">
        <v>0.92307692307692302</v>
      </c>
      <c r="Q587" s="352">
        <f t="shared" si="19"/>
        <v>92.307692307692307</v>
      </c>
      <c r="R587" s="348"/>
      <c r="S587" s="722"/>
    </row>
    <row r="588" spans="1:19" s="447" customFormat="1">
      <c r="A588" s="446" t="s">
        <v>4</v>
      </c>
      <c r="B588" s="579" t="s">
        <v>3</v>
      </c>
      <c r="C588" s="412" t="s">
        <v>1916</v>
      </c>
      <c r="D588" s="579" t="s">
        <v>3178</v>
      </c>
      <c r="E588" s="415"/>
      <c r="F588" s="448" t="s">
        <v>137</v>
      </c>
      <c r="G588" s="412" t="s">
        <v>1927</v>
      </c>
      <c r="H588" s="412" t="s">
        <v>11</v>
      </c>
      <c r="I588" s="579" t="s">
        <v>6</v>
      </c>
      <c r="J588" s="579" t="s">
        <v>66</v>
      </c>
      <c r="K588" s="723">
        <v>6.3829787234042548E-2</v>
      </c>
      <c r="L588" s="449"/>
      <c r="M588" s="450">
        <v>47</v>
      </c>
      <c r="N588" s="450">
        <v>2</v>
      </c>
      <c r="O588" s="351">
        <f t="shared" si="18"/>
        <v>4.2553191489361701E-2</v>
      </c>
      <c r="P588" s="724">
        <v>0.66666666666666652</v>
      </c>
      <c r="Q588" s="352">
        <f t="shared" si="19"/>
        <v>66.666666666666671</v>
      </c>
      <c r="R588" s="348"/>
      <c r="S588" s="722"/>
    </row>
    <row r="589" spans="1:19" s="447" customFormat="1">
      <c r="A589" s="446" t="s">
        <v>4</v>
      </c>
      <c r="B589" s="579" t="s">
        <v>3</v>
      </c>
      <c r="C589" s="412" t="s">
        <v>1916</v>
      </c>
      <c r="D589" s="579" t="s">
        <v>3157</v>
      </c>
      <c r="E589" s="415" t="s">
        <v>3181</v>
      </c>
      <c r="F589" s="448" t="s">
        <v>137</v>
      </c>
      <c r="G589" s="412" t="s">
        <v>1927</v>
      </c>
      <c r="H589" s="412" t="s">
        <v>11</v>
      </c>
      <c r="I589" s="579" t="s">
        <v>6</v>
      </c>
      <c r="J589" s="579" t="s">
        <v>66</v>
      </c>
      <c r="K589" s="723">
        <v>0.34782608695652173</v>
      </c>
      <c r="L589" s="449"/>
      <c r="M589" s="450">
        <v>23</v>
      </c>
      <c r="N589" s="450">
        <v>4</v>
      </c>
      <c r="O589" s="351">
        <f t="shared" si="18"/>
        <v>0.17391304347826086</v>
      </c>
      <c r="P589" s="724">
        <v>0.5</v>
      </c>
      <c r="Q589" s="352">
        <f t="shared" si="19"/>
        <v>50</v>
      </c>
      <c r="R589" s="348"/>
      <c r="S589" s="722"/>
    </row>
    <row r="590" spans="1:19" s="447" customFormat="1">
      <c r="A590" s="446" t="s">
        <v>4</v>
      </c>
      <c r="B590" s="579" t="s">
        <v>3</v>
      </c>
      <c r="C590" s="412" t="s">
        <v>1917</v>
      </c>
      <c r="D590" s="579" t="s">
        <v>3157</v>
      </c>
      <c r="E590" s="415" t="s">
        <v>3182</v>
      </c>
      <c r="F590" s="448" t="s">
        <v>137</v>
      </c>
      <c r="G590" s="412" t="s">
        <v>1927</v>
      </c>
      <c r="H590" s="412" t="s">
        <v>11</v>
      </c>
      <c r="I590" s="579" t="s">
        <v>6</v>
      </c>
      <c r="J590" s="579" t="s">
        <v>66</v>
      </c>
      <c r="K590" s="723">
        <v>0.21428571428571427</v>
      </c>
      <c r="L590" s="449"/>
      <c r="M590" s="450">
        <v>42</v>
      </c>
      <c r="N590" s="450">
        <v>8</v>
      </c>
      <c r="O590" s="351">
        <f t="shared" si="18"/>
        <v>0.19047619047619047</v>
      </c>
      <c r="P590" s="724">
        <v>0.88888888888888884</v>
      </c>
      <c r="Q590" s="352">
        <f t="shared" si="19"/>
        <v>88.888888888888886</v>
      </c>
      <c r="R590" s="348"/>
      <c r="S590" s="722"/>
    </row>
    <row r="591" spans="1:19" s="447" customFormat="1">
      <c r="A591" s="446" t="s">
        <v>4</v>
      </c>
      <c r="B591" s="579" t="s">
        <v>3</v>
      </c>
      <c r="C591" s="412" t="s">
        <v>1917</v>
      </c>
      <c r="D591" s="579" t="s">
        <v>3158</v>
      </c>
      <c r="E591" s="415" t="s">
        <v>3183</v>
      </c>
      <c r="F591" s="448" t="s">
        <v>137</v>
      </c>
      <c r="G591" s="412" t="s">
        <v>1927</v>
      </c>
      <c r="H591" s="412" t="s">
        <v>11</v>
      </c>
      <c r="I591" s="579" t="s">
        <v>6</v>
      </c>
      <c r="J591" s="579" t="s">
        <v>66</v>
      </c>
      <c r="K591" s="723">
        <v>0.31818181818181818</v>
      </c>
      <c r="L591" s="449"/>
      <c r="M591" s="450">
        <v>22</v>
      </c>
      <c r="N591" s="450">
        <v>5</v>
      </c>
      <c r="O591" s="351">
        <f t="shared" si="18"/>
        <v>0.22727272727272727</v>
      </c>
      <c r="P591" s="724">
        <v>0.7142857142857143</v>
      </c>
      <c r="Q591" s="352">
        <f t="shared" si="19"/>
        <v>71.428571428571416</v>
      </c>
      <c r="R591" s="348"/>
      <c r="S591" s="722"/>
    </row>
    <row r="592" spans="1:19" s="447" customFormat="1">
      <c r="A592" s="446" t="s">
        <v>4</v>
      </c>
      <c r="B592" s="579" t="s">
        <v>3</v>
      </c>
      <c r="C592" s="412" t="s">
        <v>1919</v>
      </c>
      <c r="D592" s="579" t="s">
        <v>3184</v>
      </c>
      <c r="E592" s="415"/>
      <c r="F592" s="448" t="s">
        <v>137</v>
      </c>
      <c r="G592" s="412" t="s">
        <v>1927</v>
      </c>
      <c r="H592" s="412" t="s">
        <v>11</v>
      </c>
      <c r="I592" s="579" t="s">
        <v>6</v>
      </c>
      <c r="J592" s="579" t="s">
        <v>66</v>
      </c>
      <c r="K592" s="723">
        <v>4.5871559633027525E-2</v>
      </c>
      <c r="L592" s="449"/>
      <c r="M592" s="450">
        <v>109</v>
      </c>
      <c r="N592" s="450">
        <v>3</v>
      </c>
      <c r="O592" s="351">
        <f t="shared" si="18"/>
        <v>2.7522935779816515E-2</v>
      </c>
      <c r="P592" s="724">
        <v>0.6</v>
      </c>
      <c r="Q592" s="352">
        <f t="shared" si="19"/>
        <v>60</v>
      </c>
      <c r="R592" s="348"/>
      <c r="S592" s="722"/>
    </row>
    <row r="593" spans="1:19" s="447" customFormat="1">
      <c r="A593" s="446" t="s">
        <v>4</v>
      </c>
      <c r="B593" s="579" t="s">
        <v>3</v>
      </c>
      <c r="C593" s="412" t="s">
        <v>1919</v>
      </c>
      <c r="D593" s="579" t="s">
        <v>3178</v>
      </c>
      <c r="E593" s="415"/>
      <c r="F593" s="448" t="s">
        <v>137</v>
      </c>
      <c r="G593" s="412" t="s">
        <v>1927</v>
      </c>
      <c r="H593" s="412" t="s">
        <v>11</v>
      </c>
      <c r="I593" s="579" t="s">
        <v>6</v>
      </c>
      <c r="J593" s="579" t="s">
        <v>66</v>
      </c>
      <c r="K593" s="723">
        <v>3.9430449069003289E-2</v>
      </c>
      <c r="L593" s="449"/>
      <c r="M593" s="450">
        <v>913</v>
      </c>
      <c r="N593" s="450">
        <v>28</v>
      </c>
      <c r="O593" s="351">
        <f t="shared" si="18"/>
        <v>3.0668127053669222E-2</v>
      </c>
      <c r="P593" s="724">
        <v>0.7777777777777779</v>
      </c>
      <c r="Q593" s="352">
        <f t="shared" si="19"/>
        <v>77.777777777777786</v>
      </c>
      <c r="R593" s="348"/>
      <c r="S593" s="722"/>
    </row>
    <row r="594" spans="1:19" s="447" customFormat="1">
      <c r="A594" s="446" t="s">
        <v>4</v>
      </c>
      <c r="B594" s="579" t="s">
        <v>3</v>
      </c>
      <c r="C594" s="412" t="s">
        <v>1919</v>
      </c>
      <c r="D594" s="579" t="s">
        <v>3157</v>
      </c>
      <c r="E594" s="415" t="s">
        <v>3185</v>
      </c>
      <c r="F594" s="448" t="s">
        <v>137</v>
      </c>
      <c r="G594" s="412" t="s">
        <v>1927</v>
      </c>
      <c r="H594" s="412" t="s">
        <v>11</v>
      </c>
      <c r="I594" s="579" t="s">
        <v>6</v>
      </c>
      <c r="J594" s="579" t="s">
        <v>66</v>
      </c>
      <c r="K594" s="723">
        <v>0.26470588235294118</v>
      </c>
      <c r="L594" s="449"/>
      <c r="M594" s="450">
        <v>34</v>
      </c>
      <c r="N594" s="450">
        <v>7</v>
      </c>
      <c r="O594" s="351">
        <f t="shared" si="18"/>
        <v>0.20588235294117646</v>
      </c>
      <c r="P594" s="724">
        <v>0.7777777777777779</v>
      </c>
      <c r="Q594" s="352">
        <f t="shared" si="19"/>
        <v>77.777777777777786</v>
      </c>
      <c r="R594" s="348"/>
      <c r="S594" s="722"/>
    </row>
    <row r="595" spans="1:19" s="447" customFormat="1">
      <c r="A595" s="446" t="s">
        <v>4</v>
      </c>
      <c r="B595" s="579" t="s">
        <v>3</v>
      </c>
      <c r="C595" s="412" t="s">
        <v>1920</v>
      </c>
      <c r="D595" s="579" t="s">
        <v>3178</v>
      </c>
      <c r="E595" s="415"/>
      <c r="F595" s="448" t="s">
        <v>137</v>
      </c>
      <c r="G595" s="412" t="s">
        <v>1927</v>
      </c>
      <c r="H595" s="412" t="s">
        <v>11</v>
      </c>
      <c r="I595" s="579" t="s">
        <v>6</v>
      </c>
      <c r="J595" s="579" t="s">
        <v>66</v>
      </c>
      <c r="K595" s="723">
        <v>0.16666666666666663</v>
      </c>
      <c r="L595" s="449"/>
      <c r="M595" s="450">
        <v>18</v>
      </c>
      <c r="N595" s="450">
        <v>2</v>
      </c>
      <c r="O595" s="351">
        <f t="shared" si="18"/>
        <v>0.1111111111111111</v>
      </c>
      <c r="P595" s="724">
        <v>0.66666666666666652</v>
      </c>
      <c r="Q595" s="352">
        <f t="shared" si="19"/>
        <v>66.666666666666686</v>
      </c>
      <c r="R595" s="348"/>
      <c r="S595" s="722"/>
    </row>
    <row r="596" spans="1:19" s="447" customFormat="1">
      <c r="A596" s="446" t="s">
        <v>4</v>
      </c>
      <c r="B596" s="579" t="s">
        <v>3</v>
      </c>
      <c r="C596" s="412" t="s">
        <v>1920</v>
      </c>
      <c r="D596" s="579" t="s">
        <v>3157</v>
      </c>
      <c r="E596" s="415"/>
      <c r="F596" s="448" t="s">
        <v>137</v>
      </c>
      <c r="G596" s="412" t="s">
        <v>1927</v>
      </c>
      <c r="H596" s="412" t="s">
        <v>11</v>
      </c>
      <c r="I596" s="579" t="s">
        <v>6</v>
      </c>
      <c r="J596" s="579" t="s">
        <v>66</v>
      </c>
      <c r="K596" s="723">
        <v>0.10714285714285714</v>
      </c>
      <c r="L596" s="449"/>
      <c r="M596" s="450">
        <v>84</v>
      </c>
      <c r="N596" s="450">
        <v>8</v>
      </c>
      <c r="O596" s="351">
        <f t="shared" si="18"/>
        <v>9.5238095238095233E-2</v>
      </c>
      <c r="P596" s="724">
        <v>0.88888888888888884</v>
      </c>
      <c r="Q596" s="352">
        <f t="shared" si="19"/>
        <v>88.888888888888886</v>
      </c>
      <c r="R596" s="348"/>
      <c r="S596" s="722"/>
    </row>
    <row r="597" spans="1:19" s="447" customFormat="1">
      <c r="A597" s="446" t="s">
        <v>4</v>
      </c>
      <c r="B597" s="579" t="s">
        <v>3</v>
      </c>
      <c r="C597" s="412" t="s">
        <v>1920</v>
      </c>
      <c r="D597" s="579" t="s">
        <v>3158</v>
      </c>
      <c r="E597" s="415"/>
      <c r="F597" s="448" t="s">
        <v>137</v>
      </c>
      <c r="G597" s="412" t="s">
        <v>1927</v>
      </c>
      <c r="H597" s="412" t="s">
        <v>11</v>
      </c>
      <c r="I597" s="579" t="s">
        <v>6</v>
      </c>
      <c r="J597" s="579" t="s">
        <v>66</v>
      </c>
      <c r="K597" s="723">
        <v>0.14772727272727273</v>
      </c>
      <c r="L597" s="449"/>
      <c r="M597" s="450">
        <v>88</v>
      </c>
      <c r="N597" s="450">
        <v>12</v>
      </c>
      <c r="O597" s="351">
        <f t="shared" si="18"/>
        <v>0.13636363636363635</v>
      </c>
      <c r="P597" s="724">
        <v>0.92307692307692302</v>
      </c>
      <c r="Q597" s="352">
        <f t="shared" si="19"/>
        <v>92.307692307692307</v>
      </c>
      <c r="R597" s="348"/>
      <c r="S597" s="722"/>
    </row>
    <row r="598" spans="1:19" s="447" customFormat="1">
      <c r="A598" s="446" t="s">
        <v>4</v>
      </c>
      <c r="B598" s="579" t="s">
        <v>3</v>
      </c>
      <c r="C598" s="412" t="s">
        <v>1920</v>
      </c>
      <c r="D598" s="579" t="s">
        <v>3163</v>
      </c>
      <c r="E598" s="415" t="s">
        <v>3186</v>
      </c>
      <c r="F598" s="448" t="s">
        <v>137</v>
      </c>
      <c r="G598" s="412" t="s">
        <v>1927</v>
      </c>
      <c r="H598" s="412" t="s">
        <v>11</v>
      </c>
      <c r="I598" s="579" t="s">
        <v>6</v>
      </c>
      <c r="J598" s="579" t="s">
        <v>66</v>
      </c>
      <c r="K598" s="723">
        <v>0.76923076923076938</v>
      </c>
      <c r="L598" s="449"/>
      <c r="M598" s="450">
        <v>26</v>
      </c>
      <c r="N598" s="450">
        <v>18</v>
      </c>
      <c r="O598" s="351">
        <f t="shared" si="18"/>
        <v>0.69230769230769229</v>
      </c>
      <c r="P598" s="724">
        <v>0.9</v>
      </c>
      <c r="Q598" s="352">
        <f t="shared" si="19"/>
        <v>89.999999999999986</v>
      </c>
      <c r="R598" s="348"/>
      <c r="S598" s="722"/>
    </row>
    <row r="599" spans="1:19" s="447" customFormat="1">
      <c r="A599" s="446" t="s">
        <v>4</v>
      </c>
      <c r="B599" s="579" t="s">
        <v>591</v>
      </c>
      <c r="C599" s="412" t="s">
        <v>1914</v>
      </c>
      <c r="D599" s="579" t="s">
        <v>3163</v>
      </c>
      <c r="E599" s="415"/>
      <c r="F599" s="448" t="s">
        <v>137</v>
      </c>
      <c r="G599" s="412" t="s">
        <v>1927</v>
      </c>
      <c r="H599" s="412" t="s">
        <v>11</v>
      </c>
      <c r="I599" s="579" t="s">
        <v>6</v>
      </c>
      <c r="J599" s="579" t="s">
        <v>66</v>
      </c>
      <c r="K599" s="723">
        <v>0.75609756097560976</v>
      </c>
      <c r="L599" s="449"/>
      <c r="M599" s="450">
        <v>41</v>
      </c>
      <c r="N599" s="450">
        <v>29</v>
      </c>
      <c r="O599" s="351">
        <f t="shared" si="18"/>
        <v>0.70731707317073167</v>
      </c>
      <c r="P599" s="724">
        <v>0.93548387096774188</v>
      </c>
      <c r="Q599" s="352">
        <f t="shared" si="19"/>
        <v>93.548387096774192</v>
      </c>
      <c r="R599" s="348"/>
      <c r="S599" s="722"/>
    </row>
    <row r="600" spans="1:19" s="447" customFormat="1">
      <c r="A600" s="446" t="s">
        <v>4</v>
      </c>
      <c r="B600" s="579" t="s">
        <v>591</v>
      </c>
      <c r="C600" s="412" t="s">
        <v>1914</v>
      </c>
      <c r="D600" s="579" t="s">
        <v>3164</v>
      </c>
      <c r="E600" s="415"/>
      <c r="F600" s="448" t="s">
        <v>137</v>
      </c>
      <c r="G600" s="412" t="s">
        <v>1927</v>
      </c>
      <c r="H600" s="412" t="s">
        <v>11</v>
      </c>
      <c r="I600" s="579" t="s">
        <v>6</v>
      </c>
      <c r="J600" s="579" t="s">
        <v>66</v>
      </c>
      <c r="K600" s="723">
        <v>0.78787878787878785</v>
      </c>
      <c r="L600" s="449"/>
      <c r="M600" s="450">
        <v>33</v>
      </c>
      <c r="N600" s="450">
        <v>23</v>
      </c>
      <c r="O600" s="351">
        <f t="shared" si="18"/>
        <v>0.69696969696969702</v>
      </c>
      <c r="P600" s="724">
        <v>0.88461538461538458</v>
      </c>
      <c r="Q600" s="352">
        <f t="shared" si="19"/>
        <v>88.461538461538453</v>
      </c>
      <c r="R600" s="348"/>
      <c r="S600" s="722"/>
    </row>
    <row r="601" spans="1:19" s="447" customFormat="1">
      <c r="A601" s="446" t="s">
        <v>4</v>
      </c>
      <c r="B601" s="579" t="s">
        <v>591</v>
      </c>
      <c r="C601" s="412" t="s">
        <v>1916</v>
      </c>
      <c r="D601" s="579" t="s">
        <v>3163</v>
      </c>
      <c r="E601" s="415" t="s">
        <v>3187</v>
      </c>
      <c r="F601" s="448" t="s">
        <v>137</v>
      </c>
      <c r="G601" s="412" t="s">
        <v>1927</v>
      </c>
      <c r="H601" s="412" t="s">
        <v>11</v>
      </c>
      <c r="I601" s="579" t="s">
        <v>6</v>
      </c>
      <c r="J601" s="579" t="s">
        <v>66</v>
      </c>
      <c r="K601" s="723">
        <v>0.75</v>
      </c>
      <c r="L601" s="449"/>
      <c r="M601" s="450">
        <v>12</v>
      </c>
      <c r="N601" s="450">
        <v>7</v>
      </c>
      <c r="O601" s="351">
        <f t="shared" si="18"/>
        <v>0.58333333333333337</v>
      </c>
      <c r="P601" s="724">
        <v>0.7777777777777779</v>
      </c>
      <c r="Q601" s="352">
        <f t="shared" si="19"/>
        <v>77.777777777777786</v>
      </c>
      <c r="R601" s="348"/>
      <c r="S601" s="722"/>
    </row>
    <row r="602" spans="1:19" s="447" customFormat="1">
      <c r="A602" s="446" t="s">
        <v>4</v>
      </c>
      <c r="B602" s="579" t="s">
        <v>591</v>
      </c>
      <c r="C602" s="412" t="s">
        <v>1917</v>
      </c>
      <c r="D602" s="579" t="s">
        <v>3163</v>
      </c>
      <c r="E602" s="415" t="s">
        <v>3188</v>
      </c>
      <c r="F602" s="448" t="s">
        <v>137</v>
      </c>
      <c r="G602" s="412" t="s">
        <v>1927</v>
      </c>
      <c r="H602" s="412" t="s">
        <v>11</v>
      </c>
      <c r="I602" s="579" t="s">
        <v>6</v>
      </c>
      <c r="J602" s="579" t="s">
        <v>66</v>
      </c>
      <c r="K602" s="723">
        <v>0.77419354838709675</v>
      </c>
      <c r="L602" s="449"/>
      <c r="M602" s="450">
        <v>62</v>
      </c>
      <c r="N602" s="450">
        <v>45</v>
      </c>
      <c r="O602" s="351">
        <f t="shared" si="18"/>
        <v>0.72580645161290325</v>
      </c>
      <c r="P602" s="724">
        <v>0.9375</v>
      </c>
      <c r="Q602" s="352">
        <f t="shared" si="19"/>
        <v>93.75</v>
      </c>
      <c r="R602" s="348"/>
      <c r="S602" s="722"/>
    </row>
    <row r="603" spans="1:19" s="447" customFormat="1">
      <c r="A603" s="446" t="s">
        <v>4</v>
      </c>
      <c r="B603" s="579" t="s">
        <v>591</v>
      </c>
      <c r="C603" s="412" t="s">
        <v>1917</v>
      </c>
      <c r="D603" s="579" t="s">
        <v>3164</v>
      </c>
      <c r="E603" s="415"/>
      <c r="F603" s="448" t="s">
        <v>137</v>
      </c>
      <c r="G603" s="412" t="s">
        <v>1927</v>
      </c>
      <c r="H603" s="412" t="s">
        <v>11</v>
      </c>
      <c r="I603" s="579" t="s">
        <v>6</v>
      </c>
      <c r="J603" s="579" t="s">
        <v>66</v>
      </c>
      <c r="K603" s="723">
        <v>0.8</v>
      </c>
      <c r="L603" s="449"/>
      <c r="M603" s="450">
        <v>25</v>
      </c>
      <c r="N603" s="450">
        <v>18</v>
      </c>
      <c r="O603" s="351">
        <f t="shared" si="18"/>
        <v>0.72</v>
      </c>
      <c r="P603" s="724">
        <v>0.9</v>
      </c>
      <c r="Q603" s="352">
        <f t="shared" si="19"/>
        <v>90</v>
      </c>
      <c r="R603" s="348"/>
      <c r="S603" s="722"/>
    </row>
    <row r="604" spans="1:19" s="447" customFormat="1">
      <c r="A604" s="446" t="s">
        <v>4</v>
      </c>
      <c r="B604" s="579" t="s">
        <v>591</v>
      </c>
      <c r="C604" s="412" t="s">
        <v>1920</v>
      </c>
      <c r="D604" s="579" t="s">
        <v>3164</v>
      </c>
      <c r="E604" s="415"/>
      <c r="F604" s="448" t="s">
        <v>137</v>
      </c>
      <c r="G604" s="412" t="s">
        <v>1927</v>
      </c>
      <c r="H604" s="412" t="s">
        <v>11</v>
      </c>
      <c r="I604" s="579" t="s">
        <v>6</v>
      </c>
      <c r="J604" s="579" t="s">
        <v>66</v>
      </c>
      <c r="K604" s="723">
        <v>0.76923076923076938</v>
      </c>
      <c r="L604" s="449"/>
      <c r="M604" s="450">
        <v>26</v>
      </c>
      <c r="N604" s="450">
        <v>19</v>
      </c>
      <c r="O604" s="351">
        <f t="shared" si="18"/>
        <v>0.73076923076923073</v>
      </c>
      <c r="P604" s="724">
        <v>0.95</v>
      </c>
      <c r="Q604" s="352">
        <f t="shared" si="19"/>
        <v>94.999999999999986</v>
      </c>
      <c r="R604" s="348"/>
      <c r="S604" s="722"/>
    </row>
    <row r="605" spans="1:19" s="447" customFormat="1">
      <c r="A605" s="446" t="s">
        <v>4</v>
      </c>
      <c r="B605" s="579" t="s">
        <v>3160</v>
      </c>
      <c r="C605" s="412" t="s">
        <v>38</v>
      </c>
      <c r="D605" s="579" t="s">
        <v>3155</v>
      </c>
      <c r="E605" s="415" t="s">
        <v>3156</v>
      </c>
      <c r="F605" s="448" t="s">
        <v>137</v>
      </c>
      <c r="G605" s="412" t="s">
        <v>1928</v>
      </c>
      <c r="H605" s="412" t="s">
        <v>11</v>
      </c>
      <c r="I605" s="579" t="s">
        <v>6</v>
      </c>
      <c r="J605" s="579" t="s">
        <v>66</v>
      </c>
      <c r="K605" s="723">
        <v>6.0869565217391307E-2</v>
      </c>
      <c r="L605" s="449"/>
      <c r="M605" s="450">
        <v>115</v>
      </c>
      <c r="N605" s="450">
        <v>5</v>
      </c>
      <c r="O605" s="351">
        <f>N605/M605</f>
        <v>4.3478260869565216E-2</v>
      </c>
      <c r="P605" s="724">
        <v>0.7142857142857143</v>
      </c>
      <c r="Q605" s="352">
        <f>N605/(M605*K605/100)</f>
        <v>71.428571428571416</v>
      </c>
      <c r="R605" s="348"/>
      <c r="S605" s="722"/>
    </row>
    <row r="606" spans="1:19" s="447" customFormat="1">
      <c r="A606" s="446" t="s">
        <v>4</v>
      </c>
      <c r="B606" s="579" t="s">
        <v>3160</v>
      </c>
      <c r="C606" s="412" t="s">
        <v>38</v>
      </c>
      <c r="D606" s="579" t="s">
        <v>3157</v>
      </c>
      <c r="E606" s="415"/>
      <c r="F606" s="448" t="s">
        <v>137</v>
      </c>
      <c r="G606" s="412" t="s">
        <v>1928</v>
      </c>
      <c r="H606" s="412" t="s">
        <v>11</v>
      </c>
      <c r="I606" s="579" t="s">
        <v>6</v>
      </c>
      <c r="J606" s="579" t="s">
        <v>66</v>
      </c>
      <c r="K606" s="723">
        <v>0.14388489208633093</v>
      </c>
      <c r="L606" s="449"/>
      <c r="M606" s="450">
        <v>139</v>
      </c>
      <c r="N606" s="450">
        <v>16</v>
      </c>
      <c r="O606" s="351">
        <f t="shared" ref="O606:O664" si="20">N606/M606</f>
        <v>0.11510791366906475</v>
      </c>
      <c r="P606" s="724">
        <v>0.8</v>
      </c>
      <c r="Q606" s="352">
        <f t="shared" ref="Q606:Q664" si="21">N606/(M606*K606/100)</f>
        <v>80</v>
      </c>
      <c r="R606" s="348"/>
      <c r="S606" s="722"/>
    </row>
    <row r="607" spans="1:19" s="447" customFormat="1">
      <c r="A607" s="446" t="s">
        <v>4</v>
      </c>
      <c r="B607" s="579" t="s">
        <v>3160</v>
      </c>
      <c r="C607" s="412" t="s">
        <v>38</v>
      </c>
      <c r="D607" s="579" t="s">
        <v>3158</v>
      </c>
      <c r="E607" s="415" t="s">
        <v>3159</v>
      </c>
      <c r="F607" s="448" t="s">
        <v>137</v>
      </c>
      <c r="G607" s="412" t="s">
        <v>1928</v>
      </c>
      <c r="H607" s="412" t="s">
        <v>11</v>
      </c>
      <c r="I607" s="579" t="s">
        <v>6</v>
      </c>
      <c r="J607" s="579" t="s">
        <v>66</v>
      </c>
      <c r="K607" s="723">
        <v>0.32</v>
      </c>
      <c r="L607" s="449"/>
      <c r="M607" s="450">
        <v>25</v>
      </c>
      <c r="N607" s="450">
        <v>7</v>
      </c>
      <c r="O607" s="351">
        <f t="shared" si="20"/>
        <v>0.28000000000000003</v>
      </c>
      <c r="P607" s="724">
        <v>0.875</v>
      </c>
      <c r="Q607" s="352">
        <f t="shared" si="21"/>
        <v>87.5</v>
      </c>
      <c r="R607" s="348"/>
      <c r="S607" s="722"/>
    </row>
    <row r="608" spans="1:19" s="447" customFormat="1">
      <c r="A608" s="446" t="s">
        <v>4</v>
      </c>
      <c r="B608" s="579" t="s">
        <v>3160</v>
      </c>
      <c r="C608" s="412" t="s">
        <v>1913</v>
      </c>
      <c r="D608" s="579" t="s">
        <v>3161</v>
      </c>
      <c r="E608" s="415"/>
      <c r="F608" s="448" t="s">
        <v>137</v>
      </c>
      <c r="G608" s="412" t="s">
        <v>1928</v>
      </c>
      <c r="H608" s="412" t="s">
        <v>11</v>
      </c>
      <c r="I608" s="579" t="s">
        <v>6</v>
      </c>
      <c r="J608" s="579" t="s">
        <v>66</v>
      </c>
      <c r="K608" s="723">
        <v>3.7486218302094816E-2</v>
      </c>
      <c r="L608" s="449"/>
      <c r="M608" s="450">
        <v>1814</v>
      </c>
      <c r="N608" s="450">
        <v>54</v>
      </c>
      <c r="O608" s="351">
        <f t="shared" si="20"/>
        <v>2.9768467475192944E-2</v>
      </c>
      <c r="P608" s="724">
        <v>0.79411764705882348</v>
      </c>
      <c r="Q608" s="352">
        <f t="shared" si="21"/>
        <v>79.411764705882348</v>
      </c>
      <c r="R608" s="348"/>
      <c r="S608" s="722"/>
    </row>
    <row r="609" spans="1:19" s="447" customFormat="1">
      <c r="A609" s="446" t="s">
        <v>4</v>
      </c>
      <c r="B609" s="579" t="s">
        <v>3160</v>
      </c>
      <c r="C609" s="412" t="s">
        <v>1913</v>
      </c>
      <c r="D609" s="579" t="s">
        <v>3155</v>
      </c>
      <c r="E609" s="415"/>
      <c r="F609" s="448" t="s">
        <v>137</v>
      </c>
      <c r="G609" s="412" t="s">
        <v>1928</v>
      </c>
      <c r="H609" s="412" t="s">
        <v>11</v>
      </c>
      <c r="I609" s="579" t="s">
        <v>6</v>
      </c>
      <c r="J609" s="579" t="s">
        <v>66</v>
      </c>
      <c r="K609" s="723">
        <v>0.35714285714285715</v>
      </c>
      <c r="L609" s="449"/>
      <c r="M609" s="450">
        <v>14</v>
      </c>
      <c r="N609" s="450">
        <v>4</v>
      </c>
      <c r="O609" s="351">
        <f t="shared" si="20"/>
        <v>0.2857142857142857</v>
      </c>
      <c r="P609" s="724">
        <v>0.8</v>
      </c>
      <c r="Q609" s="352">
        <f t="shared" si="21"/>
        <v>80</v>
      </c>
      <c r="R609" s="348"/>
      <c r="S609" s="722"/>
    </row>
    <row r="610" spans="1:19" s="447" customFormat="1">
      <c r="A610" s="446" t="s">
        <v>4</v>
      </c>
      <c r="B610" s="579" t="s">
        <v>3160</v>
      </c>
      <c r="C610" s="412" t="s">
        <v>1913</v>
      </c>
      <c r="D610" s="579" t="s">
        <v>3157</v>
      </c>
      <c r="E610" s="415"/>
      <c r="F610" s="448" t="s">
        <v>137</v>
      </c>
      <c r="G610" s="412" t="s">
        <v>1928</v>
      </c>
      <c r="H610" s="412" t="s">
        <v>11</v>
      </c>
      <c r="I610" s="579" t="s">
        <v>6</v>
      </c>
      <c r="J610" s="579" t="s">
        <v>66</v>
      </c>
      <c r="K610" s="723">
        <v>7.1428571428571425E-2</v>
      </c>
      <c r="L610" s="449"/>
      <c r="M610" s="450">
        <v>84</v>
      </c>
      <c r="N610" s="450">
        <v>3</v>
      </c>
      <c r="O610" s="351">
        <f t="shared" si="20"/>
        <v>3.5714285714285712E-2</v>
      </c>
      <c r="P610" s="724">
        <v>0.5</v>
      </c>
      <c r="Q610" s="352">
        <f t="shared" si="21"/>
        <v>50</v>
      </c>
      <c r="R610" s="348"/>
      <c r="S610" s="722"/>
    </row>
    <row r="611" spans="1:19" s="447" customFormat="1">
      <c r="A611" s="446" t="s">
        <v>4</v>
      </c>
      <c r="B611" s="579" t="s">
        <v>3160</v>
      </c>
      <c r="C611" s="412" t="s">
        <v>1914</v>
      </c>
      <c r="D611" s="579" t="s">
        <v>3157</v>
      </c>
      <c r="E611" s="415" t="s">
        <v>3162</v>
      </c>
      <c r="F611" s="448" t="s">
        <v>137</v>
      </c>
      <c r="G611" s="412" t="s">
        <v>1928</v>
      </c>
      <c r="H611" s="412" t="s">
        <v>11</v>
      </c>
      <c r="I611" s="579" t="s">
        <v>6</v>
      </c>
      <c r="J611" s="579" t="s">
        <v>66</v>
      </c>
      <c r="K611" s="723">
        <v>0.18181818181818182</v>
      </c>
      <c r="L611" s="449"/>
      <c r="M611" s="450">
        <v>66</v>
      </c>
      <c r="N611" s="450">
        <v>9</v>
      </c>
      <c r="O611" s="351">
        <f t="shared" si="20"/>
        <v>0.13636363636363635</v>
      </c>
      <c r="P611" s="724">
        <v>0.75</v>
      </c>
      <c r="Q611" s="352">
        <f t="shared" si="21"/>
        <v>75</v>
      </c>
      <c r="R611" s="348"/>
      <c r="S611" s="722"/>
    </row>
    <row r="612" spans="1:19" s="447" customFormat="1">
      <c r="A612" s="446" t="s">
        <v>4</v>
      </c>
      <c r="B612" s="579" t="s">
        <v>3160</v>
      </c>
      <c r="C612" s="412" t="s">
        <v>1914</v>
      </c>
      <c r="D612" s="579" t="s">
        <v>3158</v>
      </c>
      <c r="E612" s="415"/>
      <c r="F612" s="448" t="s">
        <v>137</v>
      </c>
      <c r="G612" s="412" t="s">
        <v>1928</v>
      </c>
      <c r="H612" s="412" t="s">
        <v>11</v>
      </c>
      <c r="I612" s="579" t="s">
        <v>6</v>
      </c>
      <c r="J612" s="579" t="s">
        <v>66</v>
      </c>
      <c r="K612" s="723">
        <v>0.24</v>
      </c>
      <c r="L612" s="449"/>
      <c r="M612" s="450">
        <v>75</v>
      </c>
      <c r="N612" s="450">
        <v>10</v>
      </c>
      <c r="O612" s="351">
        <f t="shared" si="20"/>
        <v>0.13333333333333333</v>
      </c>
      <c r="P612" s="724">
        <v>0.55555555555555558</v>
      </c>
      <c r="Q612" s="352">
        <f t="shared" si="21"/>
        <v>55.555555555555557</v>
      </c>
      <c r="R612" s="348"/>
      <c r="S612" s="722"/>
    </row>
    <row r="613" spans="1:19" s="447" customFormat="1">
      <c r="A613" s="446" t="s">
        <v>4</v>
      </c>
      <c r="B613" s="579" t="s">
        <v>3160</v>
      </c>
      <c r="C613" s="412" t="s">
        <v>1914</v>
      </c>
      <c r="D613" s="579" t="s">
        <v>3163</v>
      </c>
      <c r="E613" s="415"/>
      <c r="F613" s="448" t="s">
        <v>137</v>
      </c>
      <c r="G613" s="412" t="s">
        <v>1928</v>
      </c>
      <c r="H613" s="412" t="s">
        <v>11</v>
      </c>
      <c r="I613" s="579" t="s">
        <v>6</v>
      </c>
      <c r="J613" s="579" t="s">
        <v>66</v>
      </c>
      <c r="K613" s="723">
        <v>0.45370370370370372</v>
      </c>
      <c r="L613" s="449"/>
      <c r="M613" s="450">
        <v>108</v>
      </c>
      <c r="N613" s="450">
        <v>36</v>
      </c>
      <c r="O613" s="351">
        <f t="shared" si="20"/>
        <v>0.33333333333333331</v>
      </c>
      <c r="P613" s="724">
        <v>0.73469387755102045</v>
      </c>
      <c r="Q613" s="352">
        <f t="shared" si="21"/>
        <v>73.469387755102048</v>
      </c>
      <c r="R613" s="348"/>
      <c r="S613" s="722"/>
    </row>
    <row r="614" spans="1:19" s="447" customFormat="1">
      <c r="A614" s="446" t="s">
        <v>4</v>
      </c>
      <c r="B614" s="579" t="s">
        <v>3160</v>
      </c>
      <c r="C614" s="412" t="s">
        <v>1914</v>
      </c>
      <c r="D614" s="579" t="s">
        <v>3164</v>
      </c>
      <c r="E614" s="415"/>
      <c r="F614" s="448" t="s">
        <v>137</v>
      </c>
      <c r="G614" s="412" t="s">
        <v>1928</v>
      </c>
      <c r="H614" s="412" t="s">
        <v>11</v>
      </c>
      <c r="I614" s="579" t="s">
        <v>6</v>
      </c>
      <c r="J614" s="579" t="s">
        <v>66</v>
      </c>
      <c r="K614" s="723">
        <v>0.76923076923076938</v>
      </c>
      <c r="L614" s="449"/>
      <c r="M614" s="450">
        <v>13</v>
      </c>
      <c r="N614" s="450">
        <v>10</v>
      </c>
      <c r="O614" s="351">
        <f t="shared" si="20"/>
        <v>0.76923076923076927</v>
      </c>
      <c r="P614" s="724">
        <v>1</v>
      </c>
      <c r="Q614" s="352">
        <f t="shared" si="21"/>
        <v>99.999999999999986</v>
      </c>
      <c r="R614" s="348"/>
      <c r="S614" s="722"/>
    </row>
    <row r="615" spans="1:19" s="447" customFormat="1">
      <c r="A615" s="446" t="s">
        <v>4</v>
      </c>
      <c r="B615" s="579" t="s">
        <v>3160</v>
      </c>
      <c r="C615" s="412" t="s">
        <v>1915</v>
      </c>
      <c r="D615" s="579" t="s">
        <v>3155</v>
      </c>
      <c r="E615" s="415"/>
      <c r="F615" s="448" t="s">
        <v>137</v>
      </c>
      <c r="G615" s="412" t="s">
        <v>1928</v>
      </c>
      <c r="H615" s="412" t="s">
        <v>11</v>
      </c>
      <c r="I615" s="579" t="s">
        <v>6</v>
      </c>
      <c r="J615" s="579" t="s">
        <v>66</v>
      </c>
      <c r="K615" s="723">
        <v>8.4507042253521125E-2</v>
      </c>
      <c r="L615" s="449"/>
      <c r="M615" s="450">
        <v>71</v>
      </c>
      <c r="N615" s="450">
        <v>4</v>
      </c>
      <c r="O615" s="351">
        <f t="shared" si="20"/>
        <v>5.6338028169014086E-2</v>
      </c>
      <c r="P615" s="724">
        <v>0.66666666666666652</v>
      </c>
      <c r="Q615" s="352">
        <f t="shared" si="21"/>
        <v>66.666666666666671</v>
      </c>
      <c r="R615" s="348"/>
      <c r="S615" s="722"/>
    </row>
    <row r="616" spans="1:19" s="447" customFormat="1">
      <c r="A616" s="446" t="s">
        <v>4</v>
      </c>
      <c r="B616" s="579" t="s">
        <v>3160</v>
      </c>
      <c r="C616" s="412" t="s">
        <v>1915</v>
      </c>
      <c r="D616" s="579" t="s">
        <v>3155</v>
      </c>
      <c r="E616" s="415" t="s">
        <v>3165</v>
      </c>
      <c r="F616" s="448" t="s">
        <v>137</v>
      </c>
      <c r="G616" s="412" t="s">
        <v>1928</v>
      </c>
      <c r="H616" s="412" t="s">
        <v>11</v>
      </c>
      <c r="I616" s="579" t="s">
        <v>6</v>
      </c>
      <c r="J616" s="579" t="s">
        <v>66</v>
      </c>
      <c r="K616" s="723">
        <v>0.25</v>
      </c>
      <c r="L616" s="449" t="s">
        <v>3166</v>
      </c>
      <c r="M616" s="450">
        <v>12</v>
      </c>
      <c r="N616" s="450">
        <v>3</v>
      </c>
      <c r="O616" s="351">
        <f t="shared" si="20"/>
        <v>0.25</v>
      </c>
      <c r="P616" s="724">
        <v>1</v>
      </c>
      <c r="Q616" s="352">
        <f t="shared" si="21"/>
        <v>100</v>
      </c>
      <c r="R616" s="348"/>
      <c r="S616" s="722"/>
    </row>
    <row r="617" spans="1:19" s="447" customFormat="1">
      <c r="A617" s="446" t="s">
        <v>4</v>
      </c>
      <c r="B617" s="579" t="s">
        <v>3160</v>
      </c>
      <c r="C617" s="412" t="s">
        <v>1915</v>
      </c>
      <c r="D617" s="579" t="s">
        <v>3157</v>
      </c>
      <c r="E617" s="415"/>
      <c r="F617" s="448" t="s">
        <v>137</v>
      </c>
      <c r="G617" s="412" t="s">
        <v>1928</v>
      </c>
      <c r="H617" s="412" t="s">
        <v>11</v>
      </c>
      <c r="I617" s="579" t="s">
        <v>6</v>
      </c>
      <c r="J617" s="579" t="s">
        <v>66</v>
      </c>
      <c r="K617" s="723">
        <v>0.12068965517241378</v>
      </c>
      <c r="L617" s="449"/>
      <c r="M617" s="450">
        <v>58</v>
      </c>
      <c r="N617" s="450">
        <v>4</v>
      </c>
      <c r="O617" s="351">
        <f t="shared" si="20"/>
        <v>6.8965517241379309E-2</v>
      </c>
      <c r="P617" s="724">
        <v>0.5714285714285714</v>
      </c>
      <c r="Q617" s="352">
        <f t="shared" si="21"/>
        <v>57.142857142857146</v>
      </c>
      <c r="R617" s="348"/>
      <c r="S617" s="722"/>
    </row>
    <row r="618" spans="1:19" s="447" customFormat="1">
      <c r="A618" s="446" t="s">
        <v>4</v>
      </c>
      <c r="B618" s="579" t="s">
        <v>3160</v>
      </c>
      <c r="C618" s="412" t="s">
        <v>1916</v>
      </c>
      <c r="D618" s="579" t="s">
        <v>3155</v>
      </c>
      <c r="E618" s="415" t="s">
        <v>3167</v>
      </c>
      <c r="F618" s="448" t="s">
        <v>137</v>
      </c>
      <c r="G618" s="412" t="s">
        <v>1928</v>
      </c>
      <c r="H618" s="412" t="s">
        <v>11</v>
      </c>
      <c r="I618" s="579" t="s">
        <v>6</v>
      </c>
      <c r="J618" s="579" t="s">
        <v>66</v>
      </c>
      <c r="K618" s="723">
        <v>6.3492063492063489E-2</v>
      </c>
      <c r="L618" s="449"/>
      <c r="M618" s="450">
        <v>63</v>
      </c>
      <c r="N618" s="450">
        <v>3</v>
      </c>
      <c r="O618" s="351">
        <f t="shared" si="20"/>
        <v>4.7619047619047616E-2</v>
      </c>
      <c r="P618" s="724">
        <v>0.75</v>
      </c>
      <c r="Q618" s="352">
        <f t="shared" si="21"/>
        <v>75</v>
      </c>
      <c r="R618" s="348"/>
      <c r="S618" s="722"/>
    </row>
    <row r="619" spans="1:19" s="447" customFormat="1">
      <c r="A619" s="446" t="s">
        <v>4</v>
      </c>
      <c r="B619" s="579" t="s">
        <v>3160</v>
      </c>
      <c r="C619" s="412" t="s">
        <v>1916</v>
      </c>
      <c r="D619" s="579" t="s">
        <v>3155</v>
      </c>
      <c r="E619" s="415" t="s">
        <v>3168</v>
      </c>
      <c r="F619" s="448" t="s">
        <v>137</v>
      </c>
      <c r="G619" s="412" t="s">
        <v>1928</v>
      </c>
      <c r="H619" s="412" t="s">
        <v>11</v>
      </c>
      <c r="I619" s="579" t="s">
        <v>6</v>
      </c>
      <c r="J619" s="579" t="s">
        <v>66</v>
      </c>
      <c r="K619" s="723">
        <v>6.9767441860465115E-2</v>
      </c>
      <c r="L619" s="449" t="s">
        <v>3166</v>
      </c>
      <c r="M619" s="450">
        <v>43</v>
      </c>
      <c r="N619" s="450">
        <v>3</v>
      </c>
      <c r="O619" s="351">
        <f t="shared" si="20"/>
        <v>6.9767441860465115E-2</v>
      </c>
      <c r="P619" s="724">
        <v>1</v>
      </c>
      <c r="Q619" s="352">
        <f t="shared" si="21"/>
        <v>100</v>
      </c>
      <c r="R619" s="348"/>
      <c r="S619" s="722"/>
    </row>
    <row r="620" spans="1:19" s="447" customFormat="1">
      <c r="A620" s="446" t="s">
        <v>4</v>
      </c>
      <c r="B620" s="579" t="s">
        <v>3160</v>
      </c>
      <c r="C620" s="412" t="s">
        <v>1916</v>
      </c>
      <c r="D620" s="579" t="s">
        <v>3157</v>
      </c>
      <c r="E620" s="415"/>
      <c r="F620" s="448" t="s">
        <v>137</v>
      </c>
      <c r="G620" s="412" t="s">
        <v>1928</v>
      </c>
      <c r="H620" s="412" t="s">
        <v>11</v>
      </c>
      <c r="I620" s="579" t="s">
        <v>6</v>
      </c>
      <c r="J620" s="579" t="s">
        <v>66</v>
      </c>
      <c r="K620" s="723">
        <v>0.12345679012345678</v>
      </c>
      <c r="L620" s="449"/>
      <c r="M620" s="450">
        <v>81</v>
      </c>
      <c r="N620" s="450">
        <v>9</v>
      </c>
      <c r="O620" s="351">
        <f t="shared" si="20"/>
        <v>0.1111111111111111</v>
      </c>
      <c r="P620" s="724">
        <v>0.9</v>
      </c>
      <c r="Q620" s="352">
        <f t="shared" si="21"/>
        <v>90</v>
      </c>
      <c r="R620" s="348"/>
      <c r="S620" s="722"/>
    </row>
    <row r="621" spans="1:19" s="447" customFormat="1">
      <c r="A621" s="446" t="s">
        <v>4</v>
      </c>
      <c r="B621" s="579" t="s">
        <v>3160</v>
      </c>
      <c r="C621" s="412" t="s">
        <v>1916</v>
      </c>
      <c r="D621" s="579" t="s">
        <v>3157</v>
      </c>
      <c r="E621" s="415"/>
      <c r="F621" s="448" t="s">
        <v>137</v>
      </c>
      <c r="G621" s="412" t="s">
        <v>1928</v>
      </c>
      <c r="H621" s="412" t="s">
        <v>11</v>
      </c>
      <c r="I621" s="579" t="s">
        <v>6</v>
      </c>
      <c r="J621" s="579" t="s">
        <v>66</v>
      </c>
      <c r="K621" s="723">
        <v>0.1111111111111111</v>
      </c>
      <c r="L621" s="449" t="s">
        <v>3166</v>
      </c>
      <c r="M621" s="450">
        <v>27</v>
      </c>
      <c r="N621" s="450">
        <v>3</v>
      </c>
      <c r="O621" s="351">
        <f t="shared" si="20"/>
        <v>0.1111111111111111</v>
      </c>
      <c r="P621" s="724">
        <v>1</v>
      </c>
      <c r="Q621" s="352">
        <f t="shared" si="21"/>
        <v>100</v>
      </c>
      <c r="R621" s="348"/>
      <c r="S621" s="722"/>
    </row>
    <row r="622" spans="1:19" s="447" customFormat="1">
      <c r="A622" s="446" t="s">
        <v>4</v>
      </c>
      <c r="B622" s="579" t="s">
        <v>3160</v>
      </c>
      <c r="C622" s="412" t="s">
        <v>1916</v>
      </c>
      <c r="D622" s="579" t="s">
        <v>3157</v>
      </c>
      <c r="E622" s="415" t="s">
        <v>3169</v>
      </c>
      <c r="F622" s="448" t="s">
        <v>137</v>
      </c>
      <c r="G622" s="412" t="s">
        <v>1928</v>
      </c>
      <c r="H622" s="412" t="s">
        <v>11</v>
      </c>
      <c r="I622" s="579" t="s">
        <v>6</v>
      </c>
      <c r="J622" s="579" t="s">
        <v>66</v>
      </c>
      <c r="K622" s="723">
        <v>0.26315789473684209</v>
      </c>
      <c r="L622" s="449" t="s">
        <v>3170</v>
      </c>
      <c r="M622" s="450">
        <v>19</v>
      </c>
      <c r="N622" s="450">
        <v>3</v>
      </c>
      <c r="O622" s="351">
        <f t="shared" si="20"/>
        <v>0.15789473684210525</v>
      </c>
      <c r="P622" s="724">
        <v>0.6</v>
      </c>
      <c r="Q622" s="352">
        <f t="shared" si="21"/>
        <v>60</v>
      </c>
      <c r="R622" s="348"/>
      <c r="S622" s="722"/>
    </row>
    <row r="623" spans="1:19" s="447" customFormat="1">
      <c r="A623" s="446" t="s">
        <v>4</v>
      </c>
      <c r="B623" s="579" t="s">
        <v>3160</v>
      </c>
      <c r="C623" s="412" t="s">
        <v>1916</v>
      </c>
      <c r="D623" s="579" t="s">
        <v>3158</v>
      </c>
      <c r="E623" s="415"/>
      <c r="F623" s="448" t="s">
        <v>137</v>
      </c>
      <c r="G623" s="412" t="s">
        <v>1928</v>
      </c>
      <c r="H623" s="412" t="s">
        <v>11</v>
      </c>
      <c r="I623" s="579" t="s">
        <v>6</v>
      </c>
      <c r="J623" s="579" t="s">
        <v>66</v>
      </c>
      <c r="K623" s="723">
        <v>0.27586206896551724</v>
      </c>
      <c r="L623" s="449"/>
      <c r="M623" s="450">
        <v>29</v>
      </c>
      <c r="N623" s="450">
        <v>8</v>
      </c>
      <c r="O623" s="351">
        <f t="shared" si="20"/>
        <v>0.27586206896551724</v>
      </c>
      <c r="P623" s="724">
        <v>1</v>
      </c>
      <c r="Q623" s="352">
        <f t="shared" si="21"/>
        <v>100</v>
      </c>
      <c r="R623" s="348"/>
      <c r="S623" s="722"/>
    </row>
    <row r="624" spans="1:19" s="447" customFormat="1">
      <c r="A624" s="446" t="s">
        <v>4</v>
      </c>
      <c r="B624" s="579" t="s">
        <v>3160</v>
      </c>
      <c r="C624" s="412" t="s">
        <v>1916</v>
      </c>
      <c r="D624" s="579" t="s">
        <v>3163</v>
      </c>
      <c r="E624" s="415"/>
      <c r="F624" s="448" t="s">
        <v>137</v>
      </c>
      <c r="G624" s="412" t="s">
        <v>1928</v>
      </c>
      <c r="H624" s="412" t="s">
        <v>11</v>
      </c>
      <c r="I624" s="579" t="s">
        <v>6</v>
      </c>
      <c r="J624" s="579" t="s">
        <v>66</v>
      </c>
      <c r="K624" s="723">
        <v>0.4</v>
      </c>
      <c r="L624" s="449"/>
      <c r="M624" s="450">
        <v>25</v>
      </c>
      <c r="N624" s="450">
        <v>10</v>
      </c>
      <c r="O624" s="351">
        <f t="shared" si="20"/>
        <v>0.4</v>
      </c>
      <c r="P624" s="724">
        <v>1</v>
      </c>
      <c r="Q624" s="352">
        <f t="shared" si="21"/>
        <v>100</v>
      </c>
      <c r="R624" s="348"/>
      <c r="S624" s="722"/>
    </row>
    <row r="625" spans="1:19" s="447" customFormat="1">
      <c r="A625" s="446" t="s">
        <v>4</v>
      </c>
      <c r="B625" s="579" t="s">
        <v>3160</v>
      </c>
      <c r="C625" s="412" t="s">
        <v>1916</v>
      </c>
      <c r="D625" s="579" t="s">
        <v>3163</v>
      </c>
      <c r="E625" s="415" t="s">
        <v>3171</v>
      </c>
      <c r="F625" s="448" t="s">
        <v>137</v>
      </c>
      <c r="G625" s="412" t="s">
        <v>1928</v>
      </c>
      <c r="H625" s="412" t="s">
        <v>11</v>
      </c>
      <c r="I625" s="579" t="s">
        <v>6</v>
      </c>
      <c r="J625" s="579" t="s">
        <v>66</v>
      </c>
      <c r="K625" s="723">
        <v>0.45454545454545453</v>
      </c>
      <c r="L625" s="449" t="s">
        <v>3166</v>
      </c>
      <c r="M625" s="450">
        <v>22</v>
      </c>
      <c r="N625" s="450">
        <v>9</v>
      </c>
      <c r="O625" s="351">
        <f t="shared" si="20"/>
        <v>0.40909090909090912</v>
      </c>
      <c r="P625" s="724">
        <v>0.9</v>
      </c>
      <c r="Q625" s="352">
        <f t="shared" si="21"/>
        <v>90</v>
      </c>
      <c r="R625" s="348"/>
      <c r="S625" s="722"/>
    </row>
    <row r="626" spans="1:19" s="447" customFormat="1">
      <c r="A626" s="446" t="s">
        <v>4</v>
      </c>
      <c r="B626" s="579" t="s">
        <v>3160</v>
      </c>
      <c r="C626" s="412" t="s">
        <v>1917</v>
      </c>
      <c r="D626" s="579" t="s">
        <v>3158</v>
      </c>
      <c r="E626" s="415" t="s">
        <v>3172</v>
      </c>
      <c r="F626" s="448" t="s">
        <v>137</v>
      </c>
      <c r="G626" s="412" t="s">
        <v>1928</v>
      </c>
      <c r="H626" s="412" t="s">
        <v>11</v>
      </c>
      <c r="I626" s="579" t="s">
        <v>6</v>
      </c>
      <c r="J626" s="579" t="s">
        <v>66</v>
      </c>
      <c r="K626" s="723">
        <v>0.36363636363636365</v>
      </c>
      <c r="L626" s="449"/>
      <c r="M626" s="450">
        <v>11</v>
      </c>
      <c r="N626" s="450">
        <v>3</v>
      </c>
      <c r="O626" s="351">
        <f t="shared" si="20"/>
        <v>0.27272727272727271</v>
      </c>
      <c r="P626" s="724">
        <v>0.75</v>
      </c>
      <c r="Q626" s="352">
        <f t="shared" si="21"/>
        <v>75</v>
      </c>
      <c r="R626" s="348"/>
      <c r="S626" s="722"/>
    </row>
    <row r="627" spans="1:19" s="447" customFormat="1">
      <c r="A627" s="446" t="s">
        <v>4</v>
      </c>
      <c r="B627" s="579" t="s">
        <v>3160</v>
      </c>
      <c r="C627" s="412" t="s">
        <v>1917</v>
      </c>
      <c r="D627" s="579" t="s">
        <v>3163</v>
      </c>
      <c r="E627" s="415"/>
      <c r="F627" s="448" t="s">
        <v>137</v>
      </c>
      <c r="G627" s="412" t="s">
        <v>1928</v>
      </c>
      <c r="H627" s="412" t="s">
        <v>11</v>
      </c>
      <c r="I627" s="579" t="s">
        <v>6</v>
      </c>
      <c r="J627" s="579" t="s">
        <v>66</v>
      </c>
      <c r="K627" s="723">
        <v>0.4</v>
      </c>
      <c r="L627" s="449"/>
      <c r="M627" s="450">
        <v>30</v>
      </c>
      <c r="N627" s="450">
        <v>9</v>
      </c>
      <c r="O627" s="351">
        <f t="shared" si="20"/>
        <v>0.3</v>
      </c>
      <c r="P627" s="724">
        <v>0.75</v>
      </c>
      <c r="Q627" s="352">
        <f t="shared" si="21"/>
        <v>75</v>
      </c>
      <c r="R627" s="348"/>
      <c r="S627" s="722"/>
    </row>
    <row r="628" spans="1:19" s="447" customFormat="1">
      <c r="A628" s="446" t="s">
        <v>4</v>
      </c>
      <c r="B628" s="579" t="s">
        <v>3160</v>
      </c>
      <c r="C628" s="412" t="s">
        <v>1918</v>
      </c>
      <c r="D628" s="579" t="s">
        <v>3163</v>
      </c>
      <c r="E628" s="415" t="s">
        <v>3173</v>
      </c>
      <c r="F628" s="448" t="s">
        <v>137</v>
      </c>
      <c r="G628" s="412" t="s">
        <v>1928</v>
      </c>
      <c r="H628" s="412" t="s">
        <v>11</v>
      </c>
      <c r="I628" s="579" t="s">
        <v>6</v>
      </c>
      <c r="J628" s="579" t="s">
        <v>66</v>
      </c>
      <c r="K628" s="723">
        <v>0.69090909090909092</v>
      </c>
      <c r="L628" s="449"/>
      <c r="M628" s="450">
        <v>55</v>
      </c>
      <c r="N628" s="450">
        <v>33</v>
      </c>
      <c r="O628" s="351">
        <f t="shared" si="20"/>
        <v>0.6</v>
      </c>
      <c r="P628" s="724">
        <v>0.86842105263157909</v>
      </c>
      <c r="Q628" s="352">
        <f t="shared" si="21"/>
        <v>86.84210526315789</v>
      </c>
      <c r="R628" s="348"/>
      <c r="S628" s="722"/>
    </row>
    <row r="629" spans="1:19" s="447" customFormat="1">
      <c r="A629" s="446" t="s">
        <v>4</v>
      </c>
      <c r="B629" s="579" t="s">
        <v>3160</v>
      </c>
      <c r="C629" s="412" t="s">
        <v>1919</v>
      </c>
      <c r="D629" s="579" t="s">
        <v>3161</v>
      </c>
      <c r="E629" s="415"/>
      <c r="F629" s="448" t="s">
        <v>137</v>
      </c>
      <c r="G629" s="412" t="s">
        <v>1928</v>
      </c>
      <c r="H629" s="412" t="s">
        <v>11</v>
      </c>
      <c r="I629" s="579" t="s">
        <v>6</v>
      </c>
      <c r="J629" s="579" t="s">
        <v>66</v>
      </c>
      <c r="K629" s="723">
        <v>3.6335721596724664E-2</v>
      </c>
      <c r="L629" s="449"/>
      <c r="M629" s="450">
        <v>1954</v>
      </c>
      <c r="N629" s="450">
        <v>53</v>
      </c>
      <c r="O629" s="351">
        <f t="shared" si="20"/>
        <v>2.7123848515864891E-2</v>
      </c>
      <c r="P629" s="724">
        <v>0.74647887323943662</v>
      </c>
      <c r="Q629" s="352">
        <f t="shared" si="21"/>
        <v>74.647887323943664</v>
      </c>
      <c r="R629" s="348"/>
      <c r="S629" s="722"/>
    </row>
    <row r="630" spans="1:19" s="447" customFormat="1">
      <c r="A630" s="446" t="s">
        <v>4</v>
      </c>
      <c r="B630" s="579" t="s">
        <v>3160</v>
      </c>
      <c r="C630" s="412" t="s">
        <v>1919</v>
      </c>
      <c r="D630" s="579" t="s">
        <v>3161</v>
      </c>
      <c r="E630" s="415"/>
      <c r="F630" s="448" t="s">
        <v>137</v>
      </c>
      <c r="G630" s="412" t="s">
        <v>1928</v>
      </c>
      <c r="H630" s="412" t="s">
        <v>11</v>
      </c>
      <c r="I630" s="579" t="s">
        <v>6</v>
      </c>
      <c r="J630" s="579" t="s">
        <v>66</v>
      </c>
      <c r="K630" s="723">
        <v>4.5161290322580643E-2</v>
      </c>
      <c r="L630" s="449" t="s">
        <v>3166</v>
      </c>
      <c r="M630" s="450">
        <v>465</v>
      </c>
      <c r="N630" s="450">
        <v>12</v>
      </c>
      <c r="O630" s="351">
        <f t="shared" si="20"/>
        <v>2.5806451612903226E-2</v>
      </c>
      <c r="P630" s="724">
        <v>0.5714285714285714</v>
      </c>
      <c r="Q630" s="352">
        <f t="shared" si="21"/>
        <v>57.142857142857146</v>
      </c>
      <c r="R630" s="348"/>
      <c r="S630" s="722"/>
    </row>
    <row r="631" spans="1:19" s="447" customFormat="1">
      <c r="A631" s="446" t="s">
        <v>4</v>
      </c>
      <c r="B631" s="579" t="s">
        <v>3160</v>
      </c>
      <c r="C631" s="412" t="s">
        <v>1919</v>
      </c>
      <c r="D631" s="579" t="s">
        <v>3155</v>
      </c>
      <c r="E631" s="415"/>
      <c r="F631" s="448" t="s">
        <v>137</v>
      </c>
      <c r="G631" s="412" t="s">
        <v>1928</v>
      </c>
      <c r="H631" s="412" t="s">
        <v>11</v>
      </c>
      <c r="I631" s="579" t="s">
        <v>6</v>
      </c>
      <c r="J631" s="579" t="s">
        <v>66</v>
      </c>
      <c r="K631" s="723">
        <v>0.1</v>
      </c>
      <c r="L631" s="449"/>
      <c r="M631" s="450">
        <v>60</v>
      </c>
      <c r="N631" s="450">
        <v>4</v>
      </c>
      <c r="O631" s="351">
        <f t="shared" si="20"/>
        <v>6.6666666666666666E-2</v>
      </c>
      <c r="P631" s="724">
        <v>0.66666666666666652</v>
      </c>
      <c r="Q631" s="352">
        <f t="shared" si="21"/>
        <v>66.666666666666671</v>
      </c>
      <c r="R631" s="348"/>
      <c r="S631" s="722"/>
    </row>
    <row r="632" spans="1:19" s="447" customFormat="1">
      <c r="A632" s="446" t="s">
        <v>4</v>
      </c>
      <c r="B632" s="579" t="s">
        <v>3160</v>
      </c>
      <c r="C632" s="412" t="s">
        <v>1919</v>
      </c>
      <c r="D632" s="579" t="s">
        <v>3155</v>
      </c>
      <c r="E632" s="415" t="s">
        <v>3174</v>
      </c>
      <c r="F632" s="448" t="s">
        <v>137</v>
      </c>
      <c r="G632" s="412" t="s">
        <v>1928</v>
      </c>
      <c r="H632" s="412" t="s">
        <v>11</v>
      </c>
      <c r="I632" s="579" t="s">
        <v>6</v>
      </c>
      <c r="J632" s="579" t="s">
        <v>66</v>
      </c>
      <c r="K632" s="723">
        <v>0.35</v>
      </c>
      <c r="L632" s="449" t="s">
        <v>3166</v>
      </c>
      <c r="M632" s="450">
        <v>20</v>
      </c>
      <c r="N632" s="450">
        <v>6</v>
      </c>
      <c r="O632" s="351">
        <f t="shared" si="20"/>
        <v>0.3</v>
      </c>
      <c r="P632" s="724">
        <v>0.8571428571428571</v>
      </c>
      <c r="Q632" s="352">
        <f t="shared" si="21"/>
        <v>85.714285714285708</v>
      </c>
      <c r="R632" s="348"/>
      <c r="S632" s="722"/>
    </row>
    <row r="633" spans="1:19" s="447" customFormat="1">
      <c r="A633" s="446" t="s">
        <v>4</v>
      </c>
      <c r="B633" s="579" t="s">
        <v>3160</v>
      </c>
      <c r="C633" s="412" t="s">
        <v>1919</v>
      </c>
      <c r="D633" s="579" t="s">
        <v>3157</v>
      </c>
      <c r="E633" s="415" t="s">
        <v>3175</v>
      </c>
      <c r="F633" s="448" t="s">
        <v>137</v>
      </c>
      <c r="G633" s="412" t="s">
        <v>1928</v>
      </c>
      <c r="H633" s="412" t="s">
        <v>11</v>
      </c>
      <c r="I633" s="579" t="s">
        <v>6</v>
      </c>
      <c r="J633" s="579" t="s">
        <v>66</v>
      </c>
      <c r="K633" s="723">
        <v>0.33333333333333326</v>
      </c>
      <c r="L633" s="449"/>
      <c r="M633" s="450">
        <v>42</v>
      </c>
      <c r="N633" s="450">
        <v>8</v>
      </c>
      <c r="O633" s="351">
        <f t="shared" si="20"/>
        <v>0.19047619047619047</v>
      </c>
      <c r="P633" s="724">
        <v>0.5714285714285714</v>
      </c>
      <c r="Q633" s="352">
        <f t="shared" si="21"/>
        <v>57.14285714285716</v>
      </c>
      <c r="R633" s="348"/>
      <c r="S633" s="722"/>
    </row>
    <row r="634" spans="1:19" s="447" customFormat="1">
      <c r="A634" s="446" t="s">
        <v>4</v>
      </c>
      <c r="B634" s="579" t="s">
        <v>3160</v>
      </c>
      <c r="C634" s="412" t="s">
        <v>1920</v>
      </c>
      <c r="D634" s="579" t="s">
        <v>3155</v>
      </c>
      <c r="E634" s="415" t="s">
        <v>3176</v>
      </c>
      <c r="F634" s="448" t="s">
        <v>137</v>
      </c>
      <c r="G634" s="412" t="s">
        <v>1928</v>
      </c>
      <c r="H634" s="412" t="s">
        <v>11</v>
      </c>
      <c r="I634" s="579" t="s">
        <v>6</v>
      </c>
      <c r="J634" s="579" t="s">
        <v>66</v>
      </c>
      <c r="K634" s="723">
        <v>0.27777777777777779</v>
      </c>
      <c r="L634" s="449"/>
      <c r="M634" s="450">
        <v>18</v>
      </c>
      <c r="N634" s="450">
        <v>3</v>
      </c>
      <c r="O634" s="351">
        <f t="shared" si="20"/>
        <v>0.16666666666666666</v>
      </c>
      <c r="P634" s="724">
        <v>0.6</v>
      </c>
      <c r="Q634" s="352">
        <f t="shared" si="21"/>
        <v>60</v>
      </c>
      <c r="R634" s="348"/>
      <c r="S634" s="722"/>
    </row>
    <row r="635" spans="1:19" s="447" customFormat="1">
      <c r="A635" s="446" t="s">
        <v>4</v>
      </c>
      <c r="B635" s="579" t="s">
        <v>3160</v>
      </c>
      <c r="C635" s="412" t="s">
        <v>1920</v>
      </c>
      <c r="D635" s="579" t="s">
        <v>3157</v>
      </c>
      <c r="E635" s="415"/>
      <c r="F635" s="448" t="s">
        <v>137</v>
      </c>
      <c r="G635" s="412" t="s">
        <v>1928</v>
      </c>
      <c r="H635" s="412" t="s">
        <v>11</v>
      </c>
      <c r="I635" s="579" t="s">
        <v>6</v>
      </c>
      <c r="J635" s="579" t="s">
        <v>66</v>
      </c>
      <c r="K635" s="723">
        <v>0.10714285714285714</v>
      </c>
      <c r="L635" s="449"/>
      <c r="M635" s="450">
        <v>112</v>
      </c>
      <c r="N635" s="450">
        <v>7</v>
      </c>
      <c r="O635" s="351">
        <f t="shared" si="20"/>
        <v>6.25E-2</v>
      </c>
      <c r="P635" s="724">
        <v>0.58333333333333337</v>
      </c>
      <c r="Q635" s="352">
        <f t="shared" si="21"/>
        <v>58.333333333333336</v>
      </c>
      <c r="R635" s="348"/>
      <c r="S635" s="722"/>
    </row>
    <row r="636" spans="1:19" s="447" customFormat="1">
      <c r="A636" s="446" t="s">
        <v>4</v>
      </c>
      <c r="B636" s="579" t="s">
        <v>3160</v>
      </c>
      <c r="C636" s="412" t="s">
        <v>1920</v>
      </c>
      <c r="D636" s="579" t="s">
        <v>3157</v>
      </c>
      <c r="E636" s="415" t="s">
        <v>3177</v>
      </c>
      <c r="F636" s="448" t="s">
        <v>137</v>
      </c>
      <c r="G636" s="412" t="s">
        <v>1928</v>
      </c>
      <c r="H636" s="412" t="s">
        <v>11</v>
      </c>
      <c r="I636" s="579" t="s">
        <v>6</v>
      </c>
      <c r="J636" s="579" t="s">
        <v>66</v>
      </c>
      <c r="K636" s="723">
        <v>0.1875</v>
      </c>
      <c r="L636" s="449" t="s">
        <v>3166</v>
      </c>
      <c r="M636" s="450">
        <v>16</v>
      </c>
      <c r="N636" s="450">
        <v>3</v>
      </c>
      <c r="O636" s="351">
        <f t="shared" si="20"/>
        <v>0.1875</v>
      </c>
      <c r="P636" s="724">
        <v>1</v>
      </c>
      <c r="Q636" s="352">
        <f t="shared" si="21"/>
        <v>100</v>
      </c>
      <c r="R636" s="348"/>
      <c r="S636" s="722"/>
    </row>
    <row r="637" spans="1:19" s="447" customFormat="1">
      <c r="A637" s="446" t="s">
        <v>4</v>
      </c>
      <c r="B637" s="579" t="s">
        <v>3160</v>
      </c>
      <c r="C637" s="412" t="s">
        <v>1920</v>
      </c>
      <c r="D637" s="579" t="s">
        <v>3158</v>
      </c>
      <c r="E637" s="415"/>
      <c r="F637" s="448" t="s">
        <v>137</v>
      </c>
      <c r="G637" s="412" t="s">
        <v>1928</v>
      </c>
      <c r="H637" s="412" t="s">
        <v>11</v>
      </c>
      <c r="I637" s="579" t="s">
        <v>6</v>
      </c>
      <c r="J637" s="579" t="s">
        <v>66</v>
      </c>
      <c r="K637" s="723">
        <v>0.17821782178217821</v>
      </c>
      <c r="L637" s="449"/>
      <c r="M637" s="450">
        <v>101</v>
      </c>
      <c r="N637" s="450">
        <v>13</v>
      </c>
      <c r="O637" s="351">
        <f t="shared" si="20"/>
        <v>0.12871287128712872</v>
      </c>
      <c r="P637" s="724">
        <v>0.7222222222222221</v>
      </c>
      <c r="Q637" s="352">
        <f t="shared" si="21"/>
        <v>72.222222222222229</v>
      </c>
      <c r="R637" s="348"/>
      <c r="S637" s="722"/>
    </row>
    <row r="638" spans="1:19" s="447" customFormat="1">
      <c r="A638" s="446" t="s">
        <v>4</v>
      </c>
      <c r="B638" s="579" t="s">
        <v>3160</v>
      </c>
      <c r="C638" s="412" t="s">
        <v>1920</v>
      </c>
      <c r="D638" s="579" t="s">
        <v>3163</v>
      </c>
      <c r="E638" s="415"/>
      <c r="F638" s="448" t="s">
        <v>137</v>
      </c>
      <c r="G638" s="412" t="s">
        <v>1928</v>
      </c>
      <c r="H638" s="412" t="s">
        <v>11</v>
      </c>
      <c r="I638" s="579" t="s">
        <v>6</v>
      </c>
      <c r="J638" s="579" t="s">
        <v>66</v>
      </c>
      <c r="K638" s="723">
        <v>0.43209876543209874</v>
      </c>
      <c r="L638" s="449"/>
      <c r="M638" s="450">
        <v>81</v>
      </c>
      <c r="N638" s="450">
        <v>27</v>
      </c>
      <c r="O638" s="351">
        <f t="shared" si="20"/>
        <v>0.33333333333333331</v>
      </c>
      <c r="P638" s="724">
        <v>0.77142857142857157</v>
      </c>
      <c r="Q638" s="352">
        <f t="shared" si="21"/>
        <v>77.142857142857153</v>
      </c>
      <c r="R638" s="348"/>
      <c r="S638" s="722"/>
    </row>
    <row r="639" spans="1:19" s="447" customFormat="1">
      <c r="A639" s="446" t="s">
        <v>4</v>
      </c>
      <c r="B639" s="579" t="s">
        <v>3</v>
      </c>
      <c r="C639" s="412" t="s">
        <v>38</v>
      </c>
      <c r="D639" s="579" t="s">
        <v>3178</v>
      </c>
      <c r="E639" s="415" t="s">
        <v>3179</v>
      </c>
      <c r="F639" s="448" t="s">
        <v>137</v>
      </c>
      <c r="G639" s="412" t="s">
        <v>1928</v>
      </c>
      <c r="H639" s="412" t="s">
        <v>11</v>
      </c>
      <c r="I639" s="579" t="s">
        <v>6</v>
      </c>
      <c r="J639" s="579" t="s">
        <v>66</v>
      </c>
      <c r="K639" s="723">
        <v>4.7058823529411764E-2</v>
      </c>
      <c r="L639" s="449"/>
      <c r="M639" s="450">
        <v>85</v>
      </c>
      <c r="N639" s="450">
        <v>4</v>
      </c>
      <c r="O639" s="351">
        <f t="shared" si="20"/>
        <v>4.7058823529411764E-2</v>
      </c>
      <c r="P639" s="724">
        <v>1</v>
      </c>
      <c r="Q639" s="352">
        <f t="shared" si="21"/>
        <v>100</v>
      </c>
      <c r="R639" s="348"/>
      <c r="S639" s="722"/>
    </row>
    <row r="640" spans="1:19" s="447" customFormat="1">
      <c r="A640" s="446" t="s">
        <v>4</v>
      </c>
      <c r="B640" s="579" t="s">
        <v>3</v>
      </c>
      <c r="C640" s="412" t="s">
        <v>38</v>
      </c>
      <c r="D640" s="579" t="s">
        <v>3157</v>
      </c>
      <c r="E640" s="415"/>
      <c r="F640" s="448" t="s">
        <v>137</v>
      </c>
      <c r="G640" s="412" t="s">
        <v>1928</v>
      </c>
      <c r="H640" s="412" t="s">
        <v>11</v>
      </c>
      <c r="I640" s="579" t="s">
        <v>6</v>
      </c>
      <c r="J640" s="579" t="s">
        <v>66</v>
      </c>
      <c r="K640" s="723">
        <v>5.6603773584905669E-2</v>
      </c>
      <c r="L640" s="449"/>
      <c r="M640" s="450">
        <v>53</v>
      </c>
      <c r="N640" s="450">
        <v>2</v>
      </c>
      <c r="O640" s="351">
        <f t="shared" si="20"/>
        <v>3.7735849056603772E-2</v>
      </c>
      <c r="P640" s="724">
        <v>0.66666666666666652</v>
      </c>
      <c r="Q640" s="352">
        <f t="shared" si="21"/>
        <v>66.666666666666657</v>
      </c>
      <c r="R640" s="348"/>
      <c r="S640" s="722"/>
    </row>
    <row r="641" spans="1:19" s="447" customFormat="1">
      <c r="A641" s="446" t="s">
        <v>4</v>
      </c>
      <c r="B641" s="579" t="s">
        <v>3</v>
      </c>
      <c r="C641" s="412" t="s">
        <v>1913</v>
      </c>
      <c r="D641" s="579" t="s">
        <v>3178</v>
      </c>
      <c r="E641" s="415"/>
      <c r="F641" s="448" t="s">
        <v>137</v>
      </c>
      <c r="G641" s="412" t="s">
        <v>1928</v>
      </c>
      <c r="H641" s="412" t="s">
        <v>11</v>
      </c>
      <c r="I641" s="579" t="s">
        <v>6</v>
      </c>
      <c r="J641" s="579" t="s">
        <v>66</v>
      </c>
      <c r="K641" s="723">
        <v>7.6923076923076927E-2</v>
      </c>
      <c r="L641" s="449"/>
      <c r="M641" s="450">
        <v>39</v>
      </c>
      <c r="N641" s="450">
        <v>3</v>
      </c>
      <c r="O641" s="351">
        <f t="shared" si="20"/>
        <v>7.6923076923076927E-2</v>
      </c>
      <c r="P641" s="724">
        <v>1</v>
      </c>
      <c r="Q641" s="352">
        <f t="shared" si="21"/>
        <v>100</v>
      </c>
      <c r="R641" s="348"/>
      <c r="S641" s="722"/>
    </row>
    <row r="642" spans="1:19" s="447" customFormat="1">
      <c r="A642" s="446" t="s">
        <v>4</v>
      </c>
      <c r="B642" s="579" t="s">
        <v>3</v>
      </c>
      <c r="C642" s="412" t="s">
        <v>1913</v>
      </c>
      <c r="D642" s="579" t="s">
        <v>3157</v>
      </c>
      <c r="E642" s="415"/>
      <c r="F642" s="448" t="s">
        <v>137</v>
      </c>
      <c r="G642" s="412" t="s">
        <v>1928</v>
      </c>
      <c r="H642" s="412" t="s">
        <v>11</v>
      </c>
      <c r="I642" s="579" t="s">
        <v>6</v>
      </c>
      <c r="J642" s="579" t="s">
        <v>66</v>
      </c>
      <c r="K642" s="723">
        <v>0.21428571428571427</v>
      </c>
      <c r="L642" s="449"/>
      <c r="M642" s="450">
        <v>14</v>
      </c>
      <c r="N642" s="450">
        <v>3</v>
      </c>
      <c r="O642" s="351">
        <f t="shared" si="20"/>
        <v>0.21428571428571427</v>
      </c>
      <c r="P642" s="724">
        <v>1</v>
      </c>
      <c r="Q642" s="352">
        <f t="shared" si="21"/>
        <v>100</v>
      </c>
      <c r="R642" s="348"/>
      <c r="S642" s="722"/>
    </row>
    <row r="643" spans="1:19" s="447" customFormat="1">
      <c r="A643" s="446" t="s">
        <v>4</v>
      </c>
      <c r="B643" s="579" t="s">
        <v>3</v>
      </c>
      <c r="C643" s="412" t="s">
        <v>1914</v>
      </c>
      <c r="D643" s="579" t="s">
        <v>3178</v>
      </c>
      <c r="E643" s="415"/>
      <c r="F643" s="448" t="s">
        <v>137</v>
      </c>
      <c r="G643" s="412" t="s">
        <v>1928</v>
      </c>
      <c r="H643" s="412" t="s">
        <v>11</v>
      </c>
      <c r="I643" s="579" t="s">
        <v>6</v>
      </c>
      <c r="J643" s="579" t="s">
        <v>66</v>
      </c>
      <c r="K643" s="723">
        <v>0.16666666666666663</v>
      </c>
      <c r="L643" s="449"/>
      <c r="M643" s="450">
        <v>18</v>
      </c>
      <c r="N643" s="450">
        <v>3</v>
      </c>
      <c r="O643" s="351">
        <f t="shared" si="20"/>
        <v>0.16666666666666666</v>
      </c>
      <c r="P643" s="724">
        <v>1</v>
      </c>
      <c r="Q643" s="352">
        <f t="shared" si="21"/>
        <v>100.00000000000003</v>
      </c>
      <c r="R643" s="348"/>
      <c r="S643" s="722"/>
    </row>
    <row r="644" spans="1:19" s="447" customFormat="1">
      <c r="A644" s="446" t="s">
        <v>4</v>
      </c>
      <c r="B644" s="579" t="s">
        <v>3</v>
      </c>
      <c r="C644" s="412" t="s">
        <v>1914</v>
      </c>
      <c r="D644" s="579" t="s">
        <v>3157</v>
      </c>
      <c r="E644" s="415"/>
      <c r="F644" s="448" t="s">
        <v>137</v>
      </c>
      <c r="G644" s="412" t="s">
        <v>1928</v>
      </c>
      <c r="H644" s="412" t="s">
        <v>11</v>
      </c>
      <c r="I644" s="579" t="s">
        <v>6</v>
      </c>
      <c r="J644" s="579" t="s">
        <v>66</v>
      </c>
      <c r="K644" s="723">
        <v>0.10884353741496598</v>
      </c>
      <c r="L644" s="449"/>
      <c r="M644" s="450">
        <v>147</v>
      </c>
      <c r="N644" s="450">
        <v>11</v>
      </c>
      <c r="O644" s="351">
        <f t="shared" si="20"/>
        <v>7.4829931972789115E-2</v>
      </c>
      <c r="P644" s="724">
        <v>0.6875</v>
      </c>
      <c r="Q644" s="352">
        <f t="shared" si="21"/>
        <v>68.75</v>
      </c>
      <c r="R644" s="348"/>
      <c r="S644" s="722"/>
    </row>
    <row r="645" spans="1:19" s="447" customFormat="1">
      <c r="A645" s="446" t="s">
        <v>4</v>
      </c>
      <c r="B645" s="579" t="s">
        <v>3</v>
      </c>
      <c r="C645" s="412" t="s">
        <v>1914</v>
      </c>
      <c r="D645" s="579" t="s">
        <v>3158</v>
      </c>
      <c r="E645" s="415"/>
      <c r="F645" s="448" t="s">
        <v>137</v>
      </c>
      <c r="G645" s="412" t="s">
        <v>1928</v>
      </c>
      <c r="H645" s="412" t="s">
        <v>11</v>
      </c>
      <c r="I645" s="579" t="s">
        <v>6</v>
      </c>
      <c r="J645" s="579" t="s">
        <v>66</v>
      </c>
      <c r="K645" s="723">
        <v>0.21122112211221122</v>
      </c>
      <c r="L645" s="449"/>
      <c r="M645" s="450">
        <v>303</v>
      </c>
      <c r="N645" s="450">
        <v>54</v>
      </c>
      <c r="O645" s="351">
        <f t="shared" si="20"/>
        <v>0.17821782178217821</v>
      </c>
      <c r="P645" s="724">
        <v>0.84375</v>
      </c>
      <c r="Q645" s="352">
        <f t="shared" si="21"/>
        <v>84.375</v>
      </c>
      <c r="R645" s="348"/>
      <c r="S645" s="722"/>
    </row>
    <row r="646" spans="1:19" s="447" customFormat="1">
      <c r="A646" s="446" t="s">
        <v>4</v>
      </c>
      <c r="B646" s="579" t="s">
        <v>3</v>
      </c>
      <c r="C646" s="412" t="s">
        <v>1914</v>
      </c>
      <c r="D646" s="579" t="s">
        <v>3163</v>
      </c>
      <c r="E646" s="415"/>
      <c r="F646" s="448" t="s">
        <v>137</v>
      </c>
      <c r="G646" s="412" t="s">
        <v>1928</v>
      </c>
      <c r="H646" s="412" t="s">
        <v>11</v>
      </c>
      <c r="I646" s="579" t="s">
        <v>6</v>
      </c>
      <c r="J646" s="579" t="s">
        <v>66</v>
      </c>
      <c r="K646" s="723">
        <v>0.2196969696969697</v>
      </c>
      <c r="L646" s="449"/>
      <c r="M646" s="450">
        <v>132</v>
      </c>
      <c r="N646" s="450">
        <v>23</v>
      </c>
      <c r="O646" s="351">
        <f t="shared" si="20"/>
        <v>0.17424242424242425</v>
      </c>
      <c r="P646" s="724">
        <v>0.7931034482758621</v>
      </c>
      <c r="Q646" s="352">
        <f t="shared" si="21"/>
        <v>79.310344827586206</v>
      </c>
      <c r="R646" s="348"/>
      <c r="S646" s="722"/>
    </row>
    <row r="647" spans="1:19" s="447" customFormat="1">
      <c r="A647" s="446" t="s">
        <v>4</v>
      </c>
      <c r="B647" s="579" t="s">
        <v>3</v>
      </c>
      <c r="C647" s="412" t="s">
        <v>1915</v>
      </c>
      <c r="D647" s="579" t="s">
        <v>3157</v>
      </c>
      <c r="E647" s="415" t="s">
        <v>3180</v>
      </c>
      <c r="F647" s="448" t="s">
        <v>137</v>
      </c>
      <c r="G647" s="412" t="s">
        <v>1928</v>
      </c>
      <c r="H647" s="412" t="s">
        <v>11</v>
      </c>
      <c r="I647" s="579" t="s">
        <v>6</v>
      </c>
      <c r="J647" s="579" t="s">
        <v>66</v>
      </c>
      <c r="K647" s="723">
        <v>0.41935483870967744</v>
      </c>
      <c r="L647" s="449"/>
      <c r="M647" s="450">
        <v>31</v>
      </c>
      <c r="N647" s="450">
        <v>12</v>
      </c>
      <c r="O647" s="351">
        <f t="shared" si="20"/>
        <v>0.38709677419354838</v>
      </c>
      <c r="P647" s="724">
        <v>0.92307692307692302</v>
      </c>
      <c r="Q647" s="352">
        <f t="shared" si="21"/>
        <v>92.307692307692307</v>
      </c>
      <c r="R647" s="348"/>
      <c r="S647" s="722"/>
    </row>
    <row r="648" spans="1:19" s="447" customFormat="1">
      <c r="A648" s="446" t="s">
        <v>4</v>
      </c>
      <c r="B648" s="579" t="s">
        <v>3</v>
      </c>
      <c r="C648" s="412" t="s">
        <v>1916</v>
      </c>
      <c r="D648" s="579" t="s">
        <v>3178</v>
      </c>
      <c r="E648" s="415"/>
      <c r="F648" s="448" t="s">
        <v>137</v>
      </c>
      <c r="G648" s="412" t="s">
        <v>1928</v>
      </c>
      <c r="H648" s="412" t="s">
        <v>11</v>
      </c>
      <c r="I648" s="579" t="s">
        <v>6</v>
      </c>
      <c r="J648" s="579" t="s">
        <v>66</v>
      </c>
      <c r="K648" s="723">
        <v>6.3829787234042548E-2</v>
      </c>
      <c r="L648" s="449"/>
      <c r="M648" s="450">
        <v>47</v>
      </c>
      <c r="N648" s="450">
        <v>2</v>
      </c>
      <c r="O648" s="351">
        <f t="shared" si="20"/>
        <v>4.2553191489361701E-2</v>
      </c>
      <c r="P648" s="724">
        <v>0.66666666666666652</v>
      </c>
      <c r="Q648" s="352">
        <f t="shared" si="21"/>
        <v>66.666666666666671</v>
      </c>
      <c r="R648" s="348"/>
      <c r="S648" s="722"/>
    </row>
    <row r="649" spans="1:19" s="447" customFormat="1">
      <c r="A649" s="446" t="s">
        <v>4</v>
      </c>
      <c r="B649" s="579" t="s">
        <v>3</v>
      </c>
      <c r="C649" s="412" t="s">
        <v>1916</v>
      </c>
      <c r="D649" s="579" t="s">
        <v>3157</v>
      </c>
      <c r="E649" s="415" t="s">
        <v>3181</v>
      </c>
      <c r="F649" s="448" t="s">
        <v>137</v>
      </c>
      <c r="G649" s="412" t="s">
        <v>1928</v>
      </c>
      <c r="H649" s="412" t="s">
        <v>11</v>
      </c>
      <c r="I649" s="579" t="s">
        <v>6</v>
      </c>
      <c r="J649" s="579" t="s">
        <v>66</v>
      </c>
      <c r="K649" s="723">
        <v>0.34782608695652173</v>
      </c>
      <c r="L649" s="449"/>
      <c r="M649" s="450">
        <v>23</v>
      </c>
      <c r="N649" s="450">
        <v>4</v>
      </c>
      <c r="O649" s="351">
        <f t="shared" si="20"/>
        <v>0.17391304347826086</v>
      </c>
      <c r="P649" s="724">
        <v>0.5</v>
      </c>
      <c r="Q649" s="352">
        <f t="shared" si="21"/>
        <v>50</v>
      </c>
      <c r="R649" s="348"/>
      <c r="S649" s="722"/>
    </row>
    <row r="650" spans="1:19" s="447" customFormat="1">
      <c r="A650" s="446" t="s">
        <v>4</v>
      </c>
      <c r="B650" s="579" t="s">
        <v>3</v>
      </c>
      <c r="C650" s="412" t="s">
        <v>1917</v>
      </c>
      <c r="D650" s="579" t="s">
        <v>3157</v>
      </c>
      <c r="E650" s="415" t="s">
        <v>3182</v>
      </c>
      <c r="F650" s="448" t="s">
        <v>137</v>
      </c>
      <c r="G650" s="412" t="s">
        <v>1928</v>
      </c>
      <c r="H650" s="412" t="s">
        <v>11</v>
      </c>
      <c r="I650" s="579" t="s">
        <v>6</v>
      </c>
      <c r="J650" s="579" t="s">
        <v>66</v>
      </c>
      <c r="K650" s="723">
        <v>0.21428571428571427</v>
      </c>
      <c r="L650" s="449"/>
      <c r="M650" s="450">
        <v>42</v>
      </c>
      <c r="N650" s="450">
        <v>8</v>
      </c>
      <c r="O650" s="351">
        <f t="shared" si="20"/>
        <v>0.19047619047619047</v>
      </c>
      <c r="P650" s="724">
        <v>0.88888888888888884</v>
      </c>
      <c r="Q650" s="352">
        <f t="shared" si="21"/>
        <v>88.888888888888886</v>
      </c>
      <c r="R650" s="348"/>
      <c r="S650" s="722"/>
    </row>
    <row r="651" spans="1:19" s="447" customFormat="1">
      <c r="A651" s="446" t="s">
        <v>4</v>
      </c>
      <c r="B651" s="579" t="s">
        <v>3</v>
      </c>
      <c r="C651" s="412" t="s">
        <v>1917</v>
      </c>
      <c r="D651" s="579" t="s">
        <v>3158</v>
      </c>
      <c r="E651" s="415" t="s">
        <v>3183</v>
      </c>
      <c r="F651" s="448" t="s">
        <v>137</v>
      </c>
      <c r="G651" s="412" t="s">
        <v>1928</v>
      </c>
      <c r="H651" s="412" t="s">
        <v>11</v>
      </c>
      <c r="I651" s="579" t="s">
        <v>6</v>
      </c>
      <c r="J651" s="579" t="s">
        <v>66</v>
      </c>
      <c r="K651" s="723">
        <v>0.31818181818181818</v>
      </c>
      <c r="L651" s="449"/>
      <c r="M651" s="450">
        <v>22</v>
      </c>
      <c r="N651" s="450">
        <v>5</v>
      </c>
      <c r="O651" s="351">
        <f t="shared" si="20"/>
        <v>0.22727272727272727</v>
      </c>
      <c r="P651" s="724">
        <v>0.7142857142857143</v>
      </c>
      <c r="Q651" s="352">
        <f t="shared" si="21"/>
        <v>71.428571428571416</v>
      </c>
      <c r="R651" s="348"/>
      <c r="S651" s="722"/>
    </row>
    <row r="652" spans="1:19" s="447" customFormat="1">
      <c r="A652" s="446" t="s">
        <v>4</v>
      </c>
      <c r="B652" s="579" t="s">
        <v>3</v>
      </c>
      <c r="C652" s="412" t="s">
        <v>1919</v>
      </c>
      <c r="D652" s="579" t="s">
        <v>3184</v>
      </c>
      <c r="E652" s="415"/>
      <c r="F652" s="448" t="s">
        <v>137</v>
      </c>
      <c r="G652" s="412" t="s">
        <v>1928</v>
      </c>
      <c r="H652" s="412" t="s">
        <v>11</v>
      </c>
      <c r="I652" s="579" t="s">
        <v>6</v>
      </c>
      <c r="J652" s="579" t="s">
        <v>66</v>
      </c>
      <c r="K652" s="723">
        <v>4.5871559633027525E-2</v>
      </c>
      <c r="L652" s="449"/>
      <c r="M652" s="450">
        <v>109</v>
      </c>
      <c r="N652" s="450">
        <v>3</v>
      </c>
      <c r="O652" s="351">
        <f t="shared" si="20"/>
        <v>2.7522935779816515E-2</v>
      </c>
      <c r="P652" s="724">
        <v>0.6</v>
      </c>
      <c r="Q652" s="352">
        <f t="shared" si="21"/>
        <v>60</v>
      </c>
      <c r="R652" s="348"/>
      <c r="S652" s="722"/>
    </row>
    <row r="653" spans="1:19" s="447" customFormat="1">
      <c r="A653" s="446" t="s">
        <v>4</v>
      </c>
      <c r="B653" s="579" t="s">
        <v>3</v>
      </c>
      <c r="C653" s="412" t="s">
        <v>1919</v>
      </c>
      <c r="D653" s="579" t="s">
        <v>3178</v>
      </c>
      <c r="E653" s="415"/>
      <c r="F653" s="448" t="s">
        <v>137</v>
      </c>
      <c r="G653" s="412" t="s">
        <v>1928</v>
      </c>
      <c r="H653" s="412" t="s">
        <v>11</v>
      </c>
      <c r="I653" s="579" t="s">
        <v>6</v>
      </c>
      <c r="J653" s="579" t="s">
        <v>66</v>
      </c>
      <c r="K653" s="723">
        <v>3.9430449069003289E-2</v>
      </c>
      <c r="L653" s="449"/>
      <c r="M653" s="450">
        <v>913</v>
      </c>
      <c r="N653" s="450">
        <v>28</v>
      </c>
      <c r="O653" s="351">
        <f t="shared" si="20"/>
        <v>3.0668127053669222E-2</v>
      </c>
      <c r="P653" s="724">
        <v>0.7777777777777779</v>
      </c>
      <c r="Q653" s="352">
        <f t="shared" si="21"/>
        <v>77.777777777777786</v>
      </c>
      <c r="R653" s="348"/>
      <c r="S653" s="722"/>
    </row>
    <row r="654" spans="1:19" s="447" customFormat="1">
      <c r="A654" s="446" t="s">
        <v>4</v>
      </c>
      <c r="B654" s="579" t="s">
        <v>3</v>
      </c>
      <c r="C654" s="412" t="s">
        <v>1919</v>
      </c>
      <c r="D654" s="579" t="s">
        <v>3157</v>
      </c>
      <c r="E654" s="415" t="s">
        <v>3185</v>
      </c>
      <c r="F654" s="448" t="s">
        <v>137</v>
      </c>
      <c r="G654" s="412" t="s">
        <v>1928</v>
      </c>
      <c r="H654" s="412" t="s">
        <v>11</v>
      </c>
      <c r="I654" s="579" t="s">
        <v>6</v>
      </c>
      <c r="J654" s="579" t="s">
        <v>66</v>
      </c>
      <c r="K654" s="723">
        <v>0.26470588235294118</v>
      </c>
      <c r="L654" s="449"/>
      <c r="M654" s="450">
        <v>34</v>
      </c>
      <c r="N654" s="450">
        <v>7</v>
      </c>
      <c r="O654" s="351">
        <f t="shared" si="20"/>
        <v>0.20588235294117646</v>
      </c>
      <c r="P654" s="724">
        <v>0.7777777777777779</v>
      </c>
      <c r="Q654" s="352">
        <f t="shared" si="21"/>
        <v>77.777777777777786</v>
      </c>
      <c r="R654" s="348"/>
      <c r="S654" s="722"/>
    </row>
    <row r="655" spans="1:19" s="447" customFormat="1">
      <c r="A655" s="446" t="s">
        <v>4</v>
      </c>
      <c r="B655" s="579" t="s">
        <v>3</v>
      </c>
      <c r="C655" s="412" t="s">
        <v>1920</v>
      </c>
      <c r="D655" s="579" t="s">
        <v>3178</v>
      </c>
      <c r="E655" s="415"/>
      <c r="F655" s="448" t="s">
        <v>137</v>
      </c>
      <c r="G655" s="412" t="s">
        <v>1928</v>
      </c>
      <c r="H655" s="412" t="s">
        <v>11</v>
      </c>
      <c r="I655" s="579" t="s">
        <v>6</v>
      </c>
      <c r="J655" s="579" t="s">
        <v>66</v>
      </c>
      <c r="K655" s="723">
        <v>0.16666666666666663</v>
      </c>
      <c r="L655" s="449"/>
      <c r="M655" s="450">
        <v>18</v>
      </c>
      <c r="N655" s="450">
        <v>2</v>
      </c>
      <c r="O655" s="351">
        <f t="shared" si="20"/>
        <v>0.1111111111111111</v>
      </c>
      <c r="P655" s="724">
        <v>0.66666666666666652</v>
      </c>
      <c r="Q655" s="352">
        <f t="shared" si="21"/>
        <v>66.666666666666686</v>
      </c>
      <c r="R655" s="348"/>
      <c r="S655" s="722"/>
    </row>
    <row r="656" spans="1:19" s="447" customFormat="1">
      <c r="A656" s="446" t="s">
        <v>4</v>
      </c>
      <c r="B656" s="579" t="s">
        <v>3</v>
      </c>
      <c r="C656" s="412" t="s">
        <v>1920</v>
      </c>
      <c r="D656" s="579" t="s">
        <v>3157</v>
      </c>
      <c r="E656" s="415"/>
      <c r="F656" s="448" t="s">
        <v>137</v>
      </c>
      <c r="G656" s="412" t="s">
        <v>1928</v>
      </c>
      <c r="H656" s="412" t="s">
        <v>11</v>
      </c>
      <c r="I656" s="579" t="s">
        <v>6</v>
      </c>
      <c r="J656" s="579" t="s">
        <v>66</v>
      </c>
      <c r="K656" s="723">
        <v>0.10714285714285714</v>
      </c>
      <c r="L656" s="449"/>
      <c r="M656" s="450">
        <v>84</v>
      </c>
      <c r="N656" s="450">
        <v>8</v>
      </c>
      <c r="O656" s="351">
        <f t="shared" si="20"/>
        <v>9.5238095238095233E-2</v>
      </c>
      <c r="P656" s="724">
        <v>0.88888888888888884</v>
      </c>
      <c r="Q656" s="352">
        <f t="shared" si="21"/>
        <v>88.888888888888886</v>
      </c>
      <c r="R656" s="348"/>
      <c r="S656" s="722"/>
    </row>
    <row r="657" spans="1:19" s="447" customFormat="1">
      <c r="A657" s="446" t="s">
        <v>4</v>
      </c>
      <c r="B657" s="579" t="s">
        <v>3</v>
      </c>
      <c r="C657" s="412" t="s">
        <v>1920</v>
      </c>
      <c r="D657" s="579" t="s">
        <v>3158</v>
      </c>
      <c r="E657" s="415"/>
      <c r="F657" s="448" t="s">
        <v>137</v>
      </c>
      <c r="G657" s="412" t="s">
        <v>1928</v>
      </c>
      <c r="H657" s="412" t="s">
        <v>11</v>
      </c>
      <c r="I657" s="579" t="s">
        <v>6</v>
      </c>
      <c r="J657" s="579" t="s">
        <v>66</v>
      </c>
      <c r="K657" s="723">
        <v>0.14772727272727273</v>
      </c>
      <c r="L657" s="449"/>
      <c r="M657" s="450">
        <v>88</v>
      </c>
      <c r="N657" s="450">
        <v>12</v>
      </c>
      <c r="O657" s="351">
        <f t="shared" si="20"/>
        <v>0.13636363636363635</v>
      </c>
      <c r="P657" s="724">
        <v>0.92307692307692302</v>
      </c>
      <c r="Q657" s="352">
        <f t="shared" si="21"/>
        <v>92.307692307692307</v>
      </c>
      <c r="R657" s="348"/>
      <c r="S657" s="722"/>
    </row>
    <row r="658" spans="1:19" s="447" customFormat="1">
      <c r="A658" s="446" t="s">
        <v>4</v>
      </c>
      <c r="B658" s="579" t="s">
        <v>3</v>
      </c>
      <c r="C658" s="412" t="s">
        <v>1920</v>
      </c>
      <c r="D658" s="579" t="s">
        <v>3163</v>
      </c>
      <c r="E658" s="415" t="s">
        <v>3186</v>
      </c>
      <c r="F658" s="448" t="s">
        <v>137</v>
      </c>
      <c r="G658" s="412" t="s">
        <v>1928</v>
      </c>
      <c r="H658" s="412" t="s">
        <v>11</v>
      </c>
      <c r="I658" s="579" t="s">
        <v>6</v>
      </c>
      <c r="J658" s="579" t="s">
        <v>66</v>
      </c>
      <c r="K658" s="723">
        <v>0.76923076923076938</v>
      </c>
      <c r="L658" s="449"/>
      <c r="M658" s="450">
        <v>26</v>
      </c>
      <c r="N658" s="450">
        <v>18</v>
      </c>
      <c r="O658" s="351">
        <f t="shared" si="20"/>
        <v>0.69230769230769229</v>
      </c>
      <c r="P658" s="724">
        <v>0.9</v>
      </c>
      <c r="Q658" s="352">
        <f t="shared" si="21"/>
        <v>89.999999999999986</v>
      </c>
      <c r="R658" s="348"/>
      <c r="S658" s="722"/>
    </row>
    <row r="659" spans="1:19" s="447" customFormat="1">
      <c r="A659" s="446" t="s">
        <v>4</v>
      </c>
      <c r="B659" s="579" t="s">
        <v>591</v>
      </c>
      <c r="C659" s="412" t="s">
        <v>1914</v>
      </c>
      <c r="D659" s="579" t="s">
        <v>3163</v>
      </c>
      <c r="E659" s="415"/>
      <c r="F659" s="448" t="s">
        <v>137</v>
      </c>
      <c r="G659" s="412" t="s">
        <v>1928</v>
      </c>
      <c r="H659" s="412" t="s">
        <v>11</v>
      </c>
      <c r="I659" s="579" t="s">
        <v>6</v>
      </c>
      <c r="J659" s="579" t="s">
        <v>66</v>
      </c>
      <c r="K659" s="723">
        <v>0.75609756097560976</v>
      </c>
      <c r="L659" s="449"/>
      <c r="M659" s="450">
        <v>41</v>
      </c>
      <c r="N659" s="450">
        <v>29</v>
      </c>
      <c r="O659" s="351">
        <f t="shared" si="20"/>
        <v>0.70731707317073167</v>
      </c>
      <c r="P659" s="724">
        <v>0.93548387096774188</v>
      </c>
      <c r="Q659" s="352">
        <f t="shared" si="21"/>
        <v>93.548387096774192</v>
      </c>
      <c r="R659" s="348"/>
      <c r="S659" s="722"/>
    </row>
    <row r="660" spans="1:19" s="447" customFormat="1">
      <c r="A660" s="446" t="s">
        <v>4</v>
      </c>
      <c r="B660" s="579" t="s">
        <v>591</v>
      </c>
      <c r="C660" s="412" t="s">
        <v>1914</v>
      </c>
      <c r="D660" s="579" t="s">
        <v>3164</v>
      </c>
      <c r="E660" s="415"/>
      <c r="F660" s="448" t="s">
        <v>137</v>
      </c>
      <c r="G660" s="412" t="s">
        <v>1928</v>
      </c>
      <c r="H660" s="412" t="s">
        <v>11</v>
      </c>
      <c r="I660" s="579" t="s">
        <v>6</v>
      </c>
      <c r="J660" s="579" t="s">
        <v>66</v>
      </c>
      <c r="K660" s="723">
        <v>0.78787878787878785</v>
      </c>
      <c r="L660" s="449"/>
      <c r="M660" s="450">
        <v>33</v>
      </c>
      <c r="N660" s="450">
        <v>23</v>
      </c>
      <c r="O660" s="351">
        <f t="shared" si="20"/>
        <v>0.69696969696969702</v>
      </c>
      <c r="P660" s="724">
        <v>0.88461538461538458</v>
      </c>
      <c r="Q660" s="352">
        <f t="shared" si="21"/>
        <v>88.461538461538453</v>
      </c>
      <c r="R660" s="348"/>
      <c r="S660" s="722"/>
    </row>
    <row r="661" spans="1:19" s="447" customFormat="1">
      <c r="A661" s="446" t="s">
        <v>4</v>
      </c>
      <c r="B661" s="579" t="s">
        <v>591</v>
      </c>
      <c r="C661" s="412" t="s">
        <v>1916</v>
      </c>
      <c r="D661" s="579" t="s">
        <v>3163</v>
      </c>
      <c r="E661" s="415" t="s">
        <v>3187</v>
      </c>
      <c r="F661" s="448" t="s">
        <v>137</v>
      </c>
      <c r="G661" s="412" t="s">
        <v>1928</v>
      </c>
      <c r="H661" s="412" t="s">
        <v>11</v>
      </c>
      <c r="I661" s="579" t="s">
        <v>6</v>
      </c>
      <c r="J661" s="579" t="s">
        <v>66</v>
      </c>
      <c r="K661" s="723">
        <v>0.75</v>
      </c>
      <c r="L661" s="449"/>
      <c r="M661" s="450">
        <v>12</v>
      </c>
      <c r="N661" s="450">
        <v>7</v>
      </c>
      <c r="O661" s="351">
        <f t="shared" si="20"/>
        <v>0.58333333333333337</v>
      </c>
      <c r="P661" s="724">
        <v>0.7777777777777779</v>
      </c>
      <c r="Q661" s="352">
        <f t="shared" si="21"/>
        <v>77.777777777777786</v>
      </c>
      <c r="R661" s="348"/>
      <c r="S661" s="722"/>
    </row>
    <row r="662" spans="1:19" s="447" customFormat="1">
      <c r="A662" s="446" t="s">
        <v>4</v>
      </c>
      <c r="B662" s="579" t="s">
        <v>591</v>
      </c>
      <c r="C662" s="412" t="s">
        <v>1917</v>
      </c>
      <c r="D662" s="579" t="s">
        <v>3163</v>
      </c>
      <c r="E662" s="415" t="s">
        <v>3188</v>
      </c>
      <c r="F662" s="448" t="s">
        <v>137</v>
      </c>
      <c r="G662" s="412" t="s">
        <v>1928</v>
      </c>
      <c r="H662" s="412" t="s">
        <v>11</v>
      </c>
      <c r="I662" s="579" t="s">
        <v>6</v>
      </c>
      <c r="J662" s="579" t="s">
        <v>66</v>
      </c>
      <c r="K662" s="723">
        <v>0.77419354838709675</v>
      </c>
      <c r="L662" s="449"/>
      <c r="M662" s="450">
        <v>62</v>
      </c>
      <c r="N662" s="450">
        <v>45</v>
      </c>
      <c r="O662" s="351">
        <f t="shared" si="20"/>
        <v>0.72580645161290325</v>
      </c>
      <c r="P662" s="724">
        <v>0.9375</v>
      </c>
      <c r="Q662" s="352">
        <f t="shared" si="21"/>
        <v>93.75</v>
      </c>
      <c r="R662" s="348"/>
      <c r="S662" s="722"/>
    </row>
    <row r="663" spans="1:19" s="447" customFormat="1">
      <c r="A663" s="446" t="s">
        <v>4</v>
      </c>
      <c r="B663" s="579" t="s">
        <v>591</v>
      </c>
      <c r="C663" s="412" t="s">
        <v>1917</v>
      </c>
      <c r="D663" s="579" t="s">
        <v>3164</v>
      </c>
      <c r="E663" s="415"/>
      <c r="F663" s="448" t="s">
        <v>137</v>
      </c>
      <c r="G663" s="412" t="s">
        <v>1928</v>
      </c>
      <c r="H663" s="412" t="s">
        <v>11</v>
      </c>
      <c r="I663" s="579" t="s">
        <v>6</v>
      </c>
      <c r="J663" s="579" t="s">
        <v>66</v>
      </c>
      <c r="K663" s="723">
        <v>0.8</v>
      </c>
      <c r="L663" s="449"/>
      <c r="M663" s="450">
        <v>25</v>
      </c>
      <c r="N663" s="450">
        <v>18</v>
      </c>
      <c r="O663" s="351">
        <f t="shared" si="20"/>
        <v>0.72</v>
      </c>
      <c r="P663" s="724">
        <v>0.9</v>
      </c>
      <c r="Q663" s="352">
        <f t="shared" si="21"/>
        <v>90</v>
      </c>
      <c r="R663" s="348"/>
      <c r="S663" s="722"/>
    </row>
    <row r="664" spans="1:19" s="447" customFormat="1">
      <c r="A664" s="446" t="s">
        <v>4</v>
      </c>
      <c r="B664" s="579" t="s">
        <v>591</v>
      </c>
      <c r="C664" s="412" t="s">
        <v>1920</v>
      </c>
      <c r="D664" s="579" t="s">
        <v>3164</v>
      </c>
      <c r="E664" s="415"/>
      <c r="F664" s="448" t="s">
        <v>137</v>
      </c>
      <c r="G664" s="412" t="s">
        <v>1928</v>
      </c>
      <c r="H664" s="412" t="s">
        <v>11</v>
      </c>
      <c r="I664" s="579" t="s">
        <v>6</v>
      </c>
      <c r="J664" s="579" t="s">
        <v>66</v>
      </c>
      <c r="K664" s="723">
        <v>0.76923076923076938</v>
      </c>
      <c r="L664" s="449"/>
      <c r="M664" s="450">
        <v>26</v>
      </c>
      <c r="N664" s="450">
        <v>19</v>
      </c>
      <c r="O664" s="351">
        <f t="shared" si="20"/>
        <v>0.73076923076923073</v>
      </c>
      <c r="P664" s="724">
        <v>0.95</v>
      </c>
      <c r="Q664" s="352">
        <f t="shared" si="21"/>
        <v>94.999999999999986</v>
      </c>
      <c r="R664" s="348"/>
      <c r="S664" s="722"/>
    </row>
    <row r="665" spans="1:19" s="447" customFormat="1">
      <c r="A665" s="446" t="s">
        <v>4</v>
      </c>
      <c r="B665" s="579" t="s">
        <v>3160</v>
      </c>
      <c r="C665" s="412" t="s">
        <v>38</v>
      </c>
      <c r="D665" s="579" t="s">
        <v>3155</v>
      </c>
      <c r="E665" s="415" t="s">
        <v>3156</v>
      </c>
      <c r="F665" s="448" t="s">
        <v>137</v>
      </c>
      <c r="G665" s="412" t="s">
        <v>1929</v>
      </c>
      <c r="H665" s="412" t="s">
        <v>11</v>
      </c>
      <c r="I665" s="579" t="s">
        <v>6</v>
      </c>
      <c r="J665" s="579" t="s">
        <v>66</v>
      </c>
      <c r="K665" s="723">
        <v>6.0869565217391307E-2</v>
      </c>
      <c r="L665" s="449"/>
      <c r="M665" s="450">
        <v>115</v>
      </c>
      <c r="N665" s="450">
        <v>5</v>
      </c>
      <c r="O665" s="351">
        <f>N665/M665</f>
        <v>4.3478260869565216E-2</v>
      </c>
      <c r="P665" s="724">
        <v>0.7142857142857143</v>
      </c>
      <c r="Q665" s="352">
        <f>N665/(M665*K665/100)</f>
        <v>71.428571428571416</v>
      </c>
      <c r="R665" s="348"/>
      <c r="S665" s="722"/>
    </row>
    <row r="666" spans="1:19" s="447" customFormat="1">
      <c r="A666" s="446" t="s">
        <v>4</v>
      </c>
      <c r="B666" s="579" t="s">
        <v>3160</v>
      </c>
      <c r="C666" s="412" t="s">
        <v>38</v>
      </c>
      <c r="D666" s="579" t="s">
        <v>3157</v>
      </c>
      <c r="E666" s="415"/>
      <c r="F666" s="448" t="s">
        <v>137</v>
      </c>
      <c r="G666" s="412" t="s">
        <v>1929</v>
      </c>
      <c r="H666" s="412" t="s">
        <v>11</v>
      </c>
      <c r="I666" s="579" t="s">
        <v>6</v>
      </c>
      <c r="J666" s="579" t="s">
        <v>66</v>
      </c>
      <c r="K666" s="723">
        <v>0.14388489208633093</v>
      </c>
      <c r="L666" s="449"/>
      <c r="M666" s="450">
        <v>139</v>
      </c>
      <c r="N666" s="450">
        <v>16</v>
      </c>
      <c r="O666" s="351">
        <f t="shared" ref="O666:O724" si="22">N666/M666</f>
        <v>0.11510791366906475</v>
      </c>
      <c r="P666" s="724">
        <v>0.8</v>
      </c>
      <c r="Q666" s="352">
        <f t="shared" ref="Q666:Q724" si="23">N666/(M666*K666/100)</f>
        <v>80</v>
      </c>
      <c r="R666" s="348"/>
      <c r="S666" s="722"/>
    </row>
    <row r="667" spans="1:19" s="447" customFormat="1">
      <c r="A667" s="446" t="s">
        <v>4</v>
      </c>
      <c r="B667" s="579" t="s">
        <v>3160</v>
      </c>
      <c r="C667" s="412" t="s">
        <v>38</v>
      </c>
      <c r="D667" s="579" t="s">
        <v>3158</v>
      </c>
      <c r="E667" s="415" t="s">
        <v>3159</v>
      </c>
      <c r="F667" s="448" t="s">
        <v>137</v>
      </c>
      <c r="G667" s="412" t="s">
        <v>1929</v>
      </c>
      <c r="H667" s="412" t="s">
        <v>11</v>
      </c>
      <c r="I667" s="579" t="s">
        <v>6</v>
      </c>
      <c r="J667" s="579" t="s">
        <v>66</v>
      </c>
      <c r="K667" s="723">
        <v>0.32</v>
      </c>
      <c r="L667" s="449"/>
      <c r="M667" s="450">
        <v>25</v>
      </c>
      <c r="N667" s="450">
        <v>7</v>
      </c>
      <c r="O667" s="351">
        <f t="shared" si="22"/>
        <v>0.28000000000000003</v>
      </c>
      <c r="P667" s="724">
        <v>0.875</v>
      </c>
      <c r="Q667" s="352">
        <f t="shared" si="23"/>
        <v>87.5</v>
      </c>
      <c r="R667" s="348"/>
      <c r="S667" s="722"/>
    </row>
    <row r="668" spans="1:19" s="447" customFormat="1">
      <c r="A668" s="446" t="s">
        <v>4</v>
      </c>
      <c r="B668" s="579" t="s">
        <v>3160</v>
      </c>
      <c r="C668" s="412" t="s">
        <v>1913</v>
      </c>
      <c r="D668" s="579" t="s">
        <v>3161</v>
      </c>
      <c r="E668" s="415"/>
      <c r="F668" s="448" t="s">
        <v>137</v>
      </c>
      <c r="G668" s="412" t="s">
        <v>1929</v>
      </c>
      <c r="H668" s="412" t="s">
        <v>11</v>
      </c>
      <c r="I668" s="579" t="s">
        <v>6</v>
      </c>
      <c r="J668" s="579" t="s">
        <v>66</v>
      </c>
      <c r="K668" s="723">
        <v>3.7486218302094816E-2</v>
      </c>
      <c r="L668" s="449"/>
      <c r="M668" s="450">
        <v>1814</v>
      </c>
      <c r="N668" s="450">
        <v>54</v>
      </c>
      <c r="O668" s="351">
        <f t="shared" si="22"/>
        <v>2.9768467475192944E-2</v>
      </c>
      <c r="P668" s="724">
        <v>0.79411764705882348</v>
      </c>
      <c r="Q668" s="352">
        <f t="shared" si="23"/>
        <v>79.411764705882348</v>
      </c>
      <c r="R668" s="348"/>
      <c r="S668" s="722"/>
    </row>
    <row r="669" spans="1:19" s="447" customFormat="1">
      <c r="A669" s="446" t="s">
        <v>4</v>
      </c>
      <c r="B669" s="579" t="s">
        <v>3160</v>
      </c>
      <c r="C669" s="412" t="s">
        <v>1913</v>
      </c>
      <c r="D669" s="579" t="s">
        <v>3155</v>
      </c>
      <c r="E669" s="415"/>
      <c r="F669" s="448" t="s">
        <v>137</v>
      </c>
      <c r="G669" s="412" t="s">
        <v>1929</v>
      </c>
      <c r="H669" s="412" t="s">
        <v>11</v>
      </c>
      <c r="I669" s="579" t="s">
        <v>6</v>
      </c>
      <c r="J669" s="579" t="s">
        <v>66</v>
      </c>
      <c r="K669" s="723">
        <v>0.35714285714285715</v>
      </c>
      <c r="L669" s="449"/>
      <c r="M669" s="450">
        <v>14</v>
      </c>
      <c r="N669" s="450">
        <v>4</v>
      </c>
      <c r="O669" s="351">
        <f t="shared" si="22"/>
        <v>0.2857142857142857</v>
      </c>
      <c r="P669" s="724">
        <v>0.8</v>
      </c>
      <c r="Q669" s="352">
        <f t="shared" si="23"/>
        <v>80</v>
      </c>
      <c r="R669" s="348"/>
      <c r="S669" s="722"/>
    </row>
    <row r="670" spans="1:19" s="447" customFormat="1">
      <c r="A670" s="446" t="s">
        <v>4</v>
      </c>
      <c r="B670" s="579" t="s">
        <v>3160</v>
      </c>
      <c r="C670" s="412" t="s">
        <v>1913</v>
      </c>
      <c r="D670" s="579" t="s">
        <v>3157</v>
      </c>
      <c r="E670" s="415"/>
      <c r="F670" s="448" t="s">
        <v>137</v>
      </c>
      <c r="G670" s="412" t="s">
        <v>1929</v>
      </c>
      <c r="H670" s="412" t="s">
        <v>11</v>
      </c>
      <c r="I670" s="579" t="s">
        <v>6</v>
      </c>
      <c r="J670" s="579" t="s">
        <v>66</v>
      </c>
      <c r="K670" s="723">
        <v>7.1428571428571425E-2</v>
      </c>
      <c r="L670" s="449"/>
      <c r="M670" s="450">
        <v>84</v>
      </c>
      <c r="N670" s="450">
        <v>3</v>
      </c>
      <c r="O670" s="351">
        <f t="shared" si="22"/>
        <v>3.5714285714285712E-2</v>
      </c>
      <c r="P670" s="724">
        <v>0.5</v>
      </c>
      <c r="Q670" s="352">
        <f t="shared" si="23"/>
        <v>50</v>
      </c>
      <c r="R670" s="348"/>
      <c r="S670" s="722"/>
    </row>
    <row r="671" spans="1:19" s="447" customFormat="1">
      <c r="A671" s="446" t="s">
        <v>4</v>
      </c>
      <c r="B671" s="579" t="s">
        <v>3160</v>
      </c>
      <c r="C671" s="412" t="s">
        <v>1914</v>
      </c>
      <c r="D671" s="579" t="s">
        <v>3157</v>
      </c>
      <c r="E671" s="415" t="s">
        <v>3162</v>
      </c>
      <c r="F671" s="448" t="s">
        <v>137</v>
      </c>
      <c r="G671" s="412" t="s">
        <v>1929</v>
      </c>
      <c r="H671" s="412" t="s">
        <v>11</v>
      </c>
      <c r="I671" s="579" t="s">
        <v>6</v>
      </c>
      <c r="J671" s="579" t="s">
        <v>66</v>
      </c>
      <c r="K671" s="723">
        <v>0.18181818181818182</v>
      </c>
      <c r="L671" s="449"/>
      <c r="M671" s="450">
        <v>66</v>
      </c>
      <c r="N671" s="450">
        <v>9</v>
      </c>
      <c r="O671" s="351">
        <f t="shared" si="22"/>
        <v>0.13636363636363635</v>
      </c>
      <c r="P671" s="724">
        <v>0.75</v>
      </c>
      <c r="Q671" s="352">
        <f t="shared" si="23"/>
        <v>75</v>
      </c>
      <c r="R671" s="348"/>
      <c r="S671" s="722"/>
    </row>
    <row r="672" spans="1:19" s="447" customFormat="1">
      <c r="A672" s="446" t="s">
        <v>4</v>
      </c>
      <c r="B672" s="579" t="s">
        <v>3160</v>
      </c>
      <c r="C672" s="412" t="s">
        <v>1914</v>
      </c>
      <c r="D672" s="579" t="s">
        <v>3158</v>
      </c>
      <c r="E672" s="415"/>
      <c r="F672" s="448" t="s">
        <v>137</v>
      </c>
      <c r="G672" s="412" t="s">
        <v>1929</v>
      </c>
      <c r="H672" s="412" t="s">
        <v>11</v>
      </c>
      <c r="I672" s="579" t="s">
        <v>6</v>
      </c>
      <c r="J672" s="579" t="s">
        <v>66</v>
      </c>
      <c r="K672" s="723">
        <v>0.24</v>
      </c>
      <c r="L672" s="449"/>
      <c r="M672" s="450">
        <v>75</v>
      </c>
      <c r="N672" s="450">
        <v>10</v>
      </c>
      <c r="O672" s="351">
        <f t="shared" si="22"/>
        <v>0.13333333333333333</v>
      </c>
      <c r="P672" s="724">
        <v>0.55555555555555558</v>
      </c>
      <c r="Q672" s="352">
        <f t="shared" si="23"/>
        <v>55.555555555555557</v>
      </c>
      <c r="R672" s="348"/>
      <c r="S672" s="722"/>
    </row>
    <row r="673" spans="1:19" s="447" customFormat="1">
      <c r="A673" s="446" t="s">
        <v>4</v>
      </c>
      <c r="B673" s="579" t="s">
        <v>3160</v>
      </c>
      <c r="C673" s="412" t="s">
        <v>1914</v>
      </c>
      <c r="D673" s="579" t="s">
        <v>3163</v>
      </c>
      <c r="E673" s="415"/>
      <c r="F673" s="448" t="s">
        <v>137</v>
      </c>
      <c r="G673" s="412" t="s">
        <v>1929</v>
      </c>
      <c r="H673" s="412" t="s">
        <v>11</v>
      </c>
      <c r="I673" s="579" t="s">
        <v>6</v>
      </c>
      <c r="J673" s="579" t="s">
        <v>66</v>
      </c>
      <c r="K673" s="723">
        <v>0.45370370370370372</v>
      </c>
      <c r="L673" s="449"/>
      <c r="M673" s="450">
        <v>108</v>
      </c>
      <c r="N673" s="450">
        <v>36</v>
      </c>
      <c r="O673" s="351">
        <f t="shared" si="22"/>
        <v>0.33333333333333331</v>
      </c>
      <c r="P673" s="724">
        <v>0.73469387755102045</v>
      </c>
      <c r="Q673" s="352">
        <f t="shared" si="23"/>
        <v>73.469387755102048</v>
      </c>
      <c r="R673" s="348"/>
      <c r="S673" s="722"/>
    </row>
    <row r="674" spans="1:19" s="447" customFormat="1">
      <c r="A674" s="446" t="s">
        <v>4</v>
      </c>
      <c r="B674" s="579" t="s">
        <v>3160</v>
      </c>
      <c r="C674" s="412" t="s">
        <v>1914</v>
      </c>
      <c r="D674" s="579" t="s">
        <v>3164</v>
      </c>
      <c r="E674" s="415"/>
      <c r="F674" s="448" t="s">
        <v>137</v>
      </c>
      <c r="G674" s="412" t="s">
        <v>1929</v>
      </c>
      <c r="H674" s="412" t="s">
        <v>11</v>
      </c>
      <c r="I674" s="579" t="s">
        <v>6</v>
      </c>
      <c r="J674" s="579" t="s">
        <v>66</v>
      </c>
      <c r="K674" s="723">
        <v>0.76923076923076938</v>
      </c>
      <c r="L674" s="449"/>
      <c r="M674" s="450">
        <v>13</v>
      </c>
      <c r="N674" s="450">
        <v>10</v>
      </c>
      <c r="O674" s="351">
        <f t="shared" si="22"/>
        <v>0.76923076923076927</v>
      </c>
      <c r="P674" s="724">
        <v>1</v>
      </c>
      <c r="Q674" s="352">
        <f t="shared" si="23"/>
        <v>99.999999999999986</v>
      </c>
      <c r="R674" s="348"/>
      <c r="S674" s="722"/>
    </row>
    <row r="675" spans="1:19" s="447" customFormat="1">
      <c r="A675" s="446" t="s">
        <v>4</v>
      </c>
      <c r="B675" s="579" t="s">
        <v>3160</v>
      </c>
      <c r="C675" s="412" t="s">
        <v>1915</v>
      </c>
      <c r="D675" s="579" t="s">
        <v>3155</v>
      </c>
      <c r="E675" s="415"/>
      <c r="F675" s="448" t="s">
        <v>137</v>
      </c>
      <c r="G675" s="412" t="s">
        <v>1929</v>
      </c>
      <c r="H675" s="412" t="s">
        <v>11</v>
      </c>
      <c r="I675" s="579" t="s">
        <v>6</v>
      </c>
      <c r="J675" s="579" t="s">
        <v>66</v>
      </c>
      <c r="K675" s="723">
        <v>8.4507042253521125E-2</v>
      </c>
      <c r="L675" s="449"/>
      <c r="M675" s="450">
        <v>71</v>
      </c>
      <c r="N675" s="450">
        <v>4</v>
      </c>
      <c r="O675" s="351">
        <f t="shared" si="22"/>
        <v>5.6338028169014086E-2</v>
      </c>
      <c r="P675" s="724">
        <v>0.66666666666666652</v>
      </c>
      <c r="Q675" s="352">
        <f t="shared" si="23"/>
        <v>66.666666666666671</v>
      </c>
      <c r="R675" s="348"/>
      <c r="S675" s="722"/>
    </row>
    <row r="676" spans="1:19" s="447" customFormat="1">
      <c r="A676" s="446" t="s">
        <v>4</v>
      </c>
      <c r="B676" s="579" t="s">
        <v>3160</v>
      </c>
      <c r="C676" s="412" t="s">
        <v>1915</v>
      </c>
      <c r="D676" s="579" t="s">
        <v>3155</v>
      </c>
      <c r="E676" s="415" t="s">
        <v>3165</v>
      </c>
      <c r="F676" s="448" t="s">
        <v>137</v>
      </c>
      <c r="G676" s="412" t="s">
        <v>1929</v>
      </c>
      <c r="H676" s="412" t="s">
        <v>11</v>
      </c>
      <c r="I676" s="579" t="s">
        <v>6</v>
      </c>
      <c r="J676" s="579" t="s">
        <v>66</v>
      </c>
      <c r="K676" s="723">
        <v>0.25</v>
      </c>
      <c r="L676" s="449" t="s">
        <v>3166</v>
      </c>
      <c r="M676" s="450">
        <v>12</v>
      </c>
      <c r="N676" s="450">
        <v>3</v>
      </c>
      <c r="O676" s="351">
        <f t="shared" si="22"/>
        <v>0.25</v>
      </c>
      <c r="P676" s="724">
        <v>1</v>
      </c>
      <c r="Q676" s="352">
        <f t="shared" si="23"/>
        <v>100</v>
      </c>
      <c r="R676" s="348"/>
      <c r="S676" s="722"/>
    </row>
    <row r="677" spans="1:19" s="447" customFormat="1">
      <c r="A677" s="446" t="s">
        <v>4</v>
      </c>
      <c r="B677" s="579" t="s">
        <v>3160</v>
      </c>
      <c r="C677" s="412" t="s">
        <v>1915</v>
      </c>
      <c r="D677" s="579" t="s">
        <v>3157</v>
      </c>
      <c r="E677" s="415"/>
      <c r="F677" s="448" t="s">
        <v>137</v>
      </c>
      <c r="G677" s="412" t="s">
        <v>1929</v>
      </c>
      <c r="H677" s="412" t="s">
        <v>11</v>
      </c>
      <c r="I677" s="579" t="s">
        <v>6</v>
      </c>
      <c r="J677" s="579" t="s">
        <v>66</v>
      </c>
      <c r="K677" s="723">
        <v>0.12068965517241378</v>
      </c>
      <c r="L677" s="449"/>
      <c r="M677" s="450">
        <v>58</v>
      </c>
      <c r="N677" s="450">
        <v>4</v>
      </c>
      <c r="O677" s="351">
        <f t="shared" si="22"/>
        <v>6.8965517241379309E-2</v>
      </c>
      <c r="P677" s="724">
        <v>0.5714285714285714</v>
      </c>
      <c r="Q677" s="352">
        <f t="shared" si="23"/>
        <v>57.142857142857146</v>
      </c>
      <c r="R677" s="348"/>
      <c r="S677" s="722"/>
    </row>
    <row r="678" spans="1:19" s="447" customFormat="1">
      <c r="A678" s="446" t="s">
        <v>4</v>
      </c>
      <c r="B678" s="579" t="s">
        <v>3160</v>
      </c>
      <c r="C678" s="412" t="s">
        <v>1916</v>
      </c>
      <c r="D678" s="579" t="s">
        <v>3155</v>
      </c>
      <c r="E678" s="415" t="s">
        <v>3167</v>
      </c>
      <c r="F678" s="448" t="s">
        <v>137</v>
      </c>
      <c r="G678" s="412" t="s">
        <v>1929</v>
      </c>
      <c r="H678" s="412" t="s">
        <v>11</v>
      </c>
      <c r="I678" s="579" t="s">
        <v>6</v>
      </c>
      <c r="J678" s="579" t="s">
        <v>66</v>
      </c>
      <c r="K678" s="723">
        <v>6.3492063492063489E-2</v>
      </c>
      <c r="L678" s="449"/>
      <c r="M678" s="450">
        <v>63</v>
      </c>
      <c r="N678" s="450">
        <v>3</v>
      </c>
      <c r="O678" s="351">
        <f t="shared" si="22"/>
        <v>4.7619047619047616E-2</v>
      </c>
      <c r="P678" s="724">
        <v>0.75</v>
      </c>
      <c r="Q678" s="352">
        <f t="shared" si="23"/>
        <v>75</v>
      </c>
      <c r="R678" s="348"/>
      <c r="S678" s="722"/>
    </row>
    <row r="679" spans="1:19" s="447" customFormat="1">
      <c r="A679" s="446" t="s">
        <v>4</v>
      </c>
      <c r="B679" s="579" t="s">
        <v>3160</v>
      </c>
      <c r="C679" s="412" t="s">
        <v>1916</v>
      </c>
      <c r="D679" s="579" t="s">
        <v>3155</v>
      </c>
      <c r="E679" s="415" t="s">
        <v>3168</v>
      </c>
      <c r="F679" s="448" t="s">
        <v>137</v>
      </c>
      <c r="G679" s="412" t="s">
        <v>1929</v>
      </c>
      <c r="H679" s="412" t="s">
        <v>11</v>
      </c>
      <c r="I679" s="579" t="s">
        <v>6</v>
      </c>
      <c r="J679" s="579" t="s">
        <v>66</v>
      </c>
      <c r="K679" s="723">
        <v>6.9767441860465115E-2</v>
      </c>
      <c r="L679" s="449" t="s">
        <v>3166</v>
      </c>
      <c r="M679" s="450">
        <v>43</v>
      </c>
      <c r="N679" s="450">
        <v>3</v>
      </c>
      <c r="O679" s="351">
        <f t="shared" si="22"/>
        <v>6.9767441860465115E-2</v>
      </c>
      <c r="P679" s="724">
        <v>1</v>
      </c>
      <c r="Q679" s="352">
        <f t="shared" si="23"/>
        <v>100</v>
      </c>
      <c r="R679" s="348"/>
      <c r="S679" s="722"/>
    </row>
    <row r="680" spans="1:19" s="447" customFormat="1">
      <c r="A680" s="446" t="s">
        <v>4</v>
      </c>
      <c r="B680" s="579" t="s">
        <v>3160</v>
      </c>
      <c r="C680" s="412" t="s">
        <v>1916</v>
      </c>
      <c r="D680" s="579" t="s">
        <v>3157</v>
      </c>
      <c r="E680" s="415"/>
      <c r="F680" s="448" t="s">
        <v>137</v>
      </c>
      <c r="G680" s="412" t="s">
        <v>1929</v>
      </c>
      <c r="H680" s="412" t="s">
        <v>11</v>
      </c>
      <c r="I680" s="579" t="s">
        <v>6</v>
      </c>
      <c r="J680" s="579" t="s">
        <v>66</v>
      </c>
      <c r="K680" s="723">
        <v>0.12345679012345678</v>
      </c>
      <c r="L680" s="449"/>
      <c r="M680" s="450">
        <v>81</v>
      </c>
      <c r="N680" s="450">
        <v>9</v>
      </c>
      <c r="O680" s="351">
        <f t="shared" si="22"/>
        <v>0.1111111111111111</v>
      </c>
      <c r="P680" s="724">
        <v>0.9</v>
      </c>
      <c r="Q680" s="352">
        <f t="shared" si="23"/>
        <v>90</v>
      </c>
      <c r="R680" s="348"/>
      <c r="S680" s="722"/>
    </row>
    <row r="681" spans="1:19" s="447" customFormat="1">
      <c r="A681" s="446" t="s">
        <v>4</v>
      </c>
      <c r="B681" s="579" t="s">
        <v>3160</v>
      </c>
      <c r="C681" s="412" t="s">
        <v>1916</v>
      </c>
      <c r="D681" s="579" t="s">
        <v>3157</v>
      </c>
      <c r="E681" s="415"/>
      <c r="F681" s="448" t="s">
        <v>137</v>
      </c>
      <c r="G681" s="412" t="s">
        <v>1929</v>
      </c>
      <c r="H681" s="412" t="s">
        <v>11</v>
      </c>
      <c r="I681" s="579" t="s">
        <v>6</v>
      </c>
      <c r="J681" s="579" t="s">
        <v>66</v>
      </c>
      <c r="K681" s="723">
        <v>0.1111111111111111</v>
      </c>
      <c r="L681" s="449" t="s">
        <v>3166</v>
      </c>
      <c r="M681" s="450">
        <v>27</v>
      </c>
      <c r="N681" s="450">
        <v>3</v>
      </c>
      <c r="O681" s="351">
        <f t="shared" si="22"/>
        <v>0.1111111111111111</v>
      </c>
      <c r="P681" s="724">
        <v>1</v>
      </c>
      <c r="Q681" s="352">
        <f t="shared" si="23"/>
        <v>100</v>
      </c>
      <c r="R681" s="348"/>
      <c r="S681" s="722"/>
    </row>
    <row r="682" spans="1:19" s="447" customFormat="1">
      <c r="A682" s="446" t="s">
        <v>4</v>
      </c>
      <c r="B682" s="579" t="s">
        <v>3160</v>
      </c>
      <c r="C682" s="412" t="s">
        <v>1916</v>
      </c>
      <c r="D682" s="579" t="s">
        <v>3157</v>
      </c>
      <c r="E682" s="415" t="s">
        <v>3169</v>
      </c>
      <c r="F682" s="448" t="s">
        <v>137</v>
      </c>
      <c r="G682" s="412" t="s">
        <v>1929</v>
      </c>
      <c r="H682" s="412" t="s">
        <v>11</v>
      </c>
      <c r="I682" s="579" t="s">
        <v>6</v>
      </c>
      <c r="J682" s="579" t="s">
        <v>66</v>
      </c>
      <c r="K682" s="723">
        <v>0.26315789473684209</v>
      </c>
      <c r="L682" s="449" t="s">
        <v>3170</v>
      </c>
      <c r="M682" s="450">
        <v>19</v>
      </c>
      <c r="N682" s="450">
        <v>3</v>
      </c>
      <c r="O682" s="351">
        <f t="shared" si="22"/>
        <v>0.15789473684210525</v>
      </c>
      <c r="P682" s="724">
        <v>0.6</v>
      </c>
      <c r="Q682" s="352">
        <f t="shared" si="23"/>
        <v>60</v>
      </c>
      <c r="R682" s="348"/>
      <c r="S682" s="722"/>
    </row>
    <row r="683" spans="1:19" s="447" customFormat="1">
      <c r="A683" s="446" t="s">
        <v>4</v>
      </c>
      <c r="B683" s="579" t="s">
        <v>3160</v>
      </c>
      <c r="C683" s="412" t="s">
        <v>1916</v>
      </c>
      <c r="D683" s="579" t="s">
        <v>3158</v>
      </c>
      <c r="E683" s="415"/>
      <c r="F683" s="448" t="s">
        <v>137</v>
      </c>
      <c r="G683" s="412" t="s">
        <v>1929</v>
      </c>
      <c r="H683" s="412" t="s">
        <v>11</v>
      </c>
      <c r="I683" s="579" t="s">
        <v>6</v>
      </c>
      <c r="J683" s="579" t="s">
        <v>66</v>
      </c>
      <c r="K683" s="723">
        <v>0.27586206896551724</v>
      </c>
      <c r="L683" s="449"/>
      <c r="M683" s="450">
        <v>29</v>
      </c>
      <c r="N683" s="450">
        <v>8</v>
      </c>
      <c r="O683" s="351">
        <f t="shared" si="22"/>
        <v>0.27586206896551724</v>
      </c>
      <c r="P683" s="724">
        <v>1</v>
      </c>
      <c r="Q683" s="352">
        <f t="shared" si="23"/>
        <v>100</v>
      </c>
      <c r="R683" s="348"/>
      <c r="S683" s="722"/>
    </row>
    <row r="684" spans="1:19" s="447" customFormat="1">
      <c r="A684" s="446" t="s">
        <v>4</v>
      </c>
      <c r="B684" s="579" t="s">
        <v>3160</v>
      </c>
      <c r="C684" s="412" t="s">
        <v>1916</v>
      </c>
      <c r="D684" s="579" t="s">
        <v>3163</v>
      </c>
      <c r="E684" s="415"/>
      <c r="F684" s="448" t="s">
        <v>137</v>
      </c>
      <c r="G684" s="412" t="s">
        <v>1929</v>
      </c>
      <c r="H684" s="412" t="s">
        <v>11</v>
      </c>
      <c r="I684" s="579" t="s">
        <v>6</v>
      </c>
      <c r="J684" s="579" t="s">
        <v>66</v>
      </c>
      <c r="K684" s="723">
        <v>0.4</v>
      </c>
      <c r="L684" s="449"/>
      <c r="M684" s="450">
        <v>25</v>
      </c>
      <c r="N684" s="450">
        <v>10</v>
      </c>
      <c r="O684" s="351">
        <f t="shared" si="22"/>
        <v>0.4</v>
      </c>
      <c r="P684" s="724">
        <v>1</v>
      </c>
      <c r="Q684" s="352">
        <f t="shared" si="23"/>
        <v>100</v>
      </c>
      <c r="R684" s="348"/>
      <c r="S684" s="722"/>
    </row>
    <row r="685" spans="1:19" s="447" customFormat="1">
      <c r="A685" s="446" t="s">
        <v>4</v>
      </c>
      <c r="B685" s="579" t="s">
        <v>3160</v>
      </c>
      <c r="C685" s="412" t="s">
        <v>1916</v>
      </c>
      <c r="D685" s="579" t="s">
        <v>3163</v>
      </c>
      <c r="E685" s="415" t="s">
        <v>3171</v>
      </c>
      <c r="F685" s="448" t="s">
        <v>137</v>
      </c>
      <c r="G685" s="412" t="s">
        <v>1929</v>
      </c>
      <c r="H685" s="412" t="s">
        <v>11</v>
      </c>
      <c r="I685" s="579" t="s">
        <v>6</v>
      </c>
      <c r="J685" s="579" t="s">
        <v>66</v>
      </c>
      <c r="K685" s="723">
        <v>0.45454545454545453</v>
      </c>
      <c r="L685" s="449" t="s">
        <v>3166</v>
      </c>
      <c r="M685" s="450">
        <v>22</v>
      </c>
      <c r="N685" s="450">
        <v>9</v>
      </c>
      <c r="O685" s="351">
        <f t="shared" si="22"/>
        <v>0.40909090909090912</v>
      </c>
      <c r="P685" s="724">
        <v>0.9</v>
      </c>
      <c r="Q685" s="352">
        <f t="shared" si="23"/>
        <v>90</v>
      </c>
      <c r="R685" s="348"/>
      <c r="S685" s="722"/>
    </row>
    <row r="686" spans="1:19" s="447" customFormat="1">
      <c r="A686" s="446" t="s">
        <v>4</v>
      </c>
      <c r="B686" s="579" t="s">
        <v>3160</v>
      </c>
      <c r="C686" s="412" t="s">
        <v>1917</v>
      </c>
      <c r="D686" s="579" t="s">
        <v>3158</v>
      </c>
      <c r="E686" s="415" t="s">
        <v>3172</v>
      </c>
      <c r="F686" s="448" t="s">
        <v>137</v>
      </c>
      <c r="G686" s="412" t="s">
        <v>1929</v>
      </c>
      <c r="H686" s="412" t="s">
        <v>11</v>
      </c>
      <c r="I686" s="579" t="s">
        <v>6</v>
      </c>
      <c r="J686" s="579" t="s">
        <v>66</v>
      </c>
      <c r="K686" s="723">
        <v>0.36363636363636365</v>
      </c>
      <c r="L686" s="449"/>
      <c r="M686" s="450">
        <v>11</v>
      </c>
      <c r="N686" s="450">
        <v>3</v>
      </c>
      <c r="O686" s="351">
        <f t="shared" si="22"/>
        <v>0.27272727272727271</v>
      </c>
      <c r="P686" s="724">
        <v>0.75</v>
      </c>
      <c r="Q686" s="352">
        <f t="shared" si="23"/>
        <v>75</v>
      </c>
      <c r="R686" s="348"/>
      <c r="S686" s="722"/>
    </row>
    <row r="687" spans="1:19" s="447" customFormat="1">
      <c r="A687" s="446" t="s">
        <v>4</v>
      </c>
      <c r="B687" s="579" t="s">
        <v>3160</v>
      </c>
      <c r="C687" s="412" t="s">
        <v>1917</v>
      </c>
      <c r="D687" s="579" t="s">
        <v>3163</v>
      </c>
      <c r="E687" s="415"/>
      <c r="F687" s="448" t="s">
        <v>137</v>
      </c>
      <c r="G687" s="412" t="s">
        <v>1929</v>
      </c>
      <c r="H687" s="412" t="s">
        <v>11</v>
      </c>
      <c r="I687" s="579" t="s">
        <v>6</v>
      </c>
      <c r="J687" s="579" t="s">
        <v>66</v>
      </c>
      <c r="K687" s="723">
        <v>0.4</v>
      </c>
      <c r="L687" s="449"/>
      <c r="M687" s="450">
        <v>30</v>
      </c>
      <c r="N687" s="450">
        <v>9</v>
      </c>
      <c r="O687" s="351">
        <f t="shared" si="22"/>
        <v>0.3</v>
      </c>
      <c r="P687" s="724">
        <v>0.75</v>
      </c>
      <c r="Q687" s="352">
        <f t="shared" si="23"/>
        <v>75</v>
      </c>
      <c r="R687" s="348"/>
      <c r="S687" s="722"/>
    </row>
    <row r="688" spans="1:19" s="447" customFormat="1">
      <c r="A688" s="446" t="s">
        <v>4</v>
      </c>
      <c r="B688" s="579" t="s">
        <v>3160</v>
      </c>
      <c r="C688" s="412" t="s">
        <v>1918</v>
      </c>
      <c r="D688" s="579" t="s">
        <v>3163</v>
      </c>
      <c r="E688" s="415" t="s">
        <v>3173</v>
      </c>
      <c r="F688" s="448" t="s">
        <v>137</v>
      </c>
      <c r="G688" s="412" t="s">
        <v>1929</v>
      </c>
      <c r="H688" s="412" t="s">
        <v>11</v>
      </c>
      <c r="I688" s="579" t="s">
        <v>6</v>
      </c>
      <c r="J688" s="579" t="s">
        <v>66</v>
      </c>
      <c r="K688" s="723">
        <v>0.69090909090909092</v>
      </c>
      <c r="L688" s="449"/>
      <c r="M688" s="450">
        <v>55</v>
      </c>
      <c r="N688" s="450">
        <v>33</v>
      </c>
      <c r="O688" s="351">
        <f t="shared" si="22"/>
        <v>0.6</v>
      </c>
      <c r="P688" s="724">
        <v>0.86842105263157909</v>
      </c>
      <c r="Q688" s="352">
        <f t="shared" si="23"/>
        <v>86.84210526315789</v>
      </c>
      <c r="R688" s="348"/>
      <c r="S688" s="722"/>
    </row>
    <row r="689" spans="1:19" s="447" customFormat="1">
      <c r="A689" s="446" t="s">
        <v>4</v>
      </c>
      <c r="B689" s="579" t="s">
        <v>3160</v>
      </c>
      <c r="C689" s="412" t="s">
        <v>1919</v>
      </c>
      <c r="D689" s="579" t="s">
        <v>3161</v>
      </c>
      <c r="E689" s="415"/>
      <c r="F689" s="448" t="s">
        <v>137</v>
      </c>
      <c r="G689" s="412" t="s">
        <v>1929</v>
      </c>
      <c r="H689" s="412" t="s">
        <v>11</v>
      </c>
      <c r="I689" s="579" t="s">
        <v>6</v>
      </c>
      <c r="J689" s="579" t="s">
        <v>66</v>
      </c>
      <c r="K689" s="723">
        <v>3.6335721596724664E-2</v>
      </c>
      <c r="L689" s="449"/>
      <c r="M689" s="450">
        <v>1954</v>
      </c>
      <c r="N689" s="450">
        <v>53</v>
      </c>
      <c r="O689" s="351">
        <f t="shared" si="22"/>
        <v>2.7123848515864891E-2</v>
      </c>
      <c r="P689" s="724">
        <v>0.74647887323943662</v>
      </c>
      <c r="Q689" s="352">
        <f t="shared" si="23"/>
        <v>74.647887323943664</v>
      </c>
      <c r="R689" s="348"/>
      <c r="S689" s="722"/>
    </row>
    <row r="690" spans="1:19" s="447" customFormat="1">
      <c r="A690" s="446" t="s">
        <v>4</v>
      </c>
      <c r="B690" s="579" t="s">
        <v>3160</v>
      </c>
      <c r="C690" s="412" t="s">
        <v>1919</v>
      </c>
      <c r="D690" s="579" t="s">
        <v>3161</v>
      </c>
      <c r="E690" s="415"/>
      <c r="F690" s="448" t="s">
        <v>137</v>
      </c>
      <c r="G690" s="412" t="s">
        <v>1929</v>
      </c>
      <c r="H690" s="412" t="s">
        <v>11</v>
      </c>
      <c r="I690" s="579" t="s">
        <v>6</v>
      </c>
      <c r="J690" s="579" t="s">
        <v>66</v>
      </c>
      <c r="K690" s="723">
        <v>4.5161290322580643E-2</v>
      </c>
      <c r="L690" s="449" t="s">
        <v>3166</v>
      </c>
      <c r="M690" s="450">
        <v>465</v>
      </c>
      <c r="N690" s="450">
        <v>12</v>
      </c>
      <c r="O690" s="351">
        <f t="shared" si="22"/>
        <v>2.5806451612903226E-2</v>
      </c>
      <c r="P690" s="724">
        <v>0.5714285714285714</v>
      </c>
      <c r="Q690" s="352">
        <f t="shared" si="23"/>
        <v>57.142857142857146</v>
      </c>
      <c r="R690" s="348"/>
      <c r="S690" s="722"/>
    </row>
    <row r="691" spans="1:19" s="447" customFormat="1">
      <c r="A691" s="446" t="s">
        <v>4</v>
      </c>
      <c r="B691" s="579" t="s">
        <v>3160</v>
      </c>
      <c r="C691" s="412" t="s">
        <v>1919</v>
      </c>
      <c r="D691" s="579" t="s">
        <v>3155</v>
      </c>
      <c r="E691" s="415"/>
      <c r="F691" s="448" t="s">
        <v>137</v>
      </c>
      <c r="G691" s="412" t="s">
        <v>1929</v>
      </c>
      <c r="H691" s="412" t="s">
        <v>11</v>
      </c>
      <c r="I691" s="579" t="s">
        <v>6</v>
      </c>
      <c r="J691" s="579" t="s">
        <v>66</v>
      </c>
      <c r="K691" s="723">
        <v>0.1</v>
      </c>
      <c r="L691" s="449"/>
      <c r="M691" s="450">
        <v>60</v>
      </c>
      <c r="N691" s="450">
        <v>4</v>
      </c>
      <c r="O691" s="351">
        <f t="shared" si="22"/>
        <v>6.6666666666666666E-2</v>
      </c>
      <c r="P691" s="724">
        <v>0.66666666666666652</v>
      </c>
      <c r="Q691" s="352">
        <f t="shared" si="23"/>
        <v>66.666666666666671</v>
      </c>
      <c r="R691" s="348"/>
      <c r="S691" s="722"/>
    </row>
    <row r="692" spans="1:19" s="447" customFormat="1">
      <c r="A692" s="446" t="s">
        <v>4</v>
      </c>
      <c r="B692" s="579" t="s">
        <v>3160</v>
      </c>
      <c r="C692" s="412" t="s">
        <v>1919</v>
      </c>
      <c r="D692" s="579" t="s">
        <v>3155</v>
      </c>
      <c r="E692" s="415" t="s">
        <v>3174</v>
      </c>
      <c r="F692" s="448" t="s">
        <v>137</v>
      </c>
      <c r="G692" s="412" t="s">
        <v>1929</v>
      </c>
      <c r="H692" s="412" t="s">
        <v>11</v>
      </c>
      <c r="I692" s="579" t="s">
        <v>6</v>
      </c>
      <c r="J692" s="579" t="s">
        <v>66</v>
      </c>
      <c r="K692" s="723">
        <v>0.35</v>
      </c>
      <c r="L692" s="449" t="s">
        <v>3166</v>
      </c>
      <c r="M692" s="450">
        <v>20</v>
      </c>
      <c r="N692" s="450">
        <v>6</v>
      </c>
      <c r="O692" s="351">
        <f t="shared" si="22"/>
        <v>0.3</v>
      </c>
      <c r="P692" s="724">
        <v>0.8571428571428571</v>
      </c>
      <c r="Q692" s="352">
        <f t="shared" si="23"/>
        <v>85.714285714285708</v>
      </c>
      <c r="R692" s="348"/>
      <c r="S692" s="722"/>
    </row>
    <row r="693" spans="1:19" s="447" customFormat="1">
      <c r="A693" s="446" t="s">
        <v>4</v>
      </c>
      <c r="B693" s="579" t="s">
        <v>3160</v>
      </c>
      <c r="C693" s="412" t="s">
        <v>1919</v>
      </c>
      <c r="D693" s="579" t="s">
        <v>3157</v>
      </c>
      <c r="E693" s="415" t="s">
        <v>3175</v>
      </c>
      <c r="F693" s="448" t="s">
        <v>137</v>
      </c>
      <c r="G693" s="412" t="s">
        <v>1929</v>
      </c>
      <c r="H693" s="412" t="s">
        <v>11</v>
      </c>
      <c r="I693" s="579" t="s">
        <v>6</v>
      </c>
      <c r="J693" s="579" t="s">
        <v>66</v>
      </c>
      <c r="K693" s="723">
        <v>0.33333333333333326</v>
      </c>
      <c r="L693" s="449"/>
      <c r="M693" s="450">
        <v>42</v>
      </c>
      <c r="N693" s="450">
        <v>8</v>
      </c>
      <c r="O693" s="351">
        <f t="shared" si="22"/>
        <v>0.19047619047619047</v>
      </c>
      <c r="P693" s="724">
        <v>0.5714285714285714</v>
      </c>
      <c r="Q693" s="352">
        <f t="shared" si="23"/>
        <v>57.14285714285716</v>
      </c>
      <c r="R693" s="348"/>
      <c r="S693" s="722"/>
    </row>
    <row r="694" spans="1:19" s="447" customFormat="1">
      <c r="A694" s="446" t="s">
        <v>4</v>
      </c>
      <c r="B694" s="579" t="s">
        <v>3160</v>
      </c>
      <c r="C694" s="412" t="s">
        <v>1920</v>
      </c>
      <c r="D694" s="579" t="s">
        <v>3155</v>
      </c>
      <c r="E694" s="415" t="s">
        <v>3176</v>
      </c>
      <c r="F694" s="448" t="s">
        <v>137</v>
      </c>
      <c r="G694" s="412" t="s">
        <v>1929</v>
      </c>
      <c r="H694" s="412" t="s">
        <v>11</v>
      </c>
      <c r="I694" s="579" t="s">
        <v>6</v>
      </c>
      <c r="J694" s="579" t="s">
        <v>66</v>
      </c>
      <c r="K694" s="723">
        <v>0.27777777777777779</v>
      </c>
      <c r="L694" s="449"/>
      <c r="M694" s="450">
        <v>18</v>
      </c>
      <c r="N694" s="450">
        <v>3</v>
      </c>
      <c r="O694" s="351">
        <f t="shared" si="22"/>
        <v>0.16666666666666666</v>
      </c>
      <c r="P694" s="724">
        <v>0.6</v>
      </c>
      <c r="Q694" s="352">
        <f t="shared" si="23"/>
        <v>60</v>
      </c>
      <c r="R694" s="348"/>
      <c r="S694" s="722"/>
    </row>
    <row r="695" spans="1:19" s="447" customFormat="1">
      <c r="A695" s="446" t="s">
        <v>4</v>
      </c>
      <c r="B695" s="579" t="s">
        <v>3160</v>
      </c>
      <c r="C695" s="412" t="s">
        <v>1920</v>
      </c>
      <c r="D695" s="579" t="s">
        <v>3157</v>
      </c>
      <c r="E695" s="415"/>
      <c r="F695" s="448" t="s">
        <v>137</v>
      </c>
      <c r="G695" s="412" t="s">
        <v>1929</v>
      </c>
      <c r="H695" s="412" t="s">
        <v>11</v>
      </c>
      <c r="I695" s="579" t="s">
        <v>6</v>
      </c>
      <c r="J695" s="579" t="s">
        <v>66</v>
      </c>
      <c r="K695" s="723">
        <v>0.10714285714285714</v>
      </c>
      <c r="L695" s="449"/>
      <c r="M695" s="450">
        <v>112</v>
      </c>
      <c r="N695" s="450">
        <v>7</v>
      </c>
      <c r="O695" s="351">
        <f t="shared" si="22"/>
        <v>6.25E-2</v>
      </c>
      <c r="P695" s="724">
        <v>0.58333333333333337</v>
      </c>
      <c r="Q695" s="352">
        <f t="shared" si="23"/>
        <v>58.333333333333336</v>
      </c>
      <c r="R695" s="348"/>
      <c r="S695" s="722"/>
    </row>
    <row r="696" spans="1:19" s="447" customFormat="1">
      <c r="A696" s="446" t="s">
        <v>4</v>
      </c>
      <c r="B696" s="579" t="s">
        <v>3160</v>
      </c>
      <c r="C696" s="412" t="s">
        <v>1920</v>
      </c>
      <c r="D696" s="579" t="s">
        <v>3157</v>
      </c>
      <c r="E696" s="415" t="s">
        <v>3177</v>
      </c>
      <c r="F696" s="448" t="s">
        <v>137</v>
      </c>
      <c r="G696" s="412" t="s">
        <v>1929</v>
      </c>
      <c r="H696" s="412" t="s">
        <v>11</v>
      </c>
      <c r="I696" s="579" t="s">
        <v>6</v>
      </c>
      <c r="J696" s="579" t="s">
        <v>66</v>
      </c>
      <c r="K696" s="723">
        <v>0.1875</v>
      </c>
      <c r="L696" s="449" t="s">
        <v>3166</v>
      </c>
      <c r="M696" s="450">
        <v>16</v>
      </c>
      <c r="N696" s="450">
        <v>3</v>
      </c>
      <c r="O696" s="351">
        <f t="shared" si="22"/>
        <v>0.1875</v>
      </c>
      <c r="P696" s="724">
        <v>1</v>
      </c>
      <c r="Q696" s="352">
        <f t="shared" si="23"/>
        <v>100</v>
      </c>
      <c r="R696" s="348"/>
      <c r="S696" s="722"/>
    </row>
    <row r="697" spans="1:19" s="447" customFormat="1">
      <c r="A697" s="446" t="s">
        <v>4</v>
      </c>
      <c r="B697" s="579" t="s">
        <v>3160</v>
      </c>
      <c r="C697" s="412" t="s">
        <v>1920</v>
      </c>
      <c r="D697" s="579" t="s">
        <v>3158</v>
      </c>
      <c r="E697" s="415"/>
      <c r="F697" s="448" t="s">
        <v>137</v>
      </c>
      <c r="G697" s="412" t="s">
        <v>1929</v>
      </c>
      <c r="H697" s="412" t="s">
        <v>11</v>
      </c>
      <c r="I697" s="579" t="s">
        <v>6</v>
      </c>
      <c r="J697" s="579" t="s">
        <v>66</v>
      </c>
      <c r="K697" s="723">
        <v>0.17821782178217821</v>
      </c>
      <c r="L697" s="449"/>
      <c r="M697" s="450">
        <v>101</v>
      </c>
      <c r="N697" s="450">
        <v>13</v>
      </c>
      <c r="O697" s="351">
        <f t="shared" si="22"/>
        <v>0.12871287128712872</v>
      </c>
      <c r="P697" s="724">
        <v>0.7222222222222221</v>
      </c>
      <c r="Q697" s="352">
        <f t="shared" si="23"/>
        <v>72.222222222222229</v>
      </c>
      <c r="R697" s="348"/>
      <c r="S697" s="722"/>
    </row>
    <row r="698" spans="1:19" s="447" customFormat="1">
      <c r="A698" s="446" t="s">
        <v>4</v>
      </c>
      <c r="B698" s="579" t="s">
        <v>3160</v>
      </c>
      <c r="C698" s="412" t="s">
        <v>1920</v>
      </c>
      <c r="D698" s="579" t="s">
        <v>3163</v>
      </c>
      <c r="E698" s="415"/>
      <c r="F698" s="448" t="s">
        <v>137</v>
      </c>
      <c r="G698" s="412" t="s">
        <v>1929</v>
      </c>
      <c r="H698" s="412" t="s">
        <v>11</v>
      </c>
      <c r="I698" s="579" t="s">
        <v>6</v>
      </c>
      <c r="J698" s="579" t="s">
        <v>66</v>
      </c>
      <c r="K698" s="723">
        <v>0.43209876543209874</v>
      </c>
      <c r="L698" s="449"/>
      <c r="M698" s="450">
        <v>81</v>
      </c>
      <c r="N698" s="450">
        <v>27</v>
      </c>
      <c r="O698" s="351">
        <f t="shared" si="22"/>
        <v>0.33333333333333331</v>
      </c>
      <c r="P698" s="724">
        <v>0.77142857142857157</v>
      </c>
      <c r="Q698" s="352">
        <f t="shared" si="23"/>
        <v>77.142857142857153</v>
      </c>
      <c r="R698" s="348"/>
      <c r="S698" s="722"/>
    </row>
    <row r="699" spans="1:19" s="447" customFormat="1">
      <c r="A699" s="446" t="s">
        <v>4</v>
      </c>
      <c r="B699" s="579" t="s">
        <v>3</v>
      </c>
      <c r="C699" s="412" t="s">
        <v>38</v>
      </c>
      <c r="D699" s="579" t="s">
        <v>3178</v>
      </c>
      <c r="E699" s="415" t="s">
        <v>3179</v>
      </c>
      <c r="F699" s="448" t="s">
        <v>137</v>
      </c>
      <c r="G699" s="412" t="s">
        <v>1929</v>
      </c>
      <c r="H699" s="412" t="s">
        <v>11</v>
      </c>
      <c r="I699" s="579" t="s">
        <v>6</v>
      </c>
      <c r="J699" s="579" t="s">
        <v>66</v>
      </c>
      <c r="K699" s="723">
        <v>4.7058823529411764E-2</v>
      </c>
      <c r="L699" s="449"/>
      <c r="M699" s="450">
        <v>85</v>
      </c>
      <c r="N699" s="450">
        <v>4</v>
      </c>
      <c r="O699" s="351">
        <f t="shared" si="22"/>
        <v>4.7058823529411764E-2</v>
      </c>
      <c r="P699" s="724">
        <v>1</v>
      </c>
      <c r="Q699" s="352">
        <f t="shared" si="23"/>
        <v>100</v>
      </c>
      <c r="R699" s="348"/>
      <c r="S699" s="722"/>
    </row>
    <row r="700" spans="1:19" s="447" customFormat="1">
      <c r="A700" s="446" t="s">
        <v>4</v>
      </c>
      <c r="B700" s="579" t="s">
        <v>3</v>
      </c>
      <c r="C700" s="412" t="s">
        <v>38</v>
      </c>
      <c r="D700" s="579" t="s">
        <v>3157</v>
      </c>
      <c r="E700" s="415"/>
      <c r="F700" s="448" t="s">
        <v>137</v>
      </c>
      <c r="G700" s="412" t="s">
        <v>1929</v>
      </c>
      <c r="H700" s="412" t="s">
        <v>11</v>
      </c>
      <c r="I700" s="579" t="s">
        <v>6</v>
      </c>
      <c r="J700" s="579" t="s">
        <v>66</v>
      </c>
      <c r="K700" s="723">
        <v>5.6603773584905669E-2</v>
      </c>
      <c r="L700" s="449"/>
      <c r="M700" s="450">
        <v>53</v>
      </c>
      <c r="N700" s="450">
        <v>2</v>
      </c>
      <c r="O700" s="351">
        <f t="shared" si="22"/>
        <v>3.7735849056603772E-2</v>
      </c>
      <c r="P700" s="724">
        <v>0.66666666666666652</v>
      </c>
      <c r="Q700" s="352">
        <f t="shared" si="23"/>
        <v>66.666666666666657</v>
      </c>
      <c r="R700" s="348"/>
      <c r="S700" s="722"/>
    </row>
    <row r="701" spans="1:19" s="447" customFormat="1">
      <c r="A701" s="446" t="s">
        <v>4</v>
      </c>
      <c r="B701" s="579" t="s">
        <v>3</v>
      </c>
      <c r="C701" s="412" t="s">
        <v>1913</v>
      </c>
      <c r="D701" s="579" t="s">
        <v>3178</v>
      </c>
      <c r="E701" s="415"/>
      <c r="F701" s="448" t="s">
        <v>137</v>
      </c>
      <c r="G701" s="412" t="s">
        <v>1929</v>
      </c>
      <c r="H701" s="412" t="s">
        <v>11</v>
      </c>
      <c r="I701" s="579" t="s">
        <v>6</v>
      </c>
      <c r="J701" s="579" t="s">
        <v>66</v>
      </c>
      <c r="K701" s="723">
        <v>7.6923076923076927E-2</v>
      </c>
      <c r="L701" s="449"/>
      <c r="M701" s="450">
        <v>39</v>
      </c>
      <c r="N701" s="450">
        <v>3</v>
      </c>
      <c r="O701" s="351">
        <f t="shared" si="22"/>
        <v>7.6923076923076927E-2</v>
      </c>
      <c r="P701" s="724">
        <v>1</v>
      </c>
      <c r="Q701" s="352">
        <f t="shared" si="23"/>
        <v>100</v>
      </c>
      <c r="R701" s="348"/>
      <c r="S701" s="722"/>
    </row>
    <row r="702" spans="1:19" s="447" customFormat="1">
      <c r="A702" s="446" t="s">
        <v>4</v>
      </c>
      <c r="B702" s="579" t="s">
        <v>3</v>
      </c>
      <c r="C702" s="412" t="s">
        <v>1913</v>
      </c>
      <c r="D702" s="579" t="s">
        <v>3157</v>
      </c>
      <c r="E702" s="415"/>
      <c r="F702" s="448" t="s">
        <v>137</v>
      </c>
      <c r="G702" s="412" t="s">
        <v>1929</v>
      </c>
      <c r="H702" s="412" t="s">
        <v>11</v>
      </c>
      <c r="I702" s="579" t="s">
        <v>6</v>
      </c>
      <c r="J702" s="579" t="s">
        <v>66</v>
      </c>
      <c r="K702" s="723">
        <v>0.21428571428571427</v>
      </c>
      <c r="L702" s="449"/>
      <c r="M702" s="450">
        <v>14</v>
      </c>
      <c r="N702" s="450">
        <v>3</v>
      </c>
      <c r="O702" s="351">
        <f t="shared" si="22"/>
        <v>0.21428571428571427</v>
      </c>
      <c r="P702" s="724">
        <v>1</v>
      </c>
      <c r="Q702" s="352">
        <f t="shared" si="23"/>
        <v>100</v>
      </c>
      <c r="R702" s="348"/>
      <c r="S702" s="722"/>
    </row>
    <row r="703" spans="1:19" s="447" customFormat="1">
      <c r="A703" s="446" t="s">
        <v>4</v>
      </c>
      <c r="B703" s="579" t="s">
        <v>3</v>
      </c>
      <c r="C703" s="412" t="s">
        <v>1914</v>
      </c>
      <c r="D703" s="579" t="s">
        <v>3178</v>
      </c>
      <c r="E703" s="415"/>
      <c r="F703" s="448" t="s">
        <v>137</v>
      </c>
      <c r="G703" s="412" t="s">
        <v>1929</v>
      </c>
      <c r="H703" s="412" t="s">
        <v>11</v>
      </c>
      <c r="I703" s="579" t="s">
        <v>6</v>
      </c>
      <c r="J703" s="579" t="s">
        <v>66</v>
      </c>
      <c r="K703" s="723">
        <v>0.16666666666666663</v>
      </c>
      <c r="L703" s="449"/>
      <c r="M703" s="450">
        <v>18</v>
      </c>
      <c r="N703" s="450">
        <v>3</v>
      </c>
      <c r="O703" s="351">
        <f t="shared" si="22"/>
        <v>0.16666666666666666</v>
      </c>
      <c r="P703" s="724">
        <v>1</v>
      </c>
      <c r="Q703" s="352">
        <f t="shared" si="23"/>
        <v>100.00000000000003</v>
      </c>
      <c r="R703" s="348"/>
      <c r="S703" s="722"/>
    </row>
    <row r="704" spans="1:19" s="447" customFormat="1">
      <c r="A704" s="446" t="s">
        <v>4</v>
      </c>
      <c r="B704" s="579" t="s">
        <v>3</v>
      </c>
      <c r="C704" s="412" t="s">
        <v>1914</v>
      </c>
      <c r="D704" s="579" t="s">
        <v>3157</v>
      </c>
      <c r="E704" s="415"/>
      <c r="F704" s="448" t="s">
        <v>137</v>
      </c>
      <c r="G704" s="412" t="s">
        <v>1929</v>
      </c>
      <c r="H704" s="412" t="s">
        <v>11</v>
      </c>
      <c r="I704" s="579" t="s">
        <v>6</v>
      </c>
      <c r="J704" s="579" t="s">
        <v>66</v>
      </c>
      <c r="K704" s="723">
        <v>0.10884353741496598</v>
      </c>
      <c r="L704" s="449"/>
      <c r="M704" s="450">
        <v>147</v>
      </c>
      <c r="N704" s="450">
        <v>11</v>
      </c>
      <c r="O704" s="351">
        <f t="shared" si="22"/>
        <v>7.4829931972789115E-2</v>
      </c>
      <c r="P704" s="724">
        <v>0.6875</v>
      </c>
      <c r="Q704" s="352">
        <f t="shared" si="23"/>
        <v>68.75</v>
      </c>
      <c r="R704" s="348"/>
      <c r="S704" s="722"/>
    </row>
    <row r="705" spans="1:19" s="447" customFormat="1">
      <c r="A705" s="446" t="s">
        <v>4</v>
      </c>
      <c r="B705" s="579" t="s">
        <v>3</v>
      </c>
      <c r="C705" s="412" t="s">
        <v>1914</v>
      </c>
      <c r="D705" s="579" t="s">
        <v>3158</v>
      </c>
      <c r="E705" s="415"/>
      <c r="F705" s="448" t="s">
        <v>137</v>
      </c>
      <c r="G705" s="412" t="s">
        <v>1929</v>
      </c>
      <c r="H705" s="412" t="s">
        <v>11</v>
      </c>
      <c r="I705" s="579" t="s">
        <v>6</v>
      </c>
      <c r="J705" s="579" t="s">
        <v>66</v>
      </c>
      <c r="K705" s="723">
        <v>0.21122112211221122</v>
      </c>
      <c r="L705" s="449"/>
      <c r="M705" s="450">
        <v>303</v>
      </c>
      <c r="N705" s="450">
        <v>54</v>
      </c>
      <c r="O705" s="351">
        <f t="shared" si="22"/>
        <v>0.17821782178217821</v>
      </c>
      <c r="P705" s="724">
        <v>0.84375</v>
      </c>
      <c r="Q705" s="352">
        <f t="shared" si="23"/>
        <v>84.375</v>
      </c>
      <c r="R705" s="348"/>
      <c r="S705" s="722"/>
    </row>
    <row r="706" spans="1:19" s="447" customFormat="1">
      <c r="A706" s="446" t="s">
        <v>4</v>
      </c>
      <c r="B706" s="579" t="s">
        <v>3</v>
      </c>
      <c r="C706" s="412" t="s">
        <v>1914</v>
      </c>
      <c r="D706" s="579" t="s">
        <v>3163</v>
      </c>
      <c r="E706" s="415"/>
      <c r="F706" s="448" t="s">
        <v>137</v>
      </c>
      <c r="G706" s="412" t="s">
        <v>1929</v>
      </c>
      <c r="H706" s="412" t="s">
        <v>11</v>
      </c>
      <c r="I706" s="579" t="s">
        <v>6</v>
      </c>
      <c r="J706" s="579" t="s">
        <v>66</v>
      </c>
      <c r="K706" s="723">
        <v>0.2196969696969697</v>
      </c>
      <c r="L706" s="449"/>
      <c r="M706" s="450">
        <v>132</v>
      </c>
      <c r="N706" s="450">
        <v>23</v>
      </c>
      <c r="O706" s="351">
        <f t="shared" si="22"/>
        <v>0.17424242424242425</v>
      </c>
      <c r="P706" s="724">
        <v>0.7931034482758621</v>
      </c>
      <c r="Q706" s="352">
        <f t="shared" si="23"/>
        <v>79.310344827586206</v>
      </c>
      <c r="R706" s="348"/>
      <c r="S706" s="722"/>
    </row>
    <row r="707" spans="1:19" s="447" customFormat="1">
      <c r="A707" s="446" t="s">
        <v>4</v>
      </c>
      <c r="B707" s="579" t="s">
        <v>3</v>
      </c>
      <c r="C707" s="412" t="s">
        <v>1915</v>
      </c>
      <c r="D707" s="579" t="s">
        <v>3157</v>
      </c>
      <c r="E707" s="415" t="s">
        <v>3180</v>
      </c>
      <c r="F707" s="448" t="s">
        <v>137</v>
      </c>
      <c r="G707" s="412" t="s">
        <v>1929</v>
      </c>
      <c r="H707" s="412" t="s">
        <v>11</v>
      </c>
      <c r="I707" s="579" t="s">
        <v>6</v>
      </c>
      <c r="J707" s="579" t="s">
        <v>66</v>
      </c>
      <c r="K707" s="723">
        <v>0.41935483870967744</v>
      </c>
      <c r="L707" s="449"/>
      <c r="M707" s="450">
        <v>31</v>
      </c>
      <c r="N707" s="450">
        <v>12</v>
      </c>
      <c r="O707" s="351">
        <f t="shared" si="22"/>
        <v>0.38709677419354838</v>
      </c>
      <c r="P707" s="724">
        <v>0.92307692307692302</v>
      </c>
      <c r="Q707" s="352">
        <f t="shared" si="23"/>
        <v>92.307692307692307</v>
      </c>
      <c r="R707" s="348"/>
      <c r="S707" s="722"/>
    </row>
    <row r="708" spans="1:19" s="447" customFormat="1">
      <c r="A708" s="446" t="s">
        <v>4</v>
      </c>
      <c r="B708" s="579" t="s">
        <v>3</v>
      </c>
      <c r="C708" s="412" t="s">
        <v>1916</v>
      </c>
      <c r="D708" s="579" t="s">
        <v>3178</v>
      </c>
      <c r="E708" s="415"/>
      <c r="F708" s="448" t="s">
        <v>137</v>
      </c>
      <c r="G708" s="412" t="s">
        <v>1929</v>
      </c>
      <c r="H708" s="412" t="s">
        <v>11</v>
      </c>
      <c r="I708" s="579" t="s">
        <v>6</v>
      </c>
      <c r="J708" s="579" t="s">
        <v>66</v>
      </c>
      <c r="K708" s="723">
        <v>6.3829787234042548E-2</v>
      </c>
      <c r="L708" s="449"/>
      <c r="M708" s="450">
        <v>47</v>
      </c>
      <c r="N708" s="450">
        <v>2</v>
      </c>
      <c r="O708" s="351">
        <f t="shared" si="22"/>
        <v>4.2553191489361701E-2</v>
      </c>
      <c r="P708" s="724">
        <v>0.66666666666666652</v>
      </c>
      <c r="Q708" s="352">
        <f t="shared" si="23"/>
        <v>66.666666666666671</v>
      </c>
      <c r="R708" s="348"/>
      <c r="S708" s="722"/>
    </row>
    <row r="709" spans="1:19" s="447" customFormat="1">
      <c r="A709" s="446" t="s">
        <v>4</v>
      </c>
      <c r="B709" s="579" t="s">
        <v>3</v>
      </c>
      <c r="C709" s="412" t="s">
        <v>1916</v>
      </c>
      <c r="D709" s="579" t="s">
        <v>3157</v>
      </c>
      <c r="E709" s="415" t="s">
        <v>3181</v>
      </c>
      <c r="F709" s="448" t="s">
        <v>137</v>
      </c>
      <c r="G709" s="412" t="s">
        <v>1929</v>
      </c>
      <c r="H709" s="412" t="s">
        <v>11</v>
      </c>
      <c r="I709" s="579" t="s">
        <v>6</v>
      </c>
      <c r="J709" s="579" t="s">
        <v>66</v>
      </c>
      <c r="K709" s="723">
        <v>0.34782608695652173</v>
      </c>
      <c r="L709" s="449"/>
      <c r="M709" s="450">
        <v>23</v>
      </c>
      <c r="N709" s="450">
        <v>4</v>
      </c>
      <c r="O709" s="351">
        <f t="shared" si="22"/>
        <v>0.17391304347826086</v>
      </c>
      <c r="P709" s="724">
        <v>0.5</v>
      </c>
      <c r="Q709" s="352">
        <f t="shared" si="23"/>
        <v>50</v>
      </c>
      <c r="R709" s="348"/>
      <c r="S709" s="722"/>
    </row>
    <row r="710" spans="1:19" s="447" customFormat="1">
      <c r="A710" s="446" t="s">
        <v>4</v>
      </c>
      <c r="B710" s="579" t="s">
        <v>3</v>
      </c>
      <c r="C710" s="412" t="s">
        <v>1917</v>
      </c>
      <c r="D710" s="579" t="s">
        <v>3157</v>
      </c>
      <c r="E710" s="415" t="s">
        <v>3182</v>
      </c>
      <c r="F710" s="448" t="s">
        <v>137</v>
      </c>
      <c r="G710" s="412" t="s">
        <v>1929</v>
      </c>
      <c r="H710" s="412" t="s">
        <v>11</v>
      </c>
      <c r="I710" s="579" t="s">
        <v>6</v>
      </c>
      <c r="J710" s="579" t="s">
        <v>66</v>
      </c>
      <c r="K710" s="723">
        <v>0.21428571428571427</v>
      </c>
      <c r="L710" s="449"/>
      <c r="M710" s="450">
        <v>42</v>
      </c>
      <c r="N710" s="450">
        <v>8</v>
      </c>
      <c r="O710" s="351">
        <f t="shared" si="22"/>
        <v>0.19047619047619047</v>
      </c>
      <c r="P710" s="724">
        <v>0.88888888888888884</v>
      </c>
      <c r="Q710" s="352">
        <f t="shared" si="23"/>
        <v>88.888888888888886</v>
      </c>
      <c r="R710" s="348"/>
      <c r="S710" s="722"/>
    </row>
    <row r="711" spans="1:19" s="447" customFormat="1">
      <c r="A711" s="446" t="s">
        <v>4</v>
      </c>
      <c r="B711" s="579" t="s">
        <v>3</v>
      </c>
      <c r="C711" s="412" t="s">
        <v>1917</v>
      </c>
      <c r="D711" s="579" t="s">
        <v>3158</v>
      </c>
      <c r="E711" s="415" t="s">
        <v>3183</v>
      </c>
      <c r="F711" s="448" t="s">
        <v>137</v>
      </c>
      <c r="G711" s="412" t="s">
        <v>1929</v>
      </c>
      <c r="H711" s="412" t="s">
        <v>11</v>
      </c>
      <c r="I711" s="579" t="s">
        <v>6</v>
      </c>
      <c r="J711" s="579" t="s">
        <v>66</v>
      </c>
      <c r="K711" s="723">
        <v>0.31818181818181818</v>
      </c>
      <c r="L711" s="449"/>
      <c r="M711" s="450">
        <v>22</v>
      </c>
      <c r="N711" s="450">
        <v>5</v>
      </c>
      <c r="O711" s="351">
        <f t="shared" si="22"/>
        <v>0.22727272727272727</v>
      </c>
      <c r="P711" s="724">
        <v>0.7142857142857143</v>
      </c>
      <c r="Q711" s="352">
        <f t="shared" si="23"/>
        <v>71.428571428571416</v>
      </c>
      <c r="R711" s="348"/>
      <c r="S711" s="722"/>
    </row>
    <row r="712" spans="1:19" s="447" customFormat="1">
      <c r="A712" s="446" t="s">
        <v>4</v>
      </c>
      <c r="B712" s="579" t="s">
        <v>3</v>
      </c>
      <c r="C712" s="412" t="s">
        <v>1919</v>
      </c>
      <c r="D712" s="579" t="s">
        <v>3184</v>
      </c>
      <c r="E712" s="415"/>
      <c r="F712" s="448" t="s">
        <v>137</v>
      </c>
      <c r="G712" s="412" t="s">
        <v>1929</v>
      </c>
      <c r="H712" s="412" t="s">
        <v>11</v>
      </c>
      <c r="I712" s="579" t="s">
        <v>6</v>
      </c>
      <c r="J712" s="579" t="s">
        <v>66</v>
      </c>
      <c r="K712" s="723">
        <v>4.5871559633027525E-2</v>
      </c>
      <c r="L712" s="449"/>
      <c r="M712" s="450">
        <v>109</v>
      </c>
      <c r="N712" s="450">
        <v>3</v>
      </c>
      <c r="O712" s="351">
        <f t="shared" si="22"/>
        <v>2.7522935779816515E-2</v>
      </c>
      <c r="P712" s="724">
        <v>0.6</v>
      </c>
      <c r="Q712" s="352">
        <f t="shared" si="23"/>
        <v>60</v>
      </c>
      <c r="R712" s="348"/>
      <c r="S712" s="722"/>
    </row>
    <row r="713" spans="1:19" s="447" customFormat="1">
      <c r="A713" s="446" t="s">
        <v>4</v>
      </c>
      <c r="B713" s="579" t="s">
        <v>3</v>
      </c>
      <c r="C713" s="412" t="s">
        <v>1919</v>
      </c>
      <c r="D713" s="579" t="s">
        <v>3178</v>
      </c>
      <c r="E713" s="415"/>
      <c r="F713" s="448" t="s">
        <v>137</v>
      </c>
      <c r="G713" s="412" t="s">
        <v>1929</v>
      </c>
      <c r="H713" s="412" t="s">
        <v>11</v>
      </c>
      <c r="I713" s="579" t="s">
        <v>6</v>
      </c>
      <c r="J713" s="579" t="s">
        <v>66</v>
      </c>
      <c r="K713" s="723">
        <v>3.9430449069003289E-2</v>
      </c>
      <c r="L713" s="449"/>
      <c r="M713" s="450">
        <v>913</v>
      </c>
      <c r="N713" s="450">
        <v>28</v>
      </c>
      <c r="O713" s="351">
        <f t="shared" si="22"/>
        <v>3.0668127053669222E-2</v>
      </c>
      <c r="P713" s="724">
        <v>0.7777777777777779</v>
      </c>
      <c r="Q713" s="352">
        <f t="shared" si="23"/>
        <v>77.777777777777786</v>
      </c>
      <c r="R713" s="348"/>
      <c r="S713" s="722"/>
    </row>
    <row r="714" spans="1:19" s="447" customFormat="1">
      <c r="A714" s="446" t="s">
        <v>4</v>
      </c>
      <c r="B714" s="579" t="s">
        <v>3</v>
      </c>
      <c r="C714" s="412" t="s">
        <v>1919</v>
      </c>
      <c r="D714" s="579" t="s">
        <v>3157</v>
      </c>
      <c r="E714" s="415" t="s">
        <v>3185</v>
      </c>
      <c r="F714" s="448" t="s">
        <v>137</v>
      </c>
      <c r="G714" s="412" t="s">
        <v>1929</v>
      </c>
      <c r="H714" s="412" t="s">
        <v>11</v>
      </c>
      <c r="I714" s="579" t="s">
        <v>6</v>
      </c>
      <c r="J714" s="579" t="s">
        <v>66</v>
      </c>
      <c r="K714" s="723">
        <v>0.26470588235294118</v>
      </c>
      <c r="L714" s="449"/>
      <c r="M714" s="450">
        <v>34</v>
      </c>
      <c r="N714" s="450">
        <v>7</v>
      </c>
      <c r="O714" s="351">
        <f t="shared" si="22"/>
        <v>0.20588235294117646</v>
      </c>
      <c r="P714" s="724">
        <v>0.7777777777777779</v>
      </c>
      <c r="Q714" s="352">
        <f t="shared" si="23"/>
        <v>77.777777777777786</v>
      </c>
      <c r="R714" s="348"/>
      <c r="S714" s="722"/>
    </row>
    <row r="715" spans="1:19" s="447" customFormat="1">
      <c r="A715" s="446" t="s">
        <v>4</v>
      </c>
      <c r="B715" s="579" t="s">
        <v>3</v>
      </c>
      <c r="C715" s="412" t="s">
        <v>1920</v>
      </c>
      <c r="D715" s="579" t="s">
        <v>3178</v>
      </c>
      <c r="E715" s="415"/>
      <c r="F715" s="448" t="s">
        <v>137</v>
      </c>
      <c r="G715" s="412" t="s">
        <v>1929</v>
      </c>
      <c r="H715" s="412" t="s">
        <v>11</v>
      </c>
      <c r="I715" s="579" t="s">
        <v>6</v>
      </c>
      <c r="J715" s="579" t="s">
        <v>66</v>
      </c>
      <c r="K715" s="723">
        <v>0.16666666666666663</v>
      </c>
      <c r="L715" s="449"/>
      <c r="M715" s="450">
        <v>18</v>
      </c>
      <c r="N715" s="450">
        <v>2</v>
      </c>
      <c r="O715" s="351">
        <f t="shared" si="22"/>
        <v>0.1111111111111111</v>
      </c>
      <c r="P715" s="724">
        <v>0.66666666666666652</v>
      </c>
      <c r="Q715" s="352">
        <f t="shared" si="23"/>
        <v>66.666666666666686</v>
      </c>
      <c r="R715" s="348"/>
      <c r="S715" s="722"/>
    </row>
    <row r="716" spans="1:19" s="447" customFormat="1">
      <c r="A716" s="446" t="s">
        <v>4</v>
      </c>
      <c r="B716" s="579" t="s">
        <v>3</v>
      </c>
      <c r="C716" s="412" t="s">
        <v>1920</v>
      </c>
      <c r="D716" s="579" t="s">
        <v>3157</v>
      </c>
      <c r="E716" s="415"/>
      <c r="F716" s="448" t="s">
        <v>137</v>
      </c>
      <c r="G716" s="412" t="s">
        <v>1929</v>
      </c>
      <c r="H716" s="412" t="s">
        <v>11</v>
      </c>
      <c r="I716" s="579" t="s">
        <v>6</v>
      </c>
      <c r="J716" s="579" t="s">
        <v>66</v>
      </c>
      <c r="K716" s="723">
        <v>0.10714285714285714</v>
      </c>
      <c r="L716" s="449"/>
      <c r="M716" s="450">
        <v>84</v>
      </c>
      <c r="N716" s="450">
        <v>8</v>
      </c>
      <c r="O716" s="351">
        <f t="shared" si="22"/>
        <v>9.5238095238095233E-2</v>
      </c>
      <c r="P716" s="724">
        <v>0.88888888888888884</v>
      </c>
      <c r="Q716" s="352">
        <f t="shared" si="23"/>
        <v>88.888888888888886</v>
      </c>
      <c r="R716" s="348"/>
      <c r="S716" s="722"/>
    </row>
    <row r="717" spans="1:19" s="447" customFormat="1">
      <c r="A717" s="446" t="s">
        <v>4</v>
      </c>
      <c r="B717" s="579" t="s">
        <v>3</v>
      </c>
      <c r="C717" s="412" t="s">
        <v>1920</v>
      </c>
      <c r="D717" s="579" t="s">
        <v>3158</v>
      </c>
      <c r="E717" s="415"/>
      <c r="F717" s="448" t="s">
        <v>137</v>
      </c>
      <c r="G717" s="412" t="s">
        <v>1929</v>
      </c>
      <c r="H717" s="412" t="s">
        <v>11</v>
      </c>
      <c r="I717" s="579" t="s">
        <v>6</v>
      </c>
      <c r="J717" s="579" t="s">
        <v>66</v>
      </c>
      <c r="K717" s="723">
        <v>0.14772727272727273</v>
      </c>
      <c r="L717" s="449"/>
      <c r="M717" s="450">
        <v>88</v>
      </c>
      <c r="N717" s="450">
        <v>12</v>
      </c>
      <c r="O717" s="351">
        <f t="shared" si="22"/>
        <v>0.13636363636363635</v>
      </c>
      <c r="P717" s="724">
        <v>0.92307692307692302</v>
      </c>
      <c r="Q717" s="352">
        <f t="shared" si="23"/>
        <v>92.307692307692307</v>
      </c>
      <c r="R717" s="348"/>
      <c r="S717" s="722"/>
    </row>
    <row r="718" spans="1:19" s="447" customFormat="1">
      <c r="A718" s="446" t="s">
        <v>4</v>
      </c>
      <c r="B718" s="579" t="s">
        <v>3</v>
      </c>
      <c r="C718" s="412" t="s">
        <v>1920</v>
      </c>
      <c r="D718" s="579" t="s">
        <v>3163</v>
      </c>
      <c r="E718" s="415" t="s">
        <v>3186</v>
      </c>
      <c r="F718" s="448" t="s">
        <v>137</v>
      </c>
      <c r="G718" s="412" t="s">
        <v>1929</v>
      </c>
      <c r="H718" s="412" t="s">
        <v>11</v>
      </c>
      <c r="I718" s="579" t="s">
        <v>6</v>
      </c>
      <c r="J718" s="579" t="s">
        <v>66</v>
      </c>
      <c r="K718" s="723">
        <v>0.76923076923076938</v>
      </c>
      <c r="L718" s="449"/>
      <c r="M718" s="450">
        <v>26</v>
      </c>
      <c r="N718" s="450">
        <v>18</v>
      </c>
      <c r="O718" s="351">
        <f t="shared" si="22"/>
        <v>0.69230769230769229</v>
      </c>
      <c r="P718" s="724">
        <v>0.9</v>
      </c>
      <c r="Q718" s="352">
        <f t="shared" si="23"/>
        <v>89.999999999999986</v>
      </c>
      <c r="R718" s="348"/>
      <c r="S718" s="722"/>
    </row>
    <row r="719" spans="1:19" s="447" customFormat="1">
      <c r="A719" s="446" t="s">
        <v>4</v>
      </c>
      <c r="B719" s="579" t="s">
        <v>591</v>
      </c>
      <c r="C719" s="412" t="s">
        <v>1914</v>
      </c>
      <c r="D719" s="579" t="s">
        <v>3163</v>
      </c>
      <c r="E719" s="415"/>
      <c r="F719" s="448" t="s">
        <v>137</v>
      </c>
      <c r="G719" s="412" t="s">
        <v>1929</v>
      </c>
      <c r="H719" s="412" t="s">
        <v>11</v>
      </c>
      <c r="I719" s="579" t="s">
        <v>6</v>
      </c>
      <c r="J719" s="579" t="s">
        <v>66</v>
      </c>
      <c r="K719" s="723">
        <v>0.75609756097560976</v>
      </c>
      <c r="L719" s="449"/>
      <c r="M719" s="450">
        <v>41</v>
      </c>
      <c r="N719" s="450">
        <v>29</v>
      </c>
      <c r="O719" s="351">
        <f t="shared" si="22"/>
        <v>0.70731707317073167</v>
      </c>
      <c r="P719" s="724">
        <v>0.93548387096774188</v>
      </c>
      <c r="Q719" s="352">
        <f t="shared" si="23"/>
        <v>93.548387096774192</v>
      </c>
      <c r="R719" s="348"/>
      <c r="S719" s="722"/>
    </row>
    <row r="720" spans="1:19" s="447" customFormat="1">
      <c r="A720" s="446" t="s">
        <v>4</v>
      </c>
      <c r="B720" s="579" t="s">
        <v>591</v>
      </c>
      <c r="C720" s="412" t="s">
        <v>1914</v>
      </c>
      <c r="D720" s="579" t="s">
        <v>3164</v>
      </c>
      <c r="E720" s="415"/>
      <c r="F720" s="448" t="s">
        <v>137</v>
      </c>
      <c r="G720" s="412" t="s">
        <v>1929</v>
      </c>
      <c r="H720" s="412" t="s">
        <v>11</v>
      </c>
      <c r="I720" s="579" t="s">
        <v>6</v>
      </c>
      <c r="J720" s="579" t="s">
        <v>66</v>
      </c>
      <c r="K720" s="723">
        <v>0.78787878787878785</v>
      </c>
      <c r="L720" s="449"/>
      <c r="M720" s="450">
        <v>33</v>
      </c>
      <c r="N720" s="450">
        <v>23</v>
      </c>
      <c r="O720" s="351">
        <f t="shared" si="22"/>
        <v>0.69696969696969702</v>
      </c>
      <c r="P720" s="724">
        <v>0.88461538461538458</v>
      </c>
      <c r="Q720" s="352">
        <f t="shared" si="23"/>
        <v>88.461538461538453</v>
      </c>
      <c r="R720" s="348"/>
      <c r="S720" s="722"/>
    </row>
    <row r="721" spans="1:19" s="447" customFormat="1">
      <c r="A721" s="446" t="s">
        <v>4</v>
      </c>
      <c r="B721" s="579" t="s">
        <v>591</v>
      </c>
      <c r="C721" s="412" t="s">
        <v>1916</v>
      </c>
      <c r="D721" s="579" t="s">
        <v>3163</v>
      </c>
      <c r="E721" s="415" t="s">
        <v>3187</v>
      </c>
      <c r="F721" s="448" t="s">
        <v>137</v>
      </c>
      <c r="G721" s="412" t="s">
        <v>1929</v>
      </c>
      <c r="H721" s="412" t="s">
        <v>11</v>
      </c>
      <c r="I721" s="579" t="s">
        <v>6</v>
      </c>
      <c r="J721" s="579" t="s">
        <v>66</v>
      </c>
      <c r="K721" s="723">
        <v>0.75</v>
      </c>
      <c r="L721" s="449"/>
      <c r="M721" s="450">
        <v>12</v>
      </c>
      <c r="N721" s="450">
        <v>7</v>
      </c>
      <c r="O721" s="351">
        <f t="shared" si="22"/>
        <v>0.58333333333333337</v>
      </c>
      <c r="P721" s="724">
        <v>0.7777777777777779</v>
      </c>
      <c r="Q721" s="352">
        <f t="shared" si="23"/>
        <v>77.777777777777786</v>
      </c>
      <c r="R721" s="348"/>
      <c r="S721" s="722"/>
    </row>
    <row r="722" spans="1:19" s="447" customFormat="1">
      <c r="A722" s="446" t="s">
        <v>4</v>
      </c>
      <c r="B722" s="579" t="s">
        <v>591</v>
      </c>
      <c r="C722" s="412" t="s">
        <v>1917</v>
      </c>
      <c r="D722" s="579" t="s">
        <v>3163</v>
      </c>
      <c r="E722" s="415" t="s">
        <v>3188</v>
      </c>
      <c r="F722" s="448" t="s">
        <v>137</v>
      </c>
      <c r="G722" s="412" t="s">
        <v>1929</v>
      </c>
      <c r="H722" s="412" t="s">
        <v>11</v>
      </c>
      <c r="I722" s="579" t="s">
        <v>6</v>
      </c>
      <c r="J722" s="579" t="s">
        <v>66</v>
      </c>
      <c r="K722" s="723">
        <v>0.77419354838709675</v>
      </c>
      <c r="L722" s="449"/>
      <c r="M722" s="450">
        <v>62</v>
      </c>
      <c r="N722" s="450">
        <v>45</v>
      </c>
      <c r="O722" s="351">
        <f t="shared" si="22"/>
        <v>0.72580645161290325</v>
      </c>
      <c r="P722" s="724">
        <v>0.9375</v>
      </c>
      <c r="Q722" s="352">
        <f t="shared" si="23"/>
        <v>93.75</v>
      </c>
      <c r="R722" s="348"/>
      <c r="S722" s="722"/>
    </row>
    <row r="723" spans="1:19" s="447" customFormat="1">
      <c r="A723" s="446" t="s">
        <v>4</v>
      </c>
      <c r="B723" s="579" t="s">
        <v>591</v>
      </c>
      <c r="C723" s="412" t="s">
        <v>1917</v>
      </c>
      <c r="D723" s="579" t="s">
        <v>3164</v>
      </c>
      <c r="E723" s="415"/>
      <c r="F723" s="448" t="s">
        <v>137</v>
      </c>
      <c r="G723" s="412" t="s">
        <v>1929</v>
      </c>
      <c r="H723" s="412" t="s">
        <v>11</v>
      </c>
      <c r="I723" s="579" t="s">
        <v>6</v>
      </c>
      <c r="J723" s="579" t="s">
        <v>66</v>
      </c>
      <c r="K723" s="723">
        <v>0.8</v>
      </c>
      <c r="L723" s="449"/>
      <c r="M723" s="450">
        <v>25</v>
      </c>
      <c r="N723" s="450">
        <v>18</v>
      </c>
      <c r="O723" s="351">
        <f t="shared" si="22"/>
        <v>0.72</v>
      </c>
      <c r="P723" s="724">
        <v>0.9</v>
      </c>
      <c r="Q723" s="352">
        <f t="shared" si="23"/>
        <v>90</v>
      </c>
      <c r="R723" s="348"/>
      <c r="S723" s="722"/>
    </row>
    <row r="724" spans="1:19" s="447" customFormat="1">
      <c r="A724" s="446" t="s">
        <v>4</v>
      </c>
      <c r="B724" s="579" t="s">
        <v>591</v>
      </c>
      <c r="C724" s="412" t="s">
        <v>1920</v>
      </c>
      <c r="D724" s="579" t="s">
        <v>3164</v>
      </c>
      <c r="E724" s="415"/>
      <c r="F724" s="448" t="s">
        <v>137</v>
      </c>
      <c r="G724" s="412" t="s">
        <v>1929</v>
      </c>
      <c r="H724" s="412" t="s">
        <v>11</v>
      </c>
      <c r="I724" s="579" t="s">
        <v>6</v>
      </c>
      <c r="J724" s="579" t="s">
        <v>66</v>
      </c>
      <c r="K724" s="723">
        <v>0.76923076923076938</v>
      </c>
      <c r="L724" s="449"/>
      <c r="M724" s="450">
        <v>26</v>
      </c>
      <c r="N724" s="450">
        <v>19</v>
      </c>
      <c r="O724" s="351">
        <f t="shared" si="22"/>
        <v>0.73076923076923073</v>
      </c>
      <c r="P724" s="724">
        <v>0.95</v>
      </c>
      <c r="Q724" s="352">
        <f t="shared" si="23"/>
        <v>94.999999999999986</v>
      </c>
      <c r="R724" s="348"/>
      <c r="S724" s="722"/>
    </row>
    <row r="725" spans="1:19" s="447" customFormat="1">
      <c r="A725" s="446" t="s">
        <v>4</v>
      </c>
      <c r="B725" s="579" t="s">
        <v>3160</v>
      </c>
      <c r="C725" s="412" t="s">
        <v>38</v>
      </c>
      <c r="D725" s="579" t="s">
        <v>3155</v>
      </c>
      <c r="E725" s="415" t="s">
        <v>3156</v>
      </c>
      <c r="F725" s="448" t="s">
        <v>137</v>
      </c>
      <c r="G725" s="412" t="s">
        <v>1968</v>
      </c>
      <c r="H725" s="412" t="s">
        <v>11</v>
      </c>
      <c r="I725" s="579" t="s">
        <v>6</v>
      </c>
      <c r="J725" s="579" t="s">
        <v>66</v>
      </c>
      <c r="K725" s="723">
        <v>6.0869565217391307E-2</v>
      </c>
      <c r="L725" s="449"/>
      <c r="M725" s="450">
        <v>115</v>
      </c>
      <c r="N725" s="450">
        <v>5</v>
      </c>
      <c r="O725" s="351">
        <f>N725/M725</f>
        <v>4.3478260869565216E-2</v>
      </c>
      <c r="P725" s="724">
        <v>0.7142857142857143</v>
      </c>
      <c r="Q725" s="352">
        <f>N725/(M725*K725/100)</f>
        <v>71.428571428571416</v>
      </c>
      <c r="R725" s="348"/>
      <c r="S725" s="722"/>
    </row>
    <row r="726" spans="1:19" s="447" customFormat="1">
      <c r="A726" s="446" t="s">
        <v>4</v>
      </c>
      <c r="B726" s="579" t="s">
        <v>3160</v>
      </c>
      <c r="C726" s="412" t="s">
        <v>38</v>
      </c>
      <c r="D726" s="579" t="s">
        <v>3157</v>
      </c>
      <c r="E726" s="415"/>
      <c r="F726" s="448" t="s">
        <v>137</v>
      </c>
      <c r="G726" s="412" t="s">
        <v>1968</v>
      </c>
      <c r="H726" s="412" t="s">
        <v>11</v>
      </c>
      <c r="I726" s="579" t="s">
        <v>6</v>
      </c>
      <c r="J726" s="579" t="s">
        <v>66</v>
      </c>
      <c r="K726" s="723">
        <v>0.14388489208633093</v>
      </c>
      <c r="L726" s="449"/>
      <c r="M726" s="450">
        <v>139</v>
      </c>
      <c r="N726" s="450">
        <v>16</v>
      </c>
      <c r="O726" s="351">
        <f>N726/M726</f>
        <v>0.11510791366906475</v>
      </c>
      <c r="P726" s="724">
        <v>0.8</v>
      </c>
      <c r="Q726" s="352">
        <f t="shared" ref="Q726:Q784" si="24">N726/(M726*K726/100)</f>
        <v>80</v>
      </c>
      <c r="R726" s="348"/>
      <c r="S726" s="722"/>
    </row>
    <row r="727" spans="1:19" s="447" customFormat="1">
      <c r="A727" s="446" t="s">
        <v>4</v>
      </c>
      <c r="B727" s="579" t="s">
        <v>3160</v>
      </c>
      <c r="C727" s="412" t="s">
        <v>38</v>
      </c>
      <c r="D727" s="579" t="s">
        <v>3158</v>
      </c>
      <c r="E727" s="415" t="s">
        <v>3159</v>
      </c>
      <c r="F727" s="448" t="s">
        <v>137</v>
      </c>
      <c r="G727" s="412" t="s">
        <v>1968</v>
      </c>
      <c r="H727" s="412" t="s">
        <v>11</v>
      </c>
      <c r="I727" s="579" t="s">
        <v>6</v>
      </c>
      <c r="J727" s="579" t="s">
        <v>66</v>
      </c>
      <c r="K727" s="723">
        <v>0.32</v>
      </c>
      <c r="L727" s="449"/>
      <c r="M727" s="450">
        <v>25</v>
      </c>
      <c r="N727" s="450">
        <v>7</v>
      </c>
      <c r="O727" s="351">
        <f t="shared" ref="O727:O784" si="25">N727/M727</f>
        <v>0.28000000000000003</v>
      </c>
      <c r="P727" s="724">
        <v>0.875</v>
      </c>
      <c r="Q727" s="352">
        <f t="shared" si="24"/>
        <v>87.5</v>
      </c>
      <c r="R727" s="348"/>
      <c r="S727" s="722"/>
    </row>
    <row r="728" spans="1:19" s="447" customFormat="1">
      <c r="A728" s="446" t="s">
        <v>4</v>
      </c>
      <c r="B728" s="579" t="s">
        <v>3160</v>
      </c>
      <c r="C728" s="412" t="s">
        <v>1913</v>
      </c>
      <c r="D728" s="579" t="s">
        <v>3161</v>
      </c>
      <c r="E728" s="415"/>
      <c r="F728" s="448" t="s">
        <v>137</v>
      </c>
      <c r="G728" s="412" t="s">
        <v>1968</v>
      </c>
      <c r="H728" s="412" t="s">
        <v>11</v>
      </c>
      <c r="I728" s="579" t="s">
        <v>6</v>
      </c>
      <c r="J728" s="579" t="s">
        <v>66</v>
      </c>
      <c r="K728" s="723">
        <v>3.7486218302094816E-2</v>
      </c>
      <c r="L728" s="449"/>
      <c r="M728" s="450">
        <v>1814</v>
      </c>
      <c r="N728" s="450">
        <v>54</v>
      </c>
      <c r="O728" s="351">
        <f t="shared" si="25"/>
        <v>2.9768467475192944E-2</v>
      </c>
      <c r="P728" s="724">
        <v>0.79411764705882348</v>
      </c>
      <c r="Q728" s="352">
        <f t="shared" si="24"/>
        <v>79.411764705882348</v>
      </c>
      <c r="R728" s="348"/>
      <c r="S728" s="722"/>
    </row>
    <row r="729" spans="1:19" s="447" customFormat="1">
      <c r="A729" s="446" t="s">
        <v>4</v>
      </c>
      <c r="B729" s="579" t="s">
        <v>3160</v>
      </c>
      <c r="C729" s="412" t="s">
        <v>1913</v>
      </c>
      <c r="D729" s="579" t="s">
        <v>3155</v>
      </c>
      <c r="E729" s="415"/>
      <c r="F729" s="448" t="s">
        <v>137</v>
      </c>
      <c r="G729" s="412" t="s">
        <v>1968</v>
      </c>
      <c r="H729" s="412" t="s">
        <v>11</v>
      </c>
      <c r="I729" s="579" t="s">
        <v>6</v>
      </c>
      <c r="J729" s="579" t="s">
        <v>66</v>
      </c>
      <c r="K729" s="723">
        <v>0.35714285714285715</v>
      </c>
      <c r="L729" s="449"/>
      <c r="M729" s="450">
        <v>14</v>
      </c>
      <c r="N729" s="450">
        <v>4</v>
      </c>
      <c r="O729" s="351">
        <f t="shared" si="25"/>
        <v>0.2857142857142857</v>
      </c>
      <c r="P729" s="724">
        <v>0.8</v>
      </c>
      <c r="Q729" s="352">
        <f t="shared" si="24"/>
        <v>80</v>
      </c>
      <c r="R729" s="348"/>
      <c r="S729" s="722"/>
    </row>
    <row r="730" spans="1:19" s="447" customFormat="1">
      <c r="A730" s="446" t="s">
        <v>4</v>
      </c>
      <c r="B730" s="579" t="s">
        <v>3160</v>
      </c>
      <c r="C730" s="412" t="s">
        <v>1913</v>
      </c>
      <c r="D730" s="579" t="s">
        <v>3157</v>
      </c>
      <c r="E730" s="415"/>
      <c r="F730" s="448" t="s">
        <v>137</v>
      </c>
      <c r="G730" s="412" t="s">
        <v>1968</v>
      </c>
      <c r="H730" s="412" t="s">
        <v>11</v>
      </c>
      <c r="I730" s="579" t="s">
        <v>6</v>
      </c>
      <c r="J730" s="579" t="s">
        <v>66</v>
      </c>
      <c r="K730" s="723">
        <v>7.1428571428571425E-2</v>
      </c>
      <c r="L730" s="449"/>
      <c r="M730" s="450">
        <v>84</v>
      </c>
      <c r="N730" s="450">
        <v>3</v>
      </c>
      <c r="O730" s="351">
        <f t="shared" si="25"/>
        <v>3.5714285714285712E-2</v>
      </c>
      <c r="P730" s="724">
        <v>0.5</v>
      </c>
      <c r="Q730" s="352">
        <f t="shared" si="24"/>
        <v>50</v>
      </c>
      <c r="R730" s="348"/>
      <c r="S730" s="722"/>
    </row>
    <row r="731" spans="1:19" s="447" customFormat="1">
      <c r="A731" s="446" t="s">
        <v>4</v>
      </c>
      <c r="B731" s="579" t="s">
        <v>3160</v>
      </c>
      <c r="C731" s="412" t="s">
        <v>1914</v>
      </c>
      <c r="D731" s="579" t="s">
        <v>3157</v>
      </c>
      <c r="E731" s="415" t="s">
        <v>3162</v>
      </c>
      <c r="F731" s="448" t="s">
        <v>137</v>
      </c>
      <c r="G731" s="412" t="s">
        <v>1968</v>
      </c>
      <c r="H731" s="412" t="s">
        <v>11</v>
      </c>
      <c r="I731" s="579" t="s">
        <v>6</v>
      </c>
      <c r="J731" s="579" t="s">
        <v>66</v>
      </c>
      <c r="K731" s="723">
        <v>0.18181818181818182</v>
      </c>
      <c r="L731" s="449"/>
      <c r="M731" s="450">
        <v>66</v>
      </c>
      <c r="N731" s="450">
        <v>9</v>
      </c>
      <c r="O731" s="351">
        <f t="shared" si="25"/>
        <v>0.13636363636363635</v>
      </c>
      <c r="P731" s="724">
        <v>0.75</v>
      </c>
      <c r="Q731" s="352">
        <f t="shared" si="24"/>
        <v>75</v>
      </c>
      <c r="R731" s="348"/>
      <c r="S731" s="722"/>
    </row>
    <row r="732" spans="1:19" s="447" customFormat="1">
      <c r="A732" s="446" t="s">
        <v>4</v>
      </c>
      <c r="B732" s="579" t="s">
        <v>3160</v>
      </c>
      <c r="C732" s="412" t="s">
        <v>1914</v>
      </c>
      <c r="D732" s="579" t="s">
        <v>3158</v>
      </c>
      <c r="E732" s="415"/>
      <c r="F732" s="448" t="s">
        <v>137</v>
      </c>
      <c r="G732" s="412" t="s">
        <v>1968</v>
      </c>
      <c r="H732" s="412" t="s">
        <v>11</v>
      </c>
      <c r="I732" s="579" t="s">
        <v>6</v>
      </c>
      <c r="J732" s="579" t="s">
        <v>66</v>
      </c>
      <c r="K732" s="723">
        <v>0.24</v>
      </c>
      <c r="L732" s="449"/>
      <c r="M732" s="450">
        <v>75</v>
      </c>
      <c r="N732" s="450">
        <v>10</v>
      </c>
      <c r="O732" s="351">
        <f t="shared" si="25"/>
        <v>0.13333333333333333</v>
      </c>
      <c r="P732" s="724">
        <v>0.55555555555555558</v>
      </c>
      <c r="Q732" s="352">
        <f t="shared" si="24"/>
        <v>55.555555555555557</v>
      </c>
      <c r="R732" s="348"/>
      <c r="S732" s="722"/>
    </row>
    <row r="733" spans="1:19" s="447" customFormat="1">
      <c r="A733" s="446" t="s">
        <v>4</v>
      </c>
      <c r="B733" s="579" t="s">
        <v>3160</v>
      </c>
      <c r="C733" s="412" t="s">
        <v>1914</v>
      </c>
      <c r="D733" s="579" t="s">
        <v>3163</v>
      </c>
      <c r="E733" s="415"/>
      <c r="F733" s="448" t="s">
        <v>137</v>
      </c>
      <c r="G733" s="412" t="s">
        <v>1968</v>
      </c>
      <c r="H733" s="412" t="s">
        <v>11</v>
      </c>
      <c r="I733" s="579" t="s">
        <v>6</v>
      </c>
      <c r="J733" s="579" t="s">
        <v>66</v>
      </c>
      <c r="K733" s="723">
        <v>0.45370370370370372</v>
      </c>
      <c r="L733" s="449"/>
      <c r="M733" s="450">
        <v>108</v>
      </c>
      <c r="N733" s="450">
        <v>36</v>
      </c>
      <c r="O733" s="351">
        <f t="shared" si="25"/>
        <v>0.33333333333333331</v>
      </c>
      <c r="P733" s="724">
        <v>0.73469387755102045</v>
      </c>
      <c r="Q733" s="352">
        <f t="shared" si="24"/>
        <v>73.469387755102048</v>
      </c>
      <c r="R733" s="348"/>
      <c r="S733" s="722"/>
    </row>
    <row r="734" spans="1:19" s="447" customFormat="1">
      <c r="A734" s="446" t="s">
        <v>4</v>
      </c>
      <c r="B734" s="579" t="s">
        <v>3160</v>
      </c>
      <c r="C734" s="412" t="s">
        <v>1914</v>
      </c>
      <c r="D734" s="579" t="s">
        <v>3164</v>
      </c>
      <c r="E734" s="415"/>
      <c r="F734" s="448" t="s">
        <v>137</v>
      </c>
      <c r="G734" s="412" t="s">
        <v>1968</v>
      </c>
      <c r="H734" s="412" t="s">
        <v>11</v>
      </c>
      <c r="I734" s="579" t="s">
        <v>6</v>
      </c>
      <c r="J734" s="579" t="s">
        <v>66</v>
      </c>
      <c r="K734" s="723">
        <v>0.76923076923076938</v>
      </c>
      <c r="L734" s="449"/>
      <c r="M734" s="450">
        <v>13</v>
      </c>
      <c r="N734" s="450">
        <v>10</v>
      </c>
      <c r="O734" s="351">
        <f t="shared" si="25"/>
        <v>0.76923076923076927</v>
      </c>
      <c r="P734" s="724">
        <v>1</v>
      </c>
      <c r="Q734" s="352">
        <f t="shared" si="24"/>
        <v>99.999999999999986</v>
      </c>
      <c r="R734" s="348"/>
      <c r="S734" s="722"/>
    </row>
    <row r="735" spans="1:19" s="447" customFormat="1">
      <c r="A735" s="446" t="s">
        <v>4</v>
      </c>
      <c r="B735" s="579" t="s">
        <v>3160</v>
      </c>
      <c r="C735" s="412" t="s">
        <v>1915</v>
      </c>
      <c r="D735" s="579" t="s">
        <v>3155</v>
      </c>
      <c r="E735" s="415"/>
      <c r="F735" s="448" t="s">
        <v>137</v>
      </c>
      <c r="G735" s="412" t="s">
        <v>1968</v>
      </c>
      <c r="H735" s="412" t="s">
        <v>11</v>
      </c>
      <c r="I735" s="579" t="s">
        <v>6</v>
      </c>
      <c r="J735" s="579" t="s">
        <v>66</v>
      </c>
      <c r="K735" s="723">
        <v>8.4507042253521125E-2</v>
      </c>
      <c r="L735" s="449"/>
      <c r="M735" s="450">
        <v>71</v>
      </c>
      <c r="N735" s="450">
        <v>4</v>
      </c>
      <c r="O735" s="351">
        <f t="shared" si="25"/>
        <v>5.6338028169014086E-2</v>
      </c>
      <c r="P735" s="724">
        <v>0.66666666666666652</v>
      </c>
      <c r="Q735" s="352">
        <f t="shared" si="24"/>
        <v>66.666666666666671</v>
      </c>
      <c r="R735" s="348"/>
      <c r="S735" s="722"/>
    </row>
    <row r="736" spans="1:19" s="447" customFormat="1">
      <c r="A736" s="446" t="s">
        <v>4</v>
      </c>
      <c r="B736" s="579" t="s">
        <v>3160</v>
      </c>
      <c r="C736" s="412" t="s">
        <v>1915</v>
      </c>
      <c r="D736" s="579" t="s">
        <v>3155</v>
      </c>
      <c r="E736" s="415" t="s">
        <v>3165</v>
      </c>
      <c r="F736" s="448" t="s">
        <v>137</v>
      </c>
      <c r="G736" s="412" t="s">
        <v>1968</v>
      </c>
      <c r="H736" s="412" t="s">
        <v>11</v>
      </c>
      <c r="I736" s="579" t="s">
        <v>6</v>
      </c>
      <c r="J736" s="579" t="s">
        <v>66</v>
      </c>
      <c r="K736" s="723">
        <v>0.25</v>
      </c>
      <c r="L736" s="449" t="s">
        <v>3166</v>
      </c>
      <c r="M736" s="450">
        <v>12</v>
      </c>
      <c r="N736" s="450">
        <v>3</v>
      </c>
      <c r="O736" s="351">
        <f t="shared" si="25"/>
        <v>0.25</v>
      </c>
      <c r="P736" s="724">
        <v>1</v>
      </c>
      <c r="Q736" s="352">
        <f t="shared" si="24"/>
        <v>100</v>
      </c>
      <c r="R736" s="348"/>
      <c r="S736" s="722"/>
    </row>
    <row r="737" spans="1:19" s="447" customFormat="1">
      <c r="A737" s="446" t="s">
        <v>4</v>
      </c>
      <c r="B737" s="579" t="s">
        <v>3160</v>
      </c>
      <c r="C737" s="412" t="s">
        <v>1915</v>
      </c>
      <c r="D737" s="579" t="s">
        <v>3157</v>
      </c>
      <c r="E737" s="415"/>
      <c r="F737" s="448" t="s">
        <v>137</v>
      </c>
      <c r="G737" s="412" t="s">
        <v>1968</v>
      </c>
      <c r="H737" s="412" t="s">
        <v>11</v>
      </c>
      <c r="I737" s="579" t="s">
        <v>6</v>
      </c>
      <c r="J737" s="579" t="s">
        <v>66</v>
      </c>
      <c r="K737" s="723">
        <v>0.12068965517241378</v>
      </c>
      <c r="L737" s="449"/>
      <c r="M737" s="450">
        <v>58</v>
      </c>
      <c r="N737" s="450">
        <v>4</v>
      </c>
      <c r="O737" s="351">
        <f t="shared" si="25"/>
        <v>6.8965517241379309E-2</v>
      </c>
      <c r="P737" s="724">
        <v>0.5714285714285714</v>
      </c>
      <c r="Q737" s="352">
        <f t="shared" si="24"/>
        <v>57.142857142857146</v>
      </c>
      <c r="R737" s="348"/>
      <c r="S737" s="722"/>
    </row>
    <row r="738" spans="1:19" s="447" customFormat="1">
      <c r="A738" s="446" t="s">
        <v>4</v>
      </c>
      <c r="B738" s="579" t="s">
        <v>3160</v>
      </c>
      <c r="C738" s="412" t="s">
        <v>1916</v>
      </c>
      <c r="D738" s="579" t="s">
        <v>3155</v>
      </c>
      <c r="E738" s="415" t="s">
        <v>3167</v>
      </c>
      <c r="F738" s="448" t="s">
        <v>137</v>
      </c>
      <c r="G738" s="412" t="s">
        <v>1968</v>
      </c>
      <c r="H738" s="412" t="s">
        <v>11</v>
      </c>
      <c r="I738" s="579" t="s">
        <v>6</v>
      </c>
      <c r="J738" s="579" t="s">
        <v>66</v>
      </c>
      <c r="K738" s="723">
        <v>6.3492063492063489E-2</v>
      </c>
      <c r="L738" s="449"/>
      <c r="M738" s="450">
        <v>63</v>
      </c>
      <c r="N738" s="450">
        <v>3</v>
      </c>
      <c r="O738" s="351">
        <f t="shared" si="25"/>
        <v>4.7619047619047616E-2</v>
      </c>
      <c r="P738" s="724">
        <v>0.75</v>
      </c>
      <c r="Q738" s="352">
        <f t="shared" si="24"/>
        <v>75</v>
      </c>
      <c r="R738" s="348"/>
      <c r="S738" s="722"/>
    </row>
    <row r="739" spans="1:19" s="447" customFormat="1">
      <c r="A739" s="446" t="s">
        <v>4</v>
      </c>
      <c r="B739" s="579" t="s">
        <v>3160</v>
      </c>
      <c r="C739" s="412" t="s">
        <v>1916</v>
      </c>
      <c r="D739" s="579" t="s">
        <v>3155</v>
      </c>
      <c r="E739" s="415" t="s">
        <v>3168</v>
      </c>
      <c r="F739" s="448" t="s">
        <v>137</v>
      </c>
      <c r="G739" s="412" t="s">
        <v>1968</v>
      </c>
      <c r="H739" s="412" t="s">
        <v>11</v>
      </c>
      <c r="I739" s="579" t="s">
        <v>6</v>
      </c>
      <c r="J739" s="579" t="s">
        <v>66</v>
      </c>
      <c r="K739" s="723">
        <v>6.9767441860465115E-2</v>
      </c>
      <c r="L739" s="449" t="s">
        <v>3166</v>
      </c>
      <c r="M739" s="450">
        <v>43</v>
      </c>
      <c r="N739" s="450">
        <v>3</v>
      </c>
      <c r="O739" s="351">
        <f t="shared" si="25"/>
        <v>6.9767441860465115E-2</v>
      </c>
      <c r="P739" s="724">
        <v>1</v>
      </c>
      <c r="Q739" s="352">
        <f t="shared" si="24"/>
        <v>100</v>
      </c>
      <c r="R739" s="348"/>
      <c r="S739" s="722"/>
    </row>
    <row r="740" spans="1:19" s="447" customFormat="1">
      <c r="A740" s="446" t="s">
        <v>4</v>
      </c>
      <c r="B740" s="579" t="s">
        <v>3160</v>
      </c>
      <c r="C740" s="412" t="s">
        <v>1916</v>
      </c>
      <c r="D740" s="579" t="s">
        <v>3157</v>
      </c>
      <c r="E740" s="415"/>
      <c r="F740" s="448" t="s">
        <v>137</v>
      </c>
      <c r="G740" s="412" t="s">
        <v>1968</v>
      </c>
      <c r="H740" s="412" t="s">
        <v>11</v>
      </c>
      <c r="I740" s="579" t="s">
        <v>6</v>
      </c>
      <c r="J740" s="579" t="s">
        <v>66</v>
      </c>
      <c r="K740" s="723">
        <v>0.12345679012345678</v>
      </c>
      <c r="L740" s="449"/>
      <c r="M740" s="450">
        <v>81</v>
      </c>
      <c r="N740" s="450">
        <v>9</v>
      </c>
      <c r="O740" s="351">
        <f t="shared" si="25"/>
        <v>0.1111111111111111</v>
      </c>
      <c r="P740" s="724">
        <v>0.9</v>
      </c>
      <c r="Q740" s="352">
        <f t="shared" si="24"/>
        <v>90</v>
      </c>
      <c r="R740" s="348"/>
      <c r="S740" s="722"/>
    </row>
    <row r="741" spans="1:19" s="447" customFormat="1">
      <c r="A741" s="446" t="s">
        <v>4</v>
      </c>
      <c r="B741" s="579" t="s">
        <v>3160</v>
      </c>
      <c r="C741" s="412" t="s">
        <v>1916</v>
      </c>
      <c r="D741" s="579" t="s">
        <v>3157</v>
      </c>
      <c r="E741" s="415"/>
      <c r="F741" s="448" t="s">
        <v>137</v>
      </c>
      <c r="G741" s="412" t="s">
        <v>1968</v>
      </c>
      <c r="H741" s="412" t="s">
        <v>11</v>
      </c>
      <c r="I741" s="579" t="s">
        <v>6</v>
      </c>
      <c r="J741" s="579" t="s">
        <v>66</v>
      </c>
      <c r="K741" s="723">
        <v>0.1111111111111111</v>
      </c>
      <c r="L741" s="449" t="s">
        <v>3166</v>
      </c>
      <c r="M741" s="450">
        <v>27</v>
      </c>
      <c r="N741" s="450">
        <v>3</v>
      </c>
      <c r="O741" s="351">
        <f t="shared" si="25"/>
        <v>0.1111111111111111</v>
      </c>
      <c r="P741" s="724">
        <v>1</v>
      </c>
      <c r="Q741" s="352">
        <f t="shared" si="24"/>
        <v>100</v>
      </c>
      <c r="R741" s="348"/>
      <c r="S741" s="722"/>
    </row>
    <row r="742" spans="1:19" s="447" customFormat="1">
      <c r="A742" s="446" t="s">
        <v>4</v>
      </c>
      <c r="B742" s="579" t="s">
        <v>3160</v>
      </c>
      <c r="C742" s="412" t="s">
        <v>1916</v>
      </c>
      <c r="D742" s="579" t="s">
        <v>3157</v>
      </c>
      <c r="E742" s="415" t="s">
        <v>3169</v>
      </c>
      <c r="F742" s="448" t="s">
        <v>137</v>
      </c>
      <c r="G742" s="412" t="s">
        <v>1968</v>
      </c>
      <c r="H742" s="412" t="s">
        <v>11</v>
      </c>
      <c r="I742" s="579" t="s">
        <v>6</v>
      </c>
      <c r="J742" s="579" t="s">
        <v>66</v>
      </c>
      <c r="K742" s="723">
        <v>0.26315789473684209</v>
      </c>
      <c r="L742" s="449" t="s">
        <v>3170</v>
      </c>
      <c r="M742" s="450">
        <v>19</v>
      </c>
      <c r="N742" s="450">
        <v>3</v>
      </c>
      <c r="O742" s="351">
        <f t="shared" si="25"/>
        <v>0.15789473684210525</v>
      </c>
      <c r="P742" s="724">
        <v>0.6</v>
      </c>
      <c r="Q742" s="352">
        <f t="shared" si="24"/>
        <v>60</v>
      </c>
      <c r="R742" s="348"/>
      <c r="S742" s="722"/>
    </row>
    <row r="743" spans="1:19" s="447" customFormat="1">
      <c r="A743" s="446" t="s">
        <v>4</v>
      </c>
      <c r="B743" s="579" t="s">
        <v>3160</v>
      </c>
      <c r="C743" s="412" t="s">
        <v>1916</v>
      </c>
      <c r="D743" s="579" t="s">
        <v>3158</v>
      </c>
      <c r="E743" s="415"/>
      <c r="F743" s="448" t="s">
        <v>137</v>
      </c>
      <c r="G743" s="412" t="s">
        <v>1968</v>
      </c>
      <c r="H743" s="412" t="s">
        <v>11</v>
      </c>
      <c r="I743" s="579" t="s">
        <v>6</v>
      </c>
      <c r="J743" s="579" t="s">
        <v>66</v>
      </c>
      <c r="K743" s="723">
        <v>0.27586206896551724</v>
      </c>
      <c r="L743" s="449"/>
      <c r="M743" s="450">
        <v>29</v>
      </c>
      <c r="N743" s="450">
        <v>8</v>
      </c>
      <c r="O743" s="351">
        <f t="shared" si="25"/>
        <v>0.27586206896551724</v>
      </c>
      <c r="P743" s="724">
        <v>1</v>
      </c>
      <c r="Q743" s="352">
        <f t="shared" si="24"/>
        <v>100</v>
      </c>
      <c r="R743" s="348"/>
      <c r="S743" s="722"/>
    </row>
    <row r="744" spans="1:19" s="447" customFormat="1">
      <c r="A744" s="446" t="s">
        <v>4</v>
      </c>
      <c r="B744" s="579" t="s">
        <v>3160</v>
      </c>
      <c r="C744" s="412" t="s">
        <v>1916</v>
      </c>
      <c r="D744" s="579" t="s">
        <v>3163</v>
      </c>
      <c r="E744" s="415"/>
      <c r="F744" s="448" t="s">
        <v>137</v>
      </c>
      <c r="G744" s="412" t="s">
        <v>1968</v>
      </c>
      <c r="H744" s="412" t="s">
        <v>11</v>
      </c>
      <c r="I744" s="579" t="s">
        <v>6</v>
      </c>
      <c r="J744" s="579" t="s">
        <v>66</v>
      </c>
      <c r="K744" s="723">
        <v>0.4</v>
      </c>
      <c r="L744" s="449"/>
      <c r="M744" s="450">
        <v>25</v>
      </c>
      <c r="N744" s="450">
        <v>10</v>
      </c>
      <c r="O744" s="351">
        <f t="shared" si="25"/>
        <v>0.4</v>
      </c>
      <c r="P744" s="724">
        <v>1</v>
      </c>
      <c r="Q744" s="352">
        <f t="shared" si="24"/>
        <v>100</v>
      </c>
      <c r="R744" s="348"/>
      <c r="S744" s="722"/>
    </row>
    <row r="745" spans="1:19" s="447" customFormat="1">
      <c r="A745" s="446" t="s">
        <v>4</v>
      </c>
      <c r="B745" s="579" t="s">
        <v>3160</v>
      </c>
      <c r="C745" s="412" t="s">
        <v>1916</v>
      </c>
      <c r="D745" s="579" t="s">
        <v>3163</v>
      </c>
      <c r="E745" s="415" t="s">
        <v>3171</v>
      </c>
      <c r="F745" s="448" t="s">
        <v>137</v>
      </c>
      <c r="G745" s="412" t="s">
        <v>1968</v>
      </c>
      <c r="H745" s="412" t="s">
        <v>11</v>
      </c>
      <c r="I745" s="579" t="s">
        <v>6</v>
      </c>
      <c r="J745" s="579" t="s">
        <v>66</v>
      </c>
      <c r="K745" s="723">
        <v>0.45454545454545453</v>
      </c>
      <c r="L745" s="449" t="s">
        <v>3166</v>
      </c>
      <c r="M745" s="450">
        <v>22</v>
      </c>
      <c r="N745" s="450">
        <v>9</v>
      </c>
      <c r="O745" s="351">
        <f t="shared" si="25"/>
        <v>0.40909090909090912</v>
      </c>
      <c r="P745" s="724">
        <v>0.9</v>
      </c>
      <c r="Q745" s="352">
        <f t="shared" si="24"/>
        <v>90</v>
      </c>
      <c r="R745" s="348"/>
      <c r="S745" s="722"/>
    </row>
    <row r="746" spans="1:19" s="447" customFormat="1">
      <c r="A746" s="446" t="s">
        <v>4</v>
      </c>
      <c r="B746" s="579" t="s">
        <v>3160</v>
      </c>
      <c r="C746" s="412" t="s">
        <v>1917</v>
      </c>
      <c r="D746" s="579" t="s">
        <v>3158</v>
      </c>
      <c r="E746" s="415" t="s">
        <v>3172</v>
      </c>
      <c r="F746" s="448" t="s">
        <v>137</v>
      </c>
      <c r="G746" s="412" t="s">
        <v>1968</v>
      </c>
      <c r="H746" s="412" t="s">
        <v>11</v>
      </c>
      <c r="I746" s="579" t="s">
        <v>6</v>
      </c>
      <c r="J746" s="579" t="s">
        <v>66</v>
      </c>
      <c r="K746" s="723">
        <v>0.36363636363636365</v>
      </c>
      <c r="L746" s="449"/>
      <c r="M746" s="450">
        <v>11</v>
      </c>
      <c r="N746" s="450">
        <v>3</v>
      </c>
      <c r="O746" s="351">
        <f t="shared" si="25"/>
        <v>0.27272727272727271</v>
      </c>
      <c r="P746" s="724">
        <v>0.75</v>
      </c>
      <c r="Q746" s="352">
        <f t="shared" si="24"/>
        <v>75</v>
      </c>
      <c r="R746" s="348"/>
      <c r="S746" s="722"/>
    </row>
    <row r="747" spans="1:19" s="447" customFormat="1">
      <c r="A747" s="446" t="s">
        <v>4</v>
      </c>
      <c r="B747" s="579" t="s">
        <v>3160</v>
      </c>
      <c r="C747" s="412" t="s">
        <v>1917</v>
      </c>
      <c r="D747" s="579" t="s">
        <v>3163</v>
      </c>
      <c r="E747" s="415"/>
      <c r="F747" s="448" t="s">
        <v>137</v>
      </c>
      <c r="G747" s="412" t="s">
        <v>1968</v>
      </c>
      <c r="H747" s="412" t="s">
        <v>11</v>
      </c>
      <c r="I747" s="579" t="s">
        <v>6</v>
      </c>
      <c r="J747" s="579" t="s">
        <v>66</v>
      </c>
      <c r="K747" s="723">
        <v>0.4</v>
      </c>
      <c r="L747" s="449"/>
      <c r="M747" s="450">
        <v>30</v>
      </c>
      <c r="N747" s="450">
        <v>9</v>
      </c>
      <c r="O747" s="351">
        <f t="shared" si="25"/>
        <v>0.3</v>
      </c>
      <c r="P747" s="724">
        <v>0.75</v>
      </c>
      <c r="Q747" s="352">
        <f t="shared" si="24"/>
        <v>75</v>
      </c>
      <c r="R747" s="348"/>
      <c r="S747" s="722"/>
    </row>
    <row r="748" spans="1:19" s="447" customFormat="1">
      <c r="A748" s="446" t="s">
        <v>4</v>
      </c>
      <c r="B748" s="579" t="s">
        <v>3160</v>
      </c>
      <c r="C748" s="412" t="s">
        <v>1918</v>
      </c>
      <c r="D748" s="579" t="s">
        <v>3163</v>
      </c>
      <c r="E748" s="415" t="s">
        <v>3173</v>
      </c>
      <c r="F748" s="448" t="s">
        <v>137</v>
      </c>
      <c r="G748" s="412" t="s">
        <v>1968</v>
      </c>
      <c r="H748" s="412" t="s">
        <v>11</v>
      </c>
      <c r="I748" s="579" t="s">
        <v>6</v>
      </c>
      <c r="J748" s="579" t="s">
        <v>66</v>
      </c>
      <c r="K748" s="723">
        <v>0.69090909090909092</v>
      </c>
      <c r="L748" s="449"/>
      <c r="M748" s="450">
        <v>55</v>
      </c>
      <c r="N748" s="450">
        <v>33</v>
      </c>
      <c r="O748" s="351">
        <f t="shared" si="25"/>
        <v>0.6</v>
      </c>
      <c r="P748" s="724">
        <v>0.86842105263157909</v>
      </c>
      <c r="Q748" s="352">
        <f t="shared" si="24"/>
        <v>86.84210526315789</v>
      </c>
      <c r="R748" s="348"/>
      <c r="S748" s="722"/>
    </row>
    <row r="749" spans="1:19" s="447" customFormat="1">
      <c r="A749" s="446" t="s">
        <v>4</v>
      </c>
      <c r="B749" s="579" t="s">
        <v>3160</v>
      </c>
      <c r="C749" s="412" t="s">
        <v>1919</v>
      </c>
      <c r="D749" s="579" t="s">
        <v>3161</v>
      </c>
      <c r="E749" s="415"/>
      <c r="F749" s="448" t="s">
        <v>137</v>
      </c>
      <c r="G749" s="412" t="s">
        <v>1968</v>
      </c>
      <c r="H749" s="412" t="s">
        <v>11</v>
      </c>
      <c r="I749" s="579" t="s">
        <v>6</v>
      </c>
      <c r="J749" s="579" t="s">
        <v>66</v>
      </c>
      <c r="K749" s="723">
        <v>3.6335721596724664E-2</v>
      </c>
      <c r="L749" s="449"/>
      <c r="M749" s="450">
        <v>1954</v>
      </c>
      <c r="N749" s="450">
        <v>53</v>
      </c>
      <c r="O749" s="351">
        <f t="shared" si="25"/>
        <v>2.7123848515864891E-2</v>
      </c>
      <c r="P749" s="724">
        <v>0.74647887323943662</v>
      </c>
      <c r="Q749" s="352">
        <f t="shared" si="24"/>
        <v>74.647887323943664</v>
      </c>
      <c r="R749" s="348"/>
      <c r="S749" s="722"/>
    </row>
    <row r="750" spans="1:19" s="447" customFormat="1">
      <c r="A750" s="446" t="s">
        <v>4</v>
      </c>
      <c r="B750" s="579" t="s">
        <v>3160</v>
      </c>
      <c r="C750" s="412" t="s">
        <v>1919</v>
      </c>
      <c r="D750" s="579" t="s">
        <v>3161</v>
      </c>
      <c r="E750" s="415"/>
      <c r="F750" s="448" t="s">
        <v>137</v>
      </c>
      <c r="G750" s="412" t="s">
        <v>1968</v>
      </c>
      <c r="H750" s="412" t="s">
        <v>11</v>
      </c>
      <c r="I750" s="579" t="s">
        <v>6</v>
      </c>
      <c r="J750" s="579" t="s">
        <v>66</v>
      </c>
      <c r="K750" s="723">
        <v>4.5161290322580643E-2</v>
      </c>
      <c r="L750" s="449" t="s">
        <v>3166</v>
      </c>
      <c r="M750" s="450">
        <v>465</v>
      </c>
      <c r="N750" s="450">
        <v>12</v>
      </c>
      <c r="O750" s="351">
        <f t="shared" si="25"/>
        <v>2.5806451612903226E-2</v>
      </c>
      <c r="P750" s="724">
        <v>0.5714285714285714</v>
      </c>
      <c r="Q750" s="352">
        <f t="shared" si="24"/>
        <v>57.142857142857146</v>
      </c>
      <c r="R750" s="348"/>
      <c r="S750" s="722"/>
    </row>
    <row r="751" spans="1:19" s="447" customFormat="1">
      <c r="A751" s="446" t="s">
        <v>4</v>
      </c>
      <c r="B751" s="579" t="s">
        <v>3160</v>
      </c>
      <c r="C751" s="412" t="s">
        <v>1919</v>
      </c>
      <c r="D751" s="579" t="s">
        <v>3155</v>
      </c>
      <c r="E751" s="415"/>
      <c r="F751" s="448" t="s">
        <v>137</v>
      </c>
      <c r="G751" s="412" t="s">
        <v>1968</v>
      </c>
      <c r="H751" s="412" t="s">
        <v>11</v>
      </c>
      <c r="I751" s="579" t="s">
        <v>6</v>
      </c>
      <c r="J751" s="579" t="s">
        <v>66</v>
      </c>
      <c r="K751" s="723">
        <v>0.1</v>
      </c>
      <c r="L751" s="449"/>
      <c r="M751" s="450">
        <v>60</v>
      </c>
      <c r="N751" s="450">
        <v>4</v>
      </c>
      <c r="O751" s="351">
        <f t="shared" si="25"/>
        <v>6.6666666666666666E-2</v>
      </c>
      <c r="P751" s="724">
        <v>0.66666666666666652</v>
      </c>
      <c r="Q751" s="352">
        <f t="shared" si="24"/>
        <v>66.666666666666671</v>
      </c>
      <c r="R751" s="348"/>
      <c r="S751" s="722"/>
    </row>
    <row r="752" spans="1:19" s="447" customFormat="1">
      <c r="A752" s="446" t="s">
        <v>4</v>
      </c>
      <c r="B752" s="579" t="s">
        <v>3160</v>
      </c>
      <c r="C752" s="412" t="s">
        <v>1919</v>
      </c>
      <c r="D752" s="579" t="s">
        <v>3155</v>
      </c>
      <c r="E752" s="415" t="s">
        <v>3174</v>
      </c>
      <c r="F752" s="448" t="s">
        <v>137</v>
      </c>
      <c r="G752" s="412" t="s">
        <v>1968</v>
      </c>
      <c r="H752" s="412" t="s">
        <v>11</v>
      </c>
      <c r="I752" s="579" t="s">
        <v>6</v>
      </c>
      <c r="J752" s="579" t="s">
        <v>66</v>
      </c>
      <c r="K752" s="723">
        <v>0.35</v>
      </c>
      <c r="L752" s="449" t="s">
        <v>3166</v>
      </c>
      <c r="M752" s="450">
        <v>20</v>
      </c>
      <c r="N752" s="450">
        <v>6</v>
      </c>
      <c r="O752" s="351">
        <f t="shared" si="25"/>
        <v>0.3</v>
      </c>
      <c r="P752" s="724">
        <v>0.8571428571428571</v>
      </c>
      <c r="Q752" s="352">
        <f t="shared" si="24"/>
        <v>85.714285714285708</v>
      </c>
      <c r="R752" s="348"/>
      <c r="S752" s="722"/>
    </row>
    <row r="753" spans="1:19" s="447" customFormat="1">
      <c r="A753" s="446" t="s">
        <v>4</v>
      </c>
      <c r="B753" s="579" t="s">
        <v>3160</v>
      </c>
      <c r="C753" s="412" t="s">
        <v>1919</v>
      </c>
      <c r="D753" s="579" t="s">
        <v>3157</v>
      </c>
      <c r="E753" s="415" t="s">
        <v>3175</v>
      </c>
      <c r="F753" s="448" t="s">
        <v>137</v>
      </c>
      <c r="G753" s="412" t="s">
        <v>1968</v>
      </c>
      <c r="H753" s="412" t="s">
        <v>11</v>
      </c>
      <c r="I753" s="579" t="s">
        <v>6</v>
      </c>
      <c r="J753" s="579" t="s">
        <v>66</v>
      </c>
      <c r="K753" s="723">
        <v>0.33333333333333326</v>
      </c>
      <c r="L753" s="449"/>
      <c r="M753" s="450">
        <v>42</v>
      </c>
      <c r="N753" s="450">
        <v>8</v>
      </c>
      <c r="O753" s="351">
        <f t="shared" si="25"/>
        <v>0.19047619047619047</v>
      </c>
      <c r="P753" s="724">
        <v>0.5714285714285714</v>
      </c>
      <c r="Q753" s="352">
        <f t="shared" si="24"/>
        <v>57.14285714285716</v>
      </c>
      <c r="R753" s="348"/>
      <c r="S753" s="722"/>
    </row>
    <row r="754" spans="1:19" s="447" customFormat="1">
      <c r="A754" s="446" t="s">
        <v>4</v>
      </c>
      <c r="B754" s="579" t="s">
        <v>3160</v>
      </c>
      <c r="C754" s="412" t="s">
        <v>1920</v>
      </c>
      <c r="D754" s="579" t="s">
        <v>3155</v>
      </c>
      <c r="E754" s="415" t="s">
        <v>3176</v>
      </c>
      <c r="F754" s="448" t="s">
        <v>137</v>
      </c>
      <c r="G754" s="412" t="s">
        <v>1968</v>
      </c>
      <c r="H754" s="412" t="s">
        <v>11</v>
      </c>
      <c r="I754" s="579" t="s">
        <v>6</v>
      </c>
      <c r="J754" s="579" t="s">
        <v>66</v>
      </c>
      <c r="K754" s="723">
        <v>0.27777777777777779</v>
      </c>
      <c r="L754" s="449"/>
      <c r="M754" s="450">
        <v>18</v>
      </c>
      <c r="N754" s="450">
        <v>3</v>
      </c>
      <c r="O754" s="351">
        <f t="shared" si="25"/>
        <v>0.16666666666666666</v>
      </c>
      <c r="P754" s="724">
        <v>0.6</v>
      </c>
      <c r="Q754" s="352">
        <f t="shared" si="24"/>
        <v>60</v>
      </c>
      <c r="R754" s="348"/>
      <c r="S754" s="722"/>
    </row>
    <row r="755" spans="1:19" s="447" customFormat="1">
      <c r="A755" s="446" t="s">
        <v>4</v>
      </c>
      <c r="B755" s="579" t="s">
        <v>3160</v>
      </c>
      <c r="C755" s="412" t="s">
        <v>1920</v>
      </c>
      <c r="D755" s="579" t="s">
        <v>3157</v>
      </c>
      <c r="E755" s="415"/>
      <c r="F755" s="448" t="s">
        <v>137</v>
      </c>
      <c r="G755" s="412" t="s">
        <v>1968</v>
      </c>
      <c r="H755" s="412" t="s">
        <v>11</v>
      </c>
      <c r="I755" s="579" t="s">
        <v>6</v>
      </c>
      <c r="J755" s="579" t="s">
        <v>66</v>
      </c>
      <c r="K755" s="723">
        <v>0.10714285714285714</v>
      </c>
      <c r="L755" s="449"/>
      <c r="M755" s="450">
        <v>112</v>
      </c>
      <c r="N755" s="450">
        <v>7</v>
      </c>
      <c r="O755" s="351">
        <f t="shared" si="25"/>
        <v>6.25E-2</v>
      </c>
      <c r="P755" s="724">
        <v>0.58333333333333337</v>
      </c>
      <c r="Q755" s="352">
        <f t="shared" si="24"/>
        <v>58.333333333333336</v>
      </c>
      <c r="R755" s="348"/>
      <c r="S755" s="722"/>
    </row>
    <row r="756" spans="1:19" s="447" customFormat="1">
      <c r="A756" s="446" t="s">
        <v>4</v>
      </c>
      <c r="B756" s="579" t="s">
        <v>3160</v>
      </c>
      <c r="C756" s="412" t="s">
        <v>1920</v>
      </c>
      <c r="D756" s="579" t="s">
        <v>3157</v>
      </c>
      <c r="E756" s="415" t="s">
        <v>3177</v>
      </c>
      <c r="F756" s="448" t="s">
        <v>137</v>
      </c>
      <c r="G756" s="412" t="s">
        <v>1968</v>
      </c>
      <c r="H756" s="412" t="s">
        <v>11</v>
      </c>
      <c r="I756" s="579" t="s">
        <v>6</v>
      </c>
      <c r="J756" s="579" t="s">
        <v>66</v>
      </c>
      <c r="K756" s="723">
        <v>0.1875</v>
      </c>
      <c r="L756" s="449" t="s">
        <v>3166</v>
      </c>
      <c r="M756" s="450">
        <v>16</v>
      </c>
      <c r="N756" s="450">
        <v>3</v>
      </c>
      <c r="O756" s="351">
        <f t="shared" si="25"/>
        <v>0.1875</v>
      </c>
      <c r="P756" s="724">
        <v>1</v>
      </c>
      <c r="Q756" s="352">
        <f t="shared" si="24"/>
        <v>100</v>
      </c>
      <c r="R756" s="348"/>
      <c r="S756" s="722"/>
    </row>
    <row r="757" spans="1:19" s="447" customFormat="1">
      <c r="A757" s="446" t="s">
        <v>4</v>
      </c>
      <c r="B757" s="579" t="s">
        <v>3160</v>
      </c>
      <c r="C757" s="412" t="s">
        <v>1920</v>
      </c>
      <c r="D757" s="579" t="s">
        <v>3158</v>
      </c>
      <c r="E757" s="415"/>
      <c r="F757" s="448" t="s">
        <v>137</v>
      </c>
      <c r="G757" s="412" t="s">
        <v>1968</v>
      </c>
      <c r="H757" s="412" t="s">
        <v>11</v>
      </c>
      <c r="I757" s="579" t="s">
        <v>6</v>
      </c>
      <c r="J757" s="579" t="s">
        <v>66</v>
      </c>
      <c r="K757" s="723">
        <v>0.17821782178217821</v>
      </c>
      <c r="L757" s="449"/>
      <c r="M757" s="450">
        <v>101</v>
      </c>
      <c r="N757" s="450">
        <v>13</v>
      </c>
      <c r="O757" s="351">
        <f t="shared" si="25"/>
        <v>0.12871287128712872</v>
      </c>
      <c r="P757" s="724">
        <v>0.7222222222222221</v>
      </c>
      <c r="Q757" s="352">
        <f t="shared" si="24"/>
        <v>72.222222222222229</v>
      </c>
      <c r="R757" s="348"/>
      <c r="S757" s="722"/>
    </row>
    <row r="758" spans="1:19" s="447" customFormat="1">
      <c r="A758" s="446" t="s">
        <v>4</v>
      </c>
      <c r="B758" s="579" t="s">
        <v>3160</v>
      </c>
      <c r="C758" s="412" t="s">
        <v>1920</v>
      </c>
      <c r="D758" s="579" t="s">
        <v>3163</v>
      </c>
      <c r="E758" s="415"/>
      <c r="F758" s="448" t="s">
        <v>137</v>
      </c>
      <c r="G758" s="412" t="s">
        <v>1968</v>
      </c>
      <c r="H758" s="412" t="s">
        <v>11</v>
      </c>
      <c r="I758" s="579" t="s">
        <v>6</v>
      </c>
      <c r="J758" s="579" t="s">
        <v>66</v>
      </c>
      <c r="K758" s="723">
        <v>0.43209876543209874</v>
      </c>
      <c r="L758" s="449"/>
      <c r="M758" s="450">
        <v>81</v>
      </c>
      <c r="N758" s="450">
        <v>27</v>
      </c>
      <c r="O758" s="351">
        <f t="shared" si="25"/>
        <v>0.33333333333333331</v>
      </c>
      <c r="P758" s="724">
        <v>0.77142857142857157</v>
      </c>
      <c r="Q758" s="352">
        <f t="shared" si="24"/>
        <v>77.142857142857153</v>
      </c>
      <c r="R758" s="348"/>
      <c r="S758" s="722"/>
    </row>
    <row r="759" spans="1:19" s="447" customFormat="1">
      <c r="A759" s="446" t="s">
        <v>4</v>
      </c>
      <c r="B759" s="579" t="s">
        <v>3</v>
      </c>
      <c r="C759" s="412" t="s">
        <v>38</v>
      </c>
      <c r="D759" s="579" t="s">
        <v>3178</v>
      </c>
      <c r="E759" s="415" t="s">
        <v>3179</v>
      </c>
      <c r="F759" s="448" t="s">
        <v>137</v>
      </c>
      <c r="G759" s="412" t="s">
        <v>1968</v>
      </c>
      <c r="H759" s="412" t="s">
        <v>11</v>
      </c>
      <c r="I759" s="579" t="s">
        <v>6</v>
      </c>
      <c r="J759" s="579" t="s">
        <v>66</v>
      </c>
      <c r="K759" s="723">
        <v>4.7058823529411764E-2</v>
      </c>
      <c r="L759" s="449"/>
      <c r="M759" s="450">
        <v>85</v>
      </c>
      <c r="N759" s="450">
        <v>4</v>
      </c>
      <c r="O759" s="351">
        <f t="shared" si="25"/>
        <v>4.7058823529411764E-2</v>
      </c>
      <c r="P759" s="724">
        <v>1</v>
      </c>
      <c r="Q759" s="352">
        <f t="shared" si="24"/>
        <v>100</v>
      </c>
      <c r="R759" s="348"/>
      <c r="S759" s="722"/>
    </row>
    <row r="760" spans="1:19" s="447" customFormat="1">
      <c r="A760" s="446" t="s">
        <v>4</v>
      </c>
      <c r="B760" s="579" t="s">
        <v>3</v>
      </c>
      <c r="C760" s="412" t="s">
        <v>38</v>
      </c>
      <c r="D760" s="579" t="s">
        <v>3157</v>
      </c>
      <c r="E760" s="415"/>
      <c r="F760" s="448" t="s">
        <v>137</v>
      </c>
      <c r="G760" s="412" t="s">
        <v>1968</v>
      </c>
      <c r="H760" s="412" t="s">
        <v>11</v>
      </c>
      <c r="I760" s="579" t="s">
        <v>6</v>
      </c>
      <c r="J760" s="579" t="s">
        <v>66</v>
      </c>
      <c r="K760" s="723">
        <v>5.6603773584905669E-2</v>
      </c>
      <c r="L760" s="449"/>
      <c r="M760" s="450">
        <v>53</v>
      </c>
      <c r="N760" s="450">
        <v>2</v>
      </c>
      <c r="O760" s="351">
        <f t="shared" si="25"/>
        <v>3.7735849056603772E-2</v>
      </c>
      <c r="P760" s="724">
        <v>0.66666666666666652</v>
      </c>
      <c r="Q760" s="352">
        <f t="shared" si="24"/>
        <v>66.666666666666657</v>
      </c>
      <c r="R760" s="348"/>
      <c r="S760" s="722"/>
    </row>
    <row r="761" spans="1:19" s="447" customFormat="1">
      <c r="A761" s="446" t="s">
        <v>4</v>
      </c>
      <c r="B761" s="579" t="s">
        <v>3</v>
      </c>
      <c r="C761" s="412" t="s">
        <v>1913</v>
      </c>
      <c r="D761" s="579" t="s">
        <v>3178</v>
      </c>
      <c r="E761" s="415"/>
      <c r="F761" s="448" t="s">
        <v>137</v>
      </c>
      <c r="G761" s="412" t="s">
        <v>1968</v>
      </c>
      <c r="H761" s="412" t="s">
        <v>11</v>
      </c>
      <c r="I761" s="579" t="s">
        <v>6</v>
      </c>
      <c r="J761" s="579" t="s">
        <v>66</v>
      </c>
      <c r="K761" s="723">
        <v>7.6923076923076927E-2</v>
      </c>
      <c r="L761" s="449"/>
      <c r="M761" s="450">
        <v>39</v>
      </c>
      <c r="N761" s="450">
        <v>3</v>
      </c>
      <c r="O761" s="351">
        <f t="shared" si="25"/>
        <v>7.6923076923076927E-2</v>
      </c>
      <c r="P761" s="724">
        <v>1</v>
      </c>
      <c r="Q761" s="352">
        <f t="shared" si="24"/>
        <v>100</v>
      </c>
      <c r="R761" s="348"/>
      <c r="S761" s="722"/>
    </row>
    <row r="762" spans="1:19" s="447" customFormat="1">
      <c r="A762" s="446" t="s">
        <v>4</v>
      </c>
      <c r="B762" s="579" t="s">
        <v>3</v>
      </c>
      <c r="C762" s="412" t="s">
        <v>1913</v>
      </c>
      <c r="D762" s="579" t="s">
        <v>3157</v>
      </c>
      <c r="E762" s="415"/>
      <c r="F762" s="448" t="s">
        <v>137</v>
      </c>
      <c r="G762" s="412" t="s">
        <v>1968</v>
      </c>
      <c r="H762" s="412" t="s">
        <v>11</v>
      </c>
      <c r="I762" s="579" t="s">
        <v>6</v>
      </c>
      <c r="J762" s="579" t="s">
        <v>66</v>
      </c>
      <c r="K762" s="723">
        <v>0.21428571428571427</v>
      </c>
      <c r="L762" s="449"/>
      <c r="M762" s="450">
        <v>14</v>
      </c>
      <c r="N762" s="450">
        <v>3</v>
      </c>
      <c r="O762" s="351">
        <f t="shared" si="25"/>
        <v>0.21428571428571427</v>
      </c>
      <c r="P762" s="724">
        <v>1</v>
      </c>
      <c r="Q762" s="352">
        <f t="shared" si="24"/>
        <v>100</v>
      </c>
      <c r="R762" s="348"/>
      <c r="S762" s="722"/>
    </row>
    <row r="763" spans="1:19" s="447" customFormat="1">
      <c r="A763" s="446" t="s">
        <v>4</v>
      </c>
      <c r="B763" s="579" t="s">
        <v>3</v>
      </c>
      <c r="C763" s="412" t="s">
        <v>1914</v>
      </c>
      <c r="D763" s="579" t="s">
        <v>3178</v>
      </c>
      <c r="E763" s="415"/>
      <c r="F763" s="448" t="s">
        <v>137</v>
      </c>
      <c r="G763" s="412" t="s">
        <v>1968</v>
      </c>
      <c r="H763" s="412" t="s">
        <v>11</v>
      </c>
      <c r="I763" s="579" t="s">
        <v>6</v>
      </c>
      <c r="J763" s="579" t="s">
        <v>66</v>
      </c>
      <c r="K763" s="723">
        <v>0.16666666666666663</v>
      </c>
      <c r="L763" s="449"/>
      <c r="M763" s="450">
        <v>18</v>
      </c>
      <c r="N763" s="450">
        <v>3</v>
      </c>
      <c r="O763" s="351">
        <f t="shared" si="25"/>
        <v>0.16666666666666666</v>
      </c>
      <c r="P763" s="724">
        <v>1</v>
      </c>
      <c r="Q763" s="352">
        <f t="shared" si="24"/>
        <v>100.00000000000003</v>
      </c>
      <c r="R763" s="348"/>
      <c r="S763" s="722"/>
    </row>
    <row r="764" spans="1:19" s="447" customFormat="1">
      <c r="A764" s="446" t="s">
        <v>4</v>
      </c>
      <c r="B764" s="579" t="s">
        <v>3</v>
      </c>
      <c r="C764" s="412" t="s">
        <v>1914</v>
      </c>
      <c r="D764" s="579" t="s">
        <v>3157</v>
      </c>
      <c r="E764" s="415"/>
      <c r="F764" s="448" t="s">
        <v>137</v>
      </c>
      <c r="G764" s="412" t="s">
        <v>1968</v>
      </c>
      <c r="H764" s="412" t="s">
        <v>11</v>
      </c>
      <c r="I764" s="579" t="s">
        <v>6</v>
      </c>
      <c r="J764" s="579" t="s">
        <v>66</v>
      </c>
      <c r="K764" s="723">
        <v>0.10884353741496598</v>
      </c>
      <c r="L764" s="449"/>
      <c r="M764" s="450">
        <v>147</v>
      </c>
      <c r="N764" s="450">
        <v>11</v>
      </c>
      <c r="O764" s="351">
        <f t="shared" si="25"/>
        <v>7.4829931972789115E-2</v>
      </c>
      <c r="P764" s="724">
        <v>0.6875</v>
      </c>
      <c r="Q764" s="352">
        <f t="shared" si="24"/>
        <v>68.75</v>
      </c>
      <c r="R764" s="348"/>
      <c r="S764" s="722"/>
    </row>
    <row r="765" spans="1:19" s="447" customFormat="1">
      <c r="A765" s="446" t="s">
        <v>4</v>
      </c>
      <c r="B765" s="579" t="s">
        <v>3</v>
      </c>
      <c r="C765" s="412" t="s">
        <v>1914</v>
      </c>
      <c r="D765" s="579" t="s">
        <v>3158</v>
      </c>
      <c r="E765" s="415"/>
      <c r="F765" s="448" t="s">
        <v>137</v>
      </c>
      <c r="G765" s="412" t="s">
        <v>1968</v>
      </c>
      <c r="H765" s="412" t="s">
        <v>11</v>
      </c>
      <c r="I765" s="579" t="s">
        <v>6</v>
      </c>
      <c r="J765" s="579" t="s">
        <v>66</v>
      </c>
      <c r="K765" s="723">
        <v>0.21122112211221122</v>
      </c>
      <c r="L765" s="449"/>
      <c r="M765" s="450">
        <v>303</v>
      </c>
      <c r="N765" s="450">
        <v>54</v>
      </c>
      <c r="O765" s="351">
        <f t="shared" si="25"/>
        <v>0.17821782178217821</v>
      </c>
      <c r="P765" s="724">
        <v>0.84375</v>
      </c>
      <c r="Q765" s="352">
        <f t="shared" si="24"/>
        <v>84.375</v>
      </c>
      <c r="R765" s="348"/>
      <c r="S765" s="722"/>
    </row>
    <row r="766" spans="1:19" s="447" customFormat="1">
      <c r="A766" s="446" t="s">
        <v>4</v>
      </c>
      <c r="B766" s="579" t="s">
        <v>3</v>
      </c>
      <c r="C766" s="412" t="s">
        <v>1914</v>
      </c>
      <c r="D766" s="579" t="s">
        <v>3163</v>
      </c>
      <c r="E766" s="415"/>
      <c r="F766" s="448" t="s">
        <v>137</v>
      </c>
      <c r="G766" s="412" t="s">
        <v>1968</v>
      </c>
      <c r="H766" s="412" t="s">
        <v>11</v>
      </c>
      <c r="I766" s="579" t="s">
        <v>6</v>
      </c>
      <c r="J766" s="579" t="s">
        <v>66</v>
      </c>
      <c r="K766" s="723">
        <v>0.2196969696969697</v>
      </c>
      <c r="L766" s="449"/>
      <c r="M766" s="450">
        <v>132</v>
      </c>
      <c r="N766" s="450">
        <v>23</v>
      </c>
      <c r="O766" s="351">
        <f t="shared" si="25"/>
        <v>0.17424242424242425</v>
      </c>
      <c r="P766" s="724">
        <v>0.7931034482758621</v>
      </c>
      <c r="Q766" s="352">
        <f t="shared" si="24"/>
        <v>79.310344827586206</v>
      </c>
      <c r="R766" s="348"/>
      <c r="S766" s="722"/>
    </row>
    <row r="767" spans="1:19" s="447" customFormat="1">
      <c r="A767" s="446" t="s">
        <v>4</v>
      </c>
      <c r="B767" s="579" t="s">
        <v>3</v>
      </c>
      <c r="C767" s="412" t="s">
        <v>1915</v>
      </c>
      <c r="D767" s="579" t="s">
        <v>3157</v>
      </c>
      <c r="E767" s="415" t="s">
        <v>3180</v>
      </c>
      <c r="F767" s="448" t="s">
        <v>137</v>
      </c>
      <c r="G767" s="412" t="s">
        <v>1968</v>
      </c>
      <c r="H767" s="412" t="s">
        <v>11</v>
      </c>
      <c r="I767" s="579" t="s">
        <v>6</v>
      </c>
      <c r="J767" s="579" t="s">
        <v>66</v>
      </c>
      <c r="K767" s="723">
        <v>0.41935483870967744</v>
      </c>
      <c r="L767" s="449"/>
      <c r="M767" s="450">
        <v>31</v>
      </c>
      <c r="N767" s="450">
        <v>12</v>
      </c>
      <c r="O767" s="351">
        <f t="shared" si="25"/>
        <v>0.38709677419354838</v>
      </c>
      <c r="P767" s="724">
        <v>0.92307692307692302</v>
      </c>
      <c r="Q767" s="352">
        <f t="shared" si="24"/>
        <v>92.307692307692307</v>
      </c>
      <c r="R767" s="348"/>
      <c r="S767" s="722"/>
    </row>
    <row r="768" spans="1:19" s="447" customFormat="1">
      <c r="A768" s="446" t="s">
        <v>4</v>
      </c>
      <c r="B768" s="579" t="s">
        <v>3</v>
      </c>
      <c r="C768" s="412" t="s">
        <v>1916</v>
      </c>
      <c r="D768" s="579" t="s">
        <v>3178</v>
      </c>
      <c r="E768" s="415"/>
      <c r="F768" s="448" t="s">
        <v>137</v>
      </c>
      <c r="G768" s="412" t="s">
        <v>1968</v>
      </c>
      <c r="H768" s="412" t="s">
        <v>11</v>
      </c>
      <c r="I768" s="579" t="s">
        <v>6</v>
      </c>
      <c r="J768" s="579" t="s">
        <v>66</v>
      </c>
      <c r="K768" s="723">
        <v>6.3829787234042548E-2</v>
      </c>
      <c r="L768" s="449"/>
      <c r="M768" s="450">
        <v>47</v>
      </c>
      <c r="N768" s="450">
        <v>2</v>
      </c>
      <c r="O768" s="351">
        <f t="shared" si="25"/>
        <v>4.2553191489361701E-2</v>
      </c>
      <c r="P768" s="724">
        <v>0.66666666666666652</v>
      </c>
      <c r="Q768" s="352">
        <f t="shared" si="24"/>
        <v>66.666666666666671</v>
      </c>
      <c r="R768" s="348"/>
      <c r="S768" s="722"/>
    </row>
    <row r="769" spans="1:19" s="447" customFormat="1">
      <c r="A769" s="446" t="s">
        <v>4</v>
      </c>
      <c r="B769" s="579" t="s">
        <v>3</v>
      </c>
      <c r="C769" s="412" t="s">
        <v>1916</v>
      </c>
      <c r="D769" s="579" t="s">
        <v>3157</v>
      </c>
      <c r="E769" s="415" t="s">
        <v>3181</v>
      </c>
      <c r="F769" s="448" t="s">
        <v>137</v>
      </c>
      <c r="G769" s="412" t="s">
        <v>1968</v>
      </c>
      <c r="H769" s="412" t="s">
        <v>11</v>
      </c>
      <c r="I769" s="579" t="s">
        <v>6</v>
      </c>
      <c r="J769" s="579" t="s">
        <v>66</v>
      </c>
      <c r="K769" s="723">
        <v>0.34782608695652173</v>
      </c>
      <c r="L769" s="449"/>
      <c r="M769" s="450">
        <v>23</v>
      </c>
      <c r="N769" s="450">
        <v>4</v>
      </c>
      <c r="O769" s="351">
        <f t="shared" si="25"/>
        <v>0.17391304347826086</v>
      </c>
      <c r="P769" s="724">
        <v>0.5</v>
      </c>
      <c r="Q769" s="352">
        <f t="shared" si="24"/>
        <v>50</v>
      </c>
      <c r="R769" s="348"/>
      <c r="S769" s="722"/>
    </row>
    <row r="770" spans="1:19" s="447" customFormat="1">
      <c r="A770" s="446" t="s">
        <v>4</v>
      </c>
      <c r="B770" s="579" t="s">
        <v>3</v>
      </c>
      <c r="C770" s="412" t="s">
        <v>1917</v>
      </c>
      <c r="D770" s="579" t="s">
        <v>3157</v>
      </c>
      <c r="E770" s="415" t="s">
        <v>3182</v>
      </c>
      <c r="F770" s="448" t="s">
        <v>137</v>
      </c>
      <c r="G770" s="412" t="s">
        <v>1968</v>
      </c>
      <c r="H770" s="412" t="s">
        <v>11</v>
      </c>
      <c r="I770" s="579" t="s">
        <v>6</v>
      </c>
      <c r="J770" s="579" t="s">
        <v>66</v>
      </c>
      <c r="K770" s="723">
        <v>0.21428571428571427</v>
      </c>
      <c r="L770" s="449"/>
      <c r="M770" s="450">
        <v>42</v>
      </c>
      <c r="N770" s="450">
        <v>8</v>
      </c>
      <c r="O770" s="351">
        <f t="shared" si="25"/>
        <v>0.19047619047619047</v>
      </c>
      <c r="P770" s="724">
        <v>0.88888888888888884</v>
      </c>
      <c r="Q770" s="352">
        <f t="shared" si="24"/>
        <v>88.888888888888886</v>
      </c>
      <c r="R770" s="348"/>
      <c r="S770" s="722"/>
    </row>
    <row r="771" spans="1:19" s="447" customFormat="1">
      <c r="A771" s="446" t="s">
        <v>4</v>
      </c>
      <c r="B771" s="579" t="s">
        <v>3</v>
      </c>
      <c r="C771" s="412" t="s">
        <v>1917</v>
      </c>
      <c r="D771" s="579" t="s">
        <v>3158</v>
      </c>
      <c r="E771" s="415" t="s">
        <v>3183</v>
      </c>
      <c r="F771" s="448" t="s">
        <v>137</v>
      </c>
      <c r="G771" s="412" t="s">
        <v>1968</v>
      </c>
      <c r="H771" s="412" t="s">
        <v>11</v>
      </c>
      <c r="I771" s="579" t="s">
        <v>6</v>
      </c>
      <c r="J771" s="579" t="s">
        <v>66</v>
      </c>
      <c r="K771" s="723">
        <v>0.31818181818181818</v>
      </c>
      <c r="L771" s="449"/>
      <c r="M771" s="450">
        <v>22</v>
      </c>
      <c r="N771" s="450">
        <v>5</v>
      </c>
      <c r="O771" s="351">
        <f t="shared" si="25"/>
        <v>0.22727272727272727</v>
      </c>
      <c r="P771" s="724">
        <v>0.7142857142857143</v>
      </c>
      <c r="Q771" s="352">
        <f t="shared" si="24"/>
        <v>71.428571428571416</v>
      </c>
      <c r="R771" s="348"/>
      <c r="S771" s="722"/>
    </row>
    <row r="772" spans="1:19" s="447" customFormat="1">
      <c r="A772" s="446" t="s">
        <v>4</v>
      </c>
      <c r="B772" s="579" t="s">
        <v>3</v>
      </c>
      <c r="C772" s="412" t="s">
        <v>1919</v>
      </c>
      <c r="D772" s="579" t="s">
        <v>3184</v>
      </c>
      <c r="E772" s="415"/>
      <c r="F772" s="448" t="s">
        <v>137</v>
      </c>
      <c r="G772" s="412" t="s">
        <v>1968</v>
      </c>
      <c r="H772" s="412" t="s">
        <v>11</v>
      </c>
      <c r="I772" s="579" t="s">
        <v>6</v>
      </c>
      <c r="J772" s="579" t="s">
        <v>66</v>
      </c>
      <c r="K772" s="723">
        <v>4.5871559633027525E-2</v>
      </c>
      <c r="L772" s="449"/>
      <c r="M772" s="450">
        <v>109</v>
      </c>
      <c r="N772" s="450">
        <v>3</v>
      </c>
      <c r="O772" s="351">
        <f t="shared" si="25"/>
        <v>2.7522935779816515E-2</v>
      </c>
      <c r="P772" s="724">
        <v>0.6</v>
      </c>
      <c r="Q772" s="352">
        <f t="shared" si="24"/>
        <v>60</v>
      </c>
      <c r="R772" s="348"/>
      <c r="S772" s="722"/>
    </row>
    <row r="773" spans="1:19" s="447" customFormat="1">
      <c r="A773" s="446" t="s">
        <v>4</v>
      </c>
      <c r="B773" s="579" t="s">
        <v>3</v>
      </c>
      <c r="C773" s="412" t="s">
        <v>1919</v>
      </c>
      <c r="D773" s="579" t="s">
        <v>3178</v>
      </c>
      <c r="E773" s="415"/>
      <c r="F773" s="448" t="s">
        <v>137</v>
      </c>
      <c r="G773" s="412" t="s">
        <v>1968</v>
      </c>
      <c r="H773" s="412" t="s">
        <v>11</v>
      </c>
      <c r="I773" s="579" t="s">
        <v>6</v>
      </c>
      <c r="J773" s="579" t="s">
        <v>66</v>
      </c>
      <c r="K773" s="723">
        <v>3.9430449069003289E-2</v>
      </c>
      <c r="L773" s="449"/>
      <c r="M773" s="450">
        <v>913</v>
      </c>
      <c r="N773" s="450">
        <v>28</v>
      </c>
      <c r="O773" s="351">
        <f t="shared" si="25"/>
        <v>3.0668127053669222E-2</v>
      </c>
      <c r="P773" s="724">
        <v>0.7777777777777779</v>
      </c>
      <c r="Q773" s="352">
        <f t="shared" si="24"/>
        <v>77.777777777777786</v>
      </c>
      <c r="R773" s="348"/>
      <c r="S773" s="722"/>
    </row>
    <row r="774" spans="1:19" s="447" customFormat="1">
      <c r="A774" s="446" t="s">
        <v>4</v>
      </c>
      <c r="B774" s="579" t="s">
        <v>3</v>
      </c>
      <c r="C774" s="412" t="s">
        <v>1919</v>
      </c>
      <c r="D774" s="579" t="s">
        <v>3157</v>
      </c>
      <c r="E774" s="415" t="s">
        <v>3185</v>
      </c>
      <c r="F774" s="448" t="s">
        <v>137</v>
      </c>
      <c r="G774" s="412" t="s">
        <v>1968</v>
      </c>
      <c r="H774" s="412" t="s">
        <v>11</v>
      </c>
      <c r="I774" s="579" t="s">
        <v>6</v>
      </c>
      <c r="J774" s="579" t="s">
        <v>66</v>
      </c>
      <c r="K774" s="723">
        <v>0.26470588235294118</v>
      </c>
      <c r="L774" s="449"/>
      <c r="M774" s="450">
        <v>34</v>
      </c>
      <c r="N774" s="450">
        <v>7</v>
      </c>
      <c r="O774" s="351">
        <f t="shared" si="25"/>
        <v>0.20588235294117646</v>
      </c>
      <c r="P774" s="724">
        <v>0.7777777777777779</v>
      </c>
      <c r="Q774" s="352">
        <f t="shared" si="24"/>
        <v>77.777777777777786</v>
      </c>
      <c r="R774" s="348"/>
      <c r="S774" s="722"/>
    </row>
    <row r="775" spans="1:19" s="447" customFormat="1">
      <c r="A775" s="446" t="s">
        <v>4</v>
      </c>
      <c r="B775" s="579" t="s">
        <v>3</v>
      </c>
      <c r="C775" s="412" t="s">
        <v>1920</v>
      </c>
      <c r="D775" s="579" t="s">
        <v>3178</v>
      </c>
      <c r="E775" s="415"/>
      <c r="F775" s="448" t="s">
        <v>137</v>
      </c>
      <c r="G775" s="412" t="s">
        <v>1968</v>
      </c>
      <c r="H775" s="412" t="s">
        <v>11</v>
      </c>
      <c r="I775" s="579" t="s">
        <v>6</v>
      </c>
      <c r="J775" s="579" t="s">
        <v>66</v>
      </c>
      <c r="K775" s="723">
        <v>0.16666666666666663</v>
      </c>
      <c r="L775" s="449"/>
      <c r="M775" s="450">
        <v>18</v>
      </c>
      <c r="N775" s="450">
        <v>2</v>
      </c>
      <c r="O775" s="351">
        <f t="shared" si="25"/>
        <v>0.1111111111111111</v>
      </c>
      <c r="P775" s="724">
        <v>0.66666666666666652</v>
      </c>
      <c r="Q775" s="352">
        <f t="shared" si="24"/>
        <v>66.666666666666686</v>
      </c>
      <c r="R775" s="348"/>
      <c r="S775" s="722"/>
    </row>
    <row r="776" spans="1:19" s="447" customFormat="1">
      <c r="A776" s="446" t="s">
        <v>4</v>
      </c>
      <c r="B776" s="579" t="s">
        <v>3</v>
      </c>
      <c r="C776" s="412" t="s">
        <v>1920</v>
      </c>
      <c r="D776" s="579" t="s">
        <v>3157</v>
      </c>
      <c r="E776" s="415"/>
      <c r="F776" s="448" t="s">
        <v>137</v>
      </c>
      <c r="G776" s="412" t="s">
        <v>1968</v>
      </c>
      <c r="H776" s="412" t="s">
        <v>11</v>
      </c>
      <c r="I776" s="579" t="s">
        <v>6</v>
      </c>
      <c r="J776" s="579" t="s">
        <v>66</v>
      </c>
      <c r="K776" s="723">
        <v>0.10714285714285714</v>
      </c>
      <c r="L776" s="449"/>
      <c r="M776" s="450">
        <v>84</v>
      </c>
      <c r="N776" s="450">
        <v>8</v>
      </c>
      <c r="O776" s="351">
        <f t="shared" si="25"/>
        <v>9.5238095238095233E-2</v>
      </c>
      <c r="P776" s="724">
        <v>0.88888888888888884</v>
      </c>
      <c r="Q776" s="352">
        <f t="shared" si="24"/>
        <v>88.888888888888886</v>
      </c>
      <c r="R776" s="348"/>
      <c r="S776" s="722"/>
    </row>
    <row r="777" spans="1:19" s="447" customFormat="1">
      <c r="A777" s="446" t="s">
        <v>4</v>
      </c>
      <c r="B777" s="579" t="s">
        <v>3</v>
      </c>
      <c r="C777" s="412" t="s">
        <v>1920</v>
      </c>
      <c r="D777" s="579" t="s">
        <v>3158</v>
      </c>
      <c r="E777" s="415"/>
      <c r="F777" s="448" t="s">
        <v>137</v>
      </c>
      <c r="G777" s="412" t="s">
        <v>1968</v>
      </c>
      <c r="H777" s="412" t="s">
        <v>11</v>
      </c>
      <c r="I777" s="579" t="s">
        <v>6</v>
      </c>
      <c r="J777" s="579" t="s">
        <v>66</v>
      </c>
      <c r="K777" s="723">
        <v>0.14772727272727273</v>
      </c>
      <c r="L777" s="449"/>
      <c r="M777" s="450">
        <v>88</v>
      </c>
      <c r="N777" s="450">
        <v>12</v>
      </c>
      <c r="O777" s="351">
        <f t="shared" si="25"/>
        <v>0.13636363636363635</v>
      </c>
      <c r="P777" s="724">
        <v>0.92307692307692302</v>
      </c>
      <c r="Q777" s="352">
        <f t="shared" si="24"/>
        <v>92.307692307692307</v>
      </c>
      <c r="R777" s="348"/>
      <c r="S777" s="722"/>
    </row>
    <row r="778" spans="1:19" s="447" customFormat="1">
      <c r="A778" s="446" t="s">
        <v>4</v>
      </c>
      <c r="B778" s="579" t="s">
        <v>3</v>
      </c>
      <c r="C778" s="412" t="s">
        <v>1920</v>
      </c>
      <c r="D778" s="579" t="s">
        <v>3163</v>
      </c>
      <c r="E778" s="415" t="s">
        <v>3186</v>
      </c>
      <c r="F778" s="448" t="s">
        <v>137</v>
      </c>
      <c r="G778" s="412" t="s">
        <v>1968</v>
      </c>
      <c r="H778" s="412" t="s">
        <v>11</v>
      </c>
      <c r="I778" s="579" t="s">
        <v>6</v>
      </c>
      <c r="J778" s="579" t="s">
        <v>66</v>
      </c>
      <c r="K778" s="723">
        <v>0.76923076923076938</v>
      </c>
      <c r="L778" s="449"/>
      <c r="M778" s="450">
        <v>26</v>
      </c>
      <c r="N778" s="450">
        <v>18</v>
      </c>
      <c r="O778" s="351">
        <f t="shared" si="25"/>
        <v>0.69230769230769229</v>
      </c>
      <c r="P778" s="724">
        <v>0.9</v>
      </c>
      <c r="Q778" s="352">
        <f t="shared" si="24"/>
        <v>89.999999999999986</v>
      </c>
      <c r="R778" s="348"/>
      <c r="S778" s="722"/>
    </row>
    <row r="779" spans="1:19" s="447" customFormat="1">
      <c r="A779" s="446" t="s">
        <v>4</v>
      </c>
      <c r="B779" s="579" t="s">
        <v>591</v>
      </c>
      <c r="C779" s="412" t="s">
        <v>1914</v>
      </c>
      <c r="D779" s="579" t="s">
        <v>3163</v>
      </c>
      <c r="E779" s="415"/>
      <c r="F779" s="448" t="s">
        <v>137</v>
      </c>
      <c r="G779" s="412" t="s">
        <v>1968</v>
      </c>
      <c r="H779" s="412" t="s">
        <v>11</v>
      </c>
      <c r="I779" s="579" t="s">
        <v>6</v>
      </c>
      <c r="J779" s="579" t="s">
        <v>66</v>
      </c>
      <c r="K779" s="723">
        <v>0.75609756097560976</v>
      </c>
      <c r="L779" s="449"/>
      <c r="M779" s="450">
        <v>41</v>
      </c>
      <c r="N779" s="450">
        <v>29</v>
      </c>
      <c r="O779" s="351">
        <f t="shared" si="25"/>
        <v>0.70731707317073167</v>
      </c>
      <c r="P779" s="724">
        <v>0.93548387096774188</v>
      </c>
      <c r="Q779" s="352">
        <f t="shared" si="24"/>
        <v>93.548387096774192</v>
      </c>
      <c r="R779" s="348"/>
      <c r="S779" s="722"/>
    </row>
    <row r="780" spans="1:19" s="447" customFormat="1">
      <c r="A780" s="446" t="s">
        <v>4</v>
      </c>
      <c r="B780" s="579" t="s">
        <v>591</v>
      </c>
      <c r="C780" s="412" t="s">
        <v>1914</v>
      </c>
      <c r="D780" s="579" t="s">
        <v>3164</v>
      </c>
      <c r="E780" s="415"/>
      <c r="F780" s="448" t="s">
        <v>137</v>
      </c>
      <c r="G780" s="412" t="s">
        <v>1968</v>
      </c>
      <c r="H780" s="412" t="s">
        <v>11</v>
      </c>
      <c r="I780" s="579" t="s">
        <v>6</v>
      </c>
      <c r="J780" s="579" t="s">
        <v>66</v>
      </c>
      <c r="K780" s="723">
        <v>0.78787878787878785</v>
      </c>
      <c r="L780" s="449"/>
      <c r="M780" s="450">
        <v>33</v>
      </c>
      <c r="N780" s="450">
        <v>23</v>
      </c>
      <c r="O780" s="351">
        <f t="shared" si="25"/>
        <v>0.69696969696969702</v>
      </c>
      <c r="P780" s="724">
        <v>0.88461538461538458</v>
      </c>
      <c r="Q780" s="352">
        <f t="shared" si="24"/>
        <v>88.461538461538453</v>
      </c>
      <c r="R780" s="348"/>
      <c r="S780" s="722"/>
    </row>
    <row r="781" spans="1:19" s="447" customFormat="1">
      <c r="A781" s="446" t="s">
        <v>4</v>
      </c>
      <c r="B781" s="579" t="s">
        <v>591</v>
      </c>
      <c r="C781" s="412" t="s">
        <v>1916</v>
      </c>
      <c r="D781" s="579" t="s">
        <v>3163</v>
      </c>
      <c r="E781" s="415" t="s">
        <v>3187</v>
      </c>
      <c r="F781" s="448" t="s">
        <v>137</v>
      </c>
      <c r="G781" s="412" t="s">
        <v>1968</v>
      </c>
      <c r="H781" s="412" t="s">
        <v>11</v>
      </c>
      <c r="I781" s="579" t="s">
        <v>6</v>
      </c>
      <c r="J781" s="579" t="s">
        <v>66</v>
      </c>
      <c r="K781" s="723">
        <v>0.75</v>
      </c>
      <c r="L781" s="449"/>
      <c r="M781" s="450">
        <v>12</v>
      </c>
      <c r="N781" s="450">
        <v>7</v>
      </c>
      <c r="O781" s="351">
        <f t="shared" si="25"/>
        <v>0.58333333333333337</v>
      </c>
      <c r="P781" s="724">
        <v>0.7777777777777779</v>
      </c>
      <c r="Q781" s="352">
        <f t="shared" si="24"/>
        <v>77.777777777777786</v>
      </c>
      <c r="R781" s="348"/>
      <c r="S781" s="722"/>
    </row>
    <row r="782" spans="1:19" s="447" customFormat="1">
      <c r="A782" s="446" t="s">
        <v>4</v>
      </c>
      <c r="B782" s="579" t="s">
        <v>591</v>
      </c>
      <c r="C782" s="412" t="s">
        <v>1917</v>
      </c>
      <c r="D782" s="579" t="s">
        <v>3163</v>
      </c>
      <c r="E782" s="415" t="s">
        <v>3188</v>
      </c>
      <c r="F782" s="448" t="s">
        <v>137</v>
      </c>
      <c r="G782" s="412" t="s">
        <v>1968</v>
      </c>
      <c r="H782" s="412" t="s">
        <v>11</v>
      </c>
      <c r="I782" s="579" t="s">
        <v>6</v>
      </c>
      <c r="J782" s="579" t="s">
        <v>66</v>
      </c>
      <c r="K782" s="723">
        <v>0.77419354838709675</v>
      </c>
      <c r="L782" s="449"/>
      <c r="M782" s="450">
        <v>62</v>
      </c>
      <c r="N782" s="450">
        <v>45</v>
      </c>
      <c r="O782" s="351">
        <f t="shared" si="25"/>
        <v>0.72580645161290325</v>
      </c>
      <c r="P782" s="724">
        <v>0.9375</v>
      </c>
      <c r="Q782" s="352">
        <f t="shared" si="24"/>
        <v>93.75</v>
      </c>
      <c r="R782" s="348"/>
      <c r="S782" s="722"/>
    </row>
    <row r="783" spans="1:19" s="447" customFormat="1">
      <c r="A783" s="446" t="s">
        <v>4</v>
      </c>
      <c r="B783" s="579" t="s">
        <v>591</v>
      </c>
      <c r="C783" s="412" t="s">
        <v>1917</v>
      </c>
      <c r="D783" s="579" t="s">
        <v>3164</v>
      </c>
      <c r="E783" s="415"/>
      <c r="F783" s="448" t="s">
        <v>137</v>
      </c>
      <c r="G783" s="412" t="s">
        <v>1968</v>
      </c>
      <c r="H783" s="412" t="s">
        <v>11</v>
      </c>
      <c r="I783" s="579" t="s">
        <v>6</v>
      </c>
      <c r="J783" s="579" t="s">
        <v>66</v>
      </c>
      <c r="K783" s="723">
        <v>0.8</v>
      </c>
      <c r="L783" s="449"/>
      <c r="M783" s="450">
        <v>25</v>
      </c>
      <c r="N783" s="450">
        <v>18</v>
      </c>
      <c r="O783" s="351">
        <f t="shared" si="25"/>
        <v>0.72</v>
      </c>
      <c r="P783" s="724">
        <v>0.9</v>
      </c>
      <c r="Q783" s="352">
        <f t="shared" si="24"/>
        <v>90</v>
      </c>
      <c r="R783" s="348"/>
      <c r="S783" s="722"/>
    </row>
    <row r="784" spans="1:19" s="447" customFormat="1">
      <c r="A784" s="446" t="s">
        <v>4</v>
      </c>
      <c r="B784" s="579" t="s">
        <v>591</v>
      </c>
      <c r="C784" s="412" t="s">
        <v>1920</v>
      </c>
      <c r="D784" s="579" t="s">
        <v>3164</v>
      </c>
      <c r="E784" s="415"/>
      <c r="F784" s="448" t="s">
        <v>137</v>
      </c>
      <c r="G784" s="412" t="s">
        <v>1968</v>
      </c>
      <c r="H784" s="412" t="s">
        <v>11</v>
      </c>
      <c r="I784" s="579" t="s">
        <v>6</v>
      </c>
      <c r="J784" s="579" t="s">
        <v>66</v>
      </c>
      <c r="K784" s="723">
        <v>0.76923076923076938</v>
      </c>
      <c r="L784" s="449"/>
      <c r="M784" s="450">
        <v>26</v>
      </c>
      <c r="N784" s="450">
        <v>19</v>
      </c>
      <c r="O784" s="351">
        <f t="shared" si="25"/>
        <v>0.73076923076923073</v>
      </c>
      <c r="P784" s="724">
        <v>0.95</v>
      </c>
      <c r="Q784" s="352">
        <f t="shared" si="24"/>
        <v>94.999999999999986</v>
      </c>
      <c r="R784" s="348"/>
      <c r="S784" s="722"/>
    </row>
    <row r="785" spans="1:19" s="447" customFormat="1">
      <c r="A785" s="446" t="s">
        <v>4</v>
      </c>
      <c r="B785" s="579" t="s">
        <v>3160</v>
      </c>
      <c r="C785" s="412" t="s">
        <v>38</v>
      </c>
      <c r="D785" s="579" t="s">
        <v>3155</v>
      </c>
      <c r="E785" s="415" t="s">
        <v>3156</v>
      </c>
      <c r="F785" s="448" t="s">
        <v>137</v>
      </c>
      <c r="G785" s="412" t="s">
        <v>1930</v>
      </c>
      <c r="H785" s="412" t="s">
        <v>11</v>
      </c>
      <c r="I785" s="579" t="s">
        <v>5</v>
      </c>
      <c r="J785" s="579" t="s">
        <v>66</v>
      </c>
      <c r="K785" s="725">
        <v>1</v>
      </c>
      <c r="L785" s="449"/>
      <c r="M785" s="450">
        <v>115</v>
      </c>
      <c r="N785" s="450">
        <v>115</v>
      </c>
      <c r="O785" s="726">
        <f>N785/M785</f>
        <v>1</v>
      </c>
      <c r="P785" s="727">
        <v>1</v>
      </c>
      <c r="Q785" s="352">
        <f>N785/(M785*K785/100)</f>
        <v>100.00000000000001</v>
      </c>
      <c r="R785" s="348"/>
      <c r="S785" s="722"/>
    </row>
    <row r="786" spans="1:19" s="447" customFormat="1">
      <c r="A786" s="446" t="s">
        <v>4</v>
      </c>
      <c r="B786" s="579" t="s">
        <v>3160</v>
      </c>
      <c r="C786" s="412" t="s">
        <v>38</v>
      </c>
      <c r="D786" s="579" t="s">
        <v>3157</v>
      </c>
      <c r="E786" s="415"/>
      <c r="F786" s="448" t="s">
        <v>137</v>
      </c>
      <c r="G786" s="412" t="s">
        <v>1930</v>
      </c>
      <c r="H786" s="412" t="s">
        <v>11</v>
      </c>
      <c r="I786" s="579" t="s">
        <v>5</v>
      </c>
      <c r="J786" s="579" t="s">
        <v>66</v>
      </c>
      <c r="K786" s="725">
        <v>1</v>
      </c>
      <c r="L786" s="449"/>
      <c r="M786" s="450">
        <v>139</v>
      </c>
      <c r="N786" s="450">
        <v>139</v>
      </c>
      <c r="O786" s="726">
        <f t="shared" ref="O786:O844" si="26">N786/M786</f>
        <v>1</v>
      </c>
      <c r="P786" s="727">
        <v>1</v>
      </c>
      <c r="Q786" s="352">
        <f t="shared" ref="Q786:Q844" si="27">N786/(M786*K786/100)</f>
        <v>100</v>
      </c>
      <c r="R786" s="348"/>
      <c r="S786" s="722"/>
    </row>
    <row r="787" spans="1:19" s="447" customFormat="1">
      <c r="A787" s="446" t="s">
        <v>4</v>
      </c>
      <c r="B787" s="579" t="s">
        <v>3160</v>
      </c>
      <c r="C787" s="412" t="s">
        <v>38</v>
      </c>
      <c r="D787" s="579" t="s">
        <v>3158</v>
      </c>
      <c r="E787" s="415" t="s">
        <v>3159</v>
      </c>
      <c r="F787" s="448" t="s">
        <v>137</v>
      </c>
      <c r="G787" s="412" t="s">
        <v>1930</v>
      </c>
      <c r="H787" s="412" t="s">
        <v>11</v>
      </c>
      <c r="I787" s="579" t="s">
        <v>5</v>
      </c>
      <c r="J787" s="579" t="s">
        <v>66</v>
      </c>
      <c r="K787" s="725">
        <v>1</v>
      </c>
      <c r="L787" s="449"/>
      <c r="M787" s="450">
        <v>25</v>
      </c>
      <c r="N787" s="450">
        <v>25</v>
      </c>
      <c r="O787" s="726">
        <f t="shared" si="26"/>
        <v>1</v>
      </c>
      <c r="P787" s="727">
        <v>1</v>
      </c>
      <c r="Q787" s="352">
        <f t="shared" si="27"/>
        <v>100</v>
      </c>
      <c r="R787" s="348"/>
      <c r="S787" s="722"/>
    </row>
    <row r="788" spans="1:19" s="447" customFormat="1">
      <c r="A788" s="446" t="s">
        <v>4</v>
      </c>
      <c r="B788" s="579" t="s">
        <v>3160</v>
      </c>
      <c r="C788" s="412" t="s">
        <v>1913</v>
      </c>
      <c r="D788" s="579" t="s">
        <v>3161</v>
      </c>
      <c r="E788" s="415"/>
      <c r="F788" s="448" t="s">
        <v>137</v>
      </c>
      <c r="G788" s="412" t="s">
        <v>1930</v>
      </c>
      <c r="H788" s="412" t="s">
        <v>11</v>
      </c>
      <c r="I788" s="579" t="s">
        <v>5</v>
      </c>
      <c r="J788" s="579" t="s">
        <v>66</v>
      </c>
      <c r="K788" s="725">
        <v>1</v>
      </c>
      <c r="L788" s="449"/>
      <c r="M788" s="450">
        <v>1814</v>
      </c>
      <c r="N788" s="450">
        <v>1814</v>
      </c>
      <c r="O788" s="726">
        <f t="shared" si="26"/>
        <v>1</v>
      </c>
      <c r="P788" s="727">
        <v>1</v>
      </c>
      <c r="Q788" s="352">
        <f t="shared" si="27"/>
        <v>100</v>
      </c>
      <c r="R788" s="348"/>
      <c r="S788" s="722"/>
    </row>
    <row r="789" spans="1:19" s="447" customFormat="1">
      <c r="A789" s="446" t="s">
        <v>4</v>
      </c>
      <c r="B789" s="579" t="s">
        <v>3160</v>
      </c>
      <c r="C789" s="412" t="s">
        <v>1913</v>
      </c>
      <c r="D789" s="579" t="s">
        <v>3155</v>
      </c>
      <c r="E789" s="415"/>
      <c r="F789" s="448" t="s">
        <v>137</v>
      </c>
      <c r="G789" s="412" t="s">
        <v>1930</v>
      </c>
      <c r="H789" s="412" t="s">
        <v>11</v>
      </c>
      <c r="I789" s="579" t="s">
        <v>5</v>
      </c>
      <c r="J789" s="579" t="s">
        <v>66</v>
      </c>
      <c r="K789" s="725">
        <v>1</v>
      </c>
      <c r="L789" s="449"/>
      <c r="M789" s="450">
        <v>14</v>
      </c>
      <c r="N789" s="450">
        <v>14</v>
      </c>
      <c r="O789" s="726">
        <f t="shared" si="26"/>
        <v>1</v>
      </c>
      <c r="P789" s="727">
        <v>1</v>
      </c>
      <c r="Q789" s="352">
        <f t="shared" si="27"/>
        <v>99.999999999999986</v>
      </c>
      <c r="R789" s="348"/>
      <c r="S789" s="722"/>
    </row>
    <row r="790" spans="1:19" s="447" customFormat="1">
      <c r="A790" s="446" t="s">
        <v>4</v>
      </c>
      <c r="B790" s="579" t="s">
        <v>3160</v>
      </c>
      <c r="C790" s="412" t="s">
        <v>1913</v>
      </c>
      <c r="D790" s="579" t="s">
        <v>3157</v>
      </c>
      <c r="E790" s="415"/>
      <c r="F790" s="448" t="s">
        <v>137</v>
      </c>
      <c r="G790" s="412" t="s">
        <v>1930</v>
      </c>
      <c r="H790" s="412" t="s">
        <v>11</v>
      </c>
      <c r="I790" s="579" t="s">
        <v>5</v>
      </c>
      <c r="J790" s="579" t="s">
        <v>66</v>
      </c>
      <c r="K790" s="725">
        <v>1</v>
      </c>
      <c r="L790" s="449"/>
      <c r="M790" s="450">
        <v>84</v>
      </c>
      <c r="N790" s="450">
        <v>84</v>
      </c>
      <c r="O790" s="726">
        <f t="shared" si="26"/>
        <v>1</v>
      </c>
      <c r="P790" s="727">
        <v>1</v>
      </c>
      <c r="Q790" s="352">
        <f t="shared" si="27"/>
        <v>100</v>
      </c>
      <c r="R790" s="348"/>
      <c r="S790" s="722"/>
    </row>
    <row r="791" spans="1:19" s="447" customFormat="1">
      <c r="A791" s="446" t="s">
        <v>4</v>
      </c>
      <c r="B791" s="579" t="s">
        <v>3160</v>
      </c>
      <c r="C791" s="412" t="s">
        <v>1914</v>
      </c>
      <c r="D791" s="579" t="s">
        <v>3157</v>
      </c>
      <c r="E791" s="415" t="s">
        <v>3162</v>
      </c>
      <c r="F791" s="448" t="s">
        <v>137</v>
      </c>
      <c r="G791" s="412" t="s">
        <v>1930</v>
      </c>
      <c r="H791" s="412" t="s">
        <v>11</v>
      </c>
      <c r="I791" s="579" t="s">
        <v>5</v>
      </c>
      <c r="J791" s="579" t="s">
        <v>66</v>
      </c>
      <c r="K791" s="725">
        <v>1</v>
      </c>
      <c r="L791" s="449"/>
      <c r="M791" s="450">
        <v>66</v>
      </c>
      <c r="N791" s="450">
        <v>66</v>
      </c>
      <c r="O791" s="726">
        <f t="shared" si="26"/>
        <v>1</v>
      </c>
      <c r="P791" s="727">
        <v>1</v>
      </c>
      <c r="Q791" s="352">
        <f t="shared" si="27"/>
        <v>100</v>
      </c>
      <c r="R791" s="348"/>
      <c r="S791" s="722"/>
    </row>
    <row r="792" spans="1:19" s="447" customFormat="1">
      <c r="A792" s="446" t="s">
        <v>4</v>
      </c>
      <c r="B792" s="579" t="s">
        <v>3160</v>
      </c>
      <c r="C792" s="412" t="s">
        <v>1914</v>
      </c>
      <c r="D792" s="579" t="s">
        <v>3158</v>
      </c>
      <c r="E792" s="415"/>
      <c r="F792" s="448" t="s">
        <v>137</v>
      </c>
      <c r="G792" s="412" t="s">
        <v>1930</v>
      </c>
      <c r="H792" s="412" t="s">
        <v>11</v>
      </c>
      <c r="I792" s="579" t="s">
        <v>5</v>
      </c>
      <c r="J792" s="579" t="s">
        <v>66</v>
      </c>
      <c r="K792" s="725">
        <v>1</v>
      </c>
      <c r="L792" s="449"/>
      <c r="M792" s="450">
        <v>75</v>
      </c>
      <c r="N792" s="450">
        <v>75</v>
      </c>
      <c r="O792" s="726">
        <f t="shared" si="26"/>
        <v>1</v>
      </c>
      <c r="P792" s="727">
        <v>1</v>
      </c>
      <c r="Q792" s="352">
        <f t="shared" si="27"/>
        <v>100</v>
      </c>
      <c r="R792" s="348"/>
      <c r="S792" s="722"/>
    </row>
    <row r="793" spans="1:19" s="447" customFormat="1">
      <c r="A793" s="446" t="s">
        <v>4</v>
      </c>
      <c r="B793" s="579" t="s">
        <v>3160</v>
      </c>
      <c r="C793" s="412" t="s">
        <v>1914</v>
      </c>
      <c r="D793" s="579" t="s">
        <v>3163</v>
      </c>
      <c r="E793" s="415"/>
      <c r="F793" s="448" t="s">
        <v>137</v>
      </c>
      <c r="G793" s="412" t="s">
        <v>1930</v>
      </c>
      <c r="H793" s="412" t="s">
        <v>11</v>
      </c>
      <c r="I793" s="579" t="s">
        <v>5</v>
      </c>
      <c r="J793" s="579" t="s">
        <v>66</v>
      </c>
      <c r="K793" s="725">
        <v>1</v>
      </c>
      <c r="L793" s="449"/>
      <c r="M793" s="450">
        <v>108</v>
      </c>
      <c r="N793" s="450">
        <v>108</v>
      </c>
      <c r="O793" s="726">
        <f t="shared" si="26"/>
        <v>1</v>
      </c>
      <c r="P793" s="727">
        <v>1</v>
      </c>
      <c r="Q793" s="352">
        <f t="shared" si="27"/>
        <v>100</v>
      </c>
      <c r="R793" s="348"/>
      <c r="S793" s="722"/>
    </row>
    <row r="794" spans="1:19" s="447" customFormat="1">
      <c r="A794" s="446" t="s">
        <v>4</v>
      </c>
      <c r="B794" s="579" t="s">
        <v>3160</v>
      </c>
      <c r="C794" s="412" t="s">
        <v>1914</v>
      </c>
      <c r="D794" s="579" t="s">
        <v>3164</v>
      </c>
      <c r="E794" s="415"/>
      <c r="F794" s="448" t="s">
        <v>137</v>
      </c>
      <c r="G794" s="412" t="s">
        <v>1930</v>
      </c>
      <c r="H794" s="412" t="s">
        <v>11</v>
      </c>
      <c r="I794" s="579" t="s">
        <v>5</v>
      </c>
      <c r="J794" s="579" t="s">
        <v>66</v>
      </c>
      <c r="K794" s="725">
        <v>1</v>
      </c>
      <c r="L794" s="449"/>
      <c r="M794" s="450">
        <v>13</v>
      </c>
      <c r="N794" s="450">
        <v>13</v>
      </c>
      <c r="O794" s="726">
        <f t="shared" si="26"/>
        <v>1</v>
      </c>
      <c r="P794" s="727">
        <v>1</v>
      </c>
      <c r="Q794" s="352">
        <f t="shared" si="27"/>
        <v>100</v>
      </c>
      <c r="R794" s="348"/>
      <c r="S794" s="722"/>
    </row>
    <row r="795" spans="1:19" s="447" customFormat="1">
      <c r="A795" s="446" t="s">
        <v>4</v>
      </c>
      <c r="B795" s="579" t="s">
        <v>3160</v>
      </c>
      <c r="C795" s="412" t="s">
        <v>1915</v>
      </c>
      <c r="D795" s="579" t="s">
        <v>3155</v>
      </c>
      <c r="E795" s="415"/>
      <c r="F795" s="448" t="s">
        <v>137</v>
      </c>
      <c r="G795" s="412" t="s">
        <v>1930</v>
      </c>
      <c r="H795" s="412" t="s">
        <v>11</v>
      </c>
      <c r="I795" s="579" t="s">
        <v>5</v>
      </c>
      <c r="J795" s="579" t="s">
        <v>66</v>
      </c>
      <c r="K795" s="725">
        <v>1</v>
      </c>
      <c r="L795" s="449"/>
      <c r="M795" s="450">
        <v>71</v>
      </c>
      <c r="N795" s="450">
        <v>71</v>
      </c>
      <c r="O795" s="726">
        <f t="shared" si="26"/>
        <v>1</v>
      </c>
      <c r="P795" s="727">
        <v>1</v>
      </c>
      <c r="Q795" s="352">
        <f t="shared" si="27"/>
        <v>100</v>
      </c>
      <c r="R795" s="348"/>
      <c r="S795" s="722"/>
    </row>
    <row r="796" spans="1:19" s="447" customFormat="1">
      <c r="A796" s="446" t="s">
        <v>4</v>
      </c>
      <c r="B796" s="579" t="s">
        <v>3160</v>
      </c>
      <c r="C796" s="412" t="s">
        <v>1915</v>
      </c>
      <c r="D796" s="579" t="s">
        <v>3155</v>
      </c>
      <c r="E796" s="415" t="s">
        <v>3165</v>
      </c>
      <c r="F796" s="448" t="s">
        <v>137</v>
      </c>
      <c r="G796" s="412" t="s">
        <v>1930</v>
      </c>
      <c r="H796" s="412" t="s">
        <v>11</v>
      </c>
      <c r="I796" s="579" t="s">
        <v>5</v>
      </c>
      <c r="J796" s="579" t="s">
        <v>66</v>
      </c>
      <c r="K796" s="725">
        <v>1</v>
      </c>
      <c r="L796" s="449" t="s">
        <v>3166</v>
      </c>
      <c r="M796" s="450">
        <v>12</v>
      </c>
      <c r="N796" s="450">
        <v>12</v>
      </c>
      <c r="O796" s="726">
        <f t="shared" si="26"/>
        <v>1</v>
      </c>
      <c r="P796" s="727">
        <v>1</v>
      </c>
      <c r="Q796" s="352">
        <f t="shared" si="27"/>
        <v>100</v>
      </c>
      <c r="R796" s="348"/>
      <c r="S796" s="722"/>
    </row>
    <row r="797" spans="1:19" s="447" customFormat="1">
      <c r="A797" s="446" t="s">
        <v>4</v>
      </c>
      <c r="B797" s="579" t="s">
        <v>3160</v>
      </c>
      <c r="C797" s="412" t="s">
        <v>1915</v>
      </c>
      <c r="D797" s="579" t="s">
        <v>3157</v>
      </c>
      <c r="E797" s="415"/>
      <c r="F797" s="448" t="s">
        <v>137</v>
      </c>
      <c r="G797" s="412" t="s">
        <v>1930</v>
      </c>
      <c r="H797" s="412" t="s">
        <v>11</v>
      </c>
      <c r="I797" s="579" t="s">
        <v>5</v>
      </c>
      <c r="J797" s="579" t="s">
        <v>66</v>
      </c>
      <c r="K797" s="725">
        <v>1</v>
      </c>
      <c r="L797" s="449"/>
      <c r="M797" s="450">
        <v>58</v>
      </c>
      <c r="N797" s="450">
        <v>58</v>
      </c>
      <c r="O797" s="726">
        <f t="shared" si="26"/>
        <v>1</v>
      </c>
      <c r="P797" s="727">
        <v>1</v>
      </c>
      <c r="Q797" s="352">
        <f t="shared" si="27"/>
        <v>100</v>
      </c>
      <c r="R797" s="348"/>
      <c r="S797" s="722"/>
    </row>
    <row r="798" spans="1:19" s="447" customFormat="1">
      <c r="A798" s="446" t="s">
        <v>4</v>
      </c>
      <c r="B798" s="579" t="s">
        <v>3160</v>
      </c>
      <c r="C798" s="412" t="s">
        <v>1916</v>
      </c>
      <c r="D798" s="579" t="s">
        <v>3155</v>
      </c>
      <c r="E798" s="415" t="s">
        <v>3167</v>
      </c>
      <c r="F798" s="448" t="s">
        <v>137</v>
      </c>
      <c r="G798" s="412" t="s">
        <v>1930</v>
      </c>
      <c r="H798" s="412" t="s">
        <v>11</v>
      </c>
      <c r="I798" s="579" t="s">
        <v>5</v>
      </c>
      <c r="J798" s="579" t="s">
        <v>66</v>
      </c>
      <c r="K798" s="725">
        <v>1</v>
      </c>
      <c r="L798" s="449"/>
      <c r="M798" s="450">
        <v>63</v>
      </c>
      <c r="N798" s="450">
        <v>63</v>
      </c>
      <c r="O798" s="726">
        <f t="shared" si="26"/>
        <v>1</v>
      </c>
      <c r="P798" s="727">
        <v>1</v>
      </c>
      <c r="Q798" s="352">
        <f t="shared" si="27"/>
        <v>100</v>
      </c>
      <c r="R798" s="348"/>
      <c r="S798" s="722"/>
    </row>
    <row r="799" spans="1:19" s="447" customFormat="1">
      <c r="A799" s="446" t="s">
        <v>4</v>
      </c>
      <c r="B799" s="579" t="s">
        <v>3160</v>
      </c>
      <c r="C799" s="412" t="s">
        <v>1916</v>
      </c>
      <c r="D799" s="579" t="s">
        <v>3155</v>
      </c>
      <c r="E799" s="415" t="s">
        <v>3168</v>
      </c>
      <c r="F799" s="448" t="s">
        <v>137</v>
      </c>
      <c r="G799" s="412" t="s">
        <v>1930</v>
      </c>
      <c r="H799" s="412" t="s">
        <v>11</v>
      </c>
      <c r="I799" s="579" t="s">
        <v>5</v>
      </c>
      <c r="J799" s="579" t="s">
        <v>66</v>
      </c>
      <c r="K799" s="725">
        <v>1</v>
      </c>
      <c r="L799" s="449" t="s">
        <v>3166</v>
      </c>
      <c r="M799" s="450">
        <v>43</v>
      </c>
      <c r="N799" s="450">
        <v>43</v>
      </c>
      <c r="O799" s="726">
        <f t="shared" si="26"/>
        <v>1</v>
      </c>
      <c r="P799" s="727">
        <v>1</v>
      </c>
      <c r="Q799" s="352">
        <f t="shared" si="27"/>
        <v>100</v>
      </c>
      <c r="R799" s="348"/>
      <c r="S799" s="722"/>
    </row>
    <row r="800" spans="1:19" s="447" customFormat="1">
      <c r="A800" s="446" t="s">
        <v>4</v>
      </c>
      <c r="B800" s="579" t="s">
        <v>3160</v>
      </c>
      <c r="C800" s="412" t="s">
        <v>1916</v>
      </c>
      <c r="D800" s="579" t="s">
        <v>3157</v>
      </c>
      <c r="E800" s="415"/>
      <c r="F800" s="448" t="s">
        <v>137</v>
      </c>
      <c r="G800" s="412" t="s">
        <v>1930</v>
      </c>
      <c r="H800" s="412" t="s">
        <v>11</v>
      </c>
      <c r="I800" s="579" t="s">
        <v>5</v>
      </c>
      <c r="J800" s="579" t="s">
        <v>66</v>
      </c>
      <c r="K800" s="725">
        <v>1</v>
      </c>
      <c r="L800" s="449"/>
      <c r="M800" s="450">
        <v>81</v>
      </c>
      <c r="N800" s="450">
        <v>81</v>
      </c>
      <c r="O800" s="726">
        <f t="shared" si="26"/>
        <v>1</v>
      </c>
      <c r="P800" s="727">
        <v>1</v>
      </c>
      <c r="Q800" s="352">
        <f t="shared" si="27"/>
        <v>100</v>
      </c>
      <c r="R800" s="348"/>
      <c r="S800" s="722"/>
    </row>
    <row r="801" spans="1:19" s="447" customFormat="1">
      <c r="A801" s="446" t="s">
        <v>4</v>
      </c>
      <c r="B801" s="579" t="s">
        <v>3160</v>
      </c>
      <c r="C801" s="412" t="s">
        <v>1916</v>
      </c>
      <c r="D801" s="579" t="s">
        <v>3157</v>
      </c>
      <c r="E801" s="415"/>
      <c r="F801" s="448" t="s">
        <v>137</v>
      </c>
      <c r="G801" s="412" t="s">
        <v>1930</v>
      </c>
      <c r="H801" s="412" t="s">
        <v>11</v>
      </c>
      <c r="I801" s="579" t="s">
        <v>5</v>
      </c>
      <c r="J801" s="579" t="s">
        <v>66</v>
      </c>
      <c r="K801" s="725">
        <v>1</v>
      </c>
      <c r="L801" s="449" t="s">
        <v>3166</v>
      </c>
      <c r="M801" s="450">
        <v>27</v>
      </c>
      <c r="N801" s="450">
        <v>27</v>
      </c>
      <c r="O801" s="726">
        <f t="shared" si="26"/>
        <v>1</v>
      </c>
      <c r="P801" s="727">
        <v>1</v>
      </c>
      <c r="Q801" s="352">
        <f t="shared" si="27"/>
        <v>100</v>
      </c>
      <c r="R801" s="348"/>
      <c r="S801" s="722"/>
    </row>
    <row r="802" spans="1:19" s="447" customFormat="1">
      <c r="A802" s="446" t="s">
        <v>4</v>
      </c>
      <c r="B802" s="579" t="s">
        <v>3160</v>
      </c>
      <c r="C802" s="412" t="s">
        <v>1916</v>
      </c>
      <c r="D802" s="579" t="s">
        <v>3157</v>
      </c>
      <c r="E802" s="415" t="s">
        <v>3169</v>
      </c>
      <c r="F802" s="448" t="s">
        <v>137</v>
      </c>
      <c r="G802" s="412" t="s">
        <v>1930</v>
      </c>
      <c r="H802" s="412" t="s">
        <v>11</v>
      </c>
      <c r="I802" s="579" t="s">
        <v>5</v>
      </c>
      <c r="J802" s="579" t="s">
        <v>66</v>
      </c>
      <c r="K802" s="725">
        <v>1</v>
      </c>
      <c r="L802" s="449" t="s">
        <v>3170</v>
      </c>
      <c r="M802" s="450">
        <v>19</v>
      </c>
      <c r="N802" s="450">
        <v>19</v>
      </c>
      <c r="O802" s="726">
        <f t="shared" si="26"/>
        <v>1</v>
      </c>
      <c r="P802" s="727">
        <v>1</v>
      </c>
      <c r="Q802" s="352">
        <f t="shared" si="27"/>
        <v>100</v>
      </c>
      <c r="R802" s="348"/>
      <c r="S802" s="722"/>
    </row>
    <row r="803" spans="1:19" s="447" customFormat="1">
      <c r="A803" s="446" t="s">
        <v>4</v>
      </c>
      <c r="B803" s="579" t="s">
        <v>3160</v>
      </c>
      <c r="C803" s="412" t="s">
        <v>1916</v>
      </c>
      <c r="D803" s="579" t="s">
        <v>3158</v>
      </c>
      <c r="E803" s="415"/>
      <c r="F803" s="448" t="s">
        <v>137</v>
      </c>
      <c r="G803" s="412" t="s">
        <v>1930</v>
      </c>
      <c r="H803" s="412" t="s">
        <v>11</v>
      </c>
      <c r="I803" s="579" t="s">
        <v>5</v>
      </c>
      <c r="J803" s="579" t="s">
        <v>66</v>
      </c>
      <c r="K803" s="725">
        <v>1</v>
      </c>
      <c r="L803" s="449"/>
      <c r="M803" s="450">
        <v>29</v>
      </c>
      <c r="N803" s="450">
        <v>29</v>
      </c>
      <c r="O803" s="726">
        <f t="shared" si="26"/>
        <v>1</v>
      </c>
      <c r="P803" s="727">
        <v>1</v>
      </c>
      <c r="Q803" s="352">
        <f t="shared" si="27"/>
        <v>100</v>
      </c>
      <c r="R803" s="348"/>
      <c r="S803" s="722"/>
    </row>
    <row r="804" spans="1:19" s="447" customFormat="1">
      <c r="A804" s="446" t="s">
        <v>4</v>
      </c>
      <c r="B804" s="579" t="s">
        <v>3160</v>
      </c>
      <c r="C804" s="412" t="s">
        <v>1916</v>
      </c>
      <c r="D804" s="579" t="s">
        <v>3163</v>
      </c>
      <c r="E804" s="415"/>
      <c r="F804" s="448" t="s">
        <v>137</v>
      </c>
      <c r="G804" s="412" t="s">
        <v>1930</v>
      </c>
      <c r="H804" s="412" t="s">
        <v>11</v>
      </c>
      <c r="I804" s="579" t="s">
        <v>5</v>
      </c>
      <c r="J804" s="579" t="s">
        <v>66</v>
      </c>
      <c r="K804" s="725">
        <v>1</v>
      </c>
      <c r="L804" s="449"/>
      <c r="M804" s="450">
        <v>25</v>
      </c>
      <c r="N804" s="450">
        <v>25</v>
      </c>
      <c r="O804" s="726">
        <f t="shared" si="26"/>
        <v>1</v>
      </c>
      <c r="P804" s="727">
        <v>1</v>
      </c>
      <c r="Q804" s="352">
        <f t="shared" si="27"/>
        <v>100</v>
      </c>
      <c r="R804" s="348"/>
      <c r="S804" s="722"/>
    </row>
    <row r="805" spans="1:19" s="447" customFormat="1">
      <c r="A805" s="446" t="s">
        <v>4</v>
      </c>
      <c r="B805" s="579" t="s">
        <v>3160</v>
      </c>
      <c r="C805" s="412" t="s">
        <v>1916</v>
      </c>
      <c r="D805" s="579" t="s">
        <v>3163</v>
      </c>
      <c r="E805" s="415" t="s">
        <v>3171</v>
      </c>
      <c r="F805" s="448" t="s">
        <v>137</v>
      </c>
      <c r="G805" s="412" t="s">
        <v>1930</v>
      </c>
      <c r="H805" s="412" t="s">
        <v>11</v>
      </c>
      <c r="I805" s="579" t="s">
        <v>5</v>
      </c>
      <c r="J805" s="579" t="s">
        <v>66</v>
      </c>
      <c r="K805" s="725">
        <v>1</v>
      </c>
      <c r="L805" s="449" t="s">
        <v>3166</v>
      </c>
      <c r="M805" s="450">
        <v>22</v>
      </c>
      <c r="N805" s="450">
        <v>22</v>
      </c>
      <c r="O805" s="726">
        <f t="shared" si="26"/>
        <v>1</v>
      </c>
      <c r="P805" s="727">
        <v>1</v>
      </c>
      <c r="Q805" s="352">
        <f t="shared" si="27"/>
        <v>100</v>
      </c>
      <c r="R805" s="348"/>
      <c r="S805" s="722"/>
    </row>
    <row r="806" spans="1:19" s="447" customFormat="1">
      <c r="A806" s="446" t="s">
        <v>4</v>
      </c>
      <c r="B806" s="579" t="s">
        <v>3160</v>
      </c>
      <c r="C806" s="412" t="s">
        <v>1917</v>
      </c>
      <c r="D806" s="579" t="s">
        <v>3158</v>
      </c>
      <c r="E806" s="415" t="s">
        <v>3172</v>
      </c>
      <c r="F806" s="448" t="s">
        <v>137</v>
      </c>
      <c r="G806" s="412" t="s">
        <v>1930</v>
      </c>
      <c r="H806" s="412" t="s">
        <v>11</v>
      </c>
      <c r="I806" s="579" t="s">
        <v>5</v>
      </c>
      <c r="J806" s="579" t="s">
        <v>66</v>
      </c>
      <c r="K806" s="725">
        <v>1</v>
      </c>
      <c r="L806" s="449"/>
      <c r="M806" s="450">
        <v>11</v>
      </c>
      <c r="N806" s="450">
        <v>11</v>
      </c>
      <c r="O806" s="726">
        <f t="shared" si="26"/>
        <v>1</v>
      </c>
      <c r="P806" s="727">
        <v>1</v>
      </c>
      <c r="Q806" s="352">
        <f t="shared" si="27"/>
        <v>100</v>
      </c>
      <c r="R806" s="348"/>
      <c r="S806" s="722"/>
    </row>
    <row r="807" spans="1:19" s="447" customFormat="1">
      <c r="A807" s="446" t="s">
        <v>4</v>
      </c>
      <c r="B807" s="579" t="s">
        <v>3160</v>
      </c>
      <c r="C807" s="412" t="s">
        <v>1917</v>
      </c>
      <c r="D807" s="579" t="s">
        <v>3163</v>
      </c>
      <c r="E807" s="415"/>
      <c r="F807" s="448" t="s">
        <v>137</v>
      </c>
      <c r="G807" s="412" t="s">
        <v>1930</v>
      </c>
      <c r="H807" s="412" t="s">
        <v>11</v>
      </c>
      <c r="I807" s="579" t="s">
        <v>5</v>
      </c>
      <c r="J807" s="579" t="s">
        <v>66</v>
      </c>
      <c r="K807" s="725">
        <v>1</v>
      </c>
      <c r="L807" s="449"/>
      <c r="M807" s="450">
        <v>30</v>
      </c>
      <c r="N807" s="450">
        <v>30</v>
      </c>
      <c r="O807" s="726">
        <f t="shared" si="26"/>
        <v>1</v>
      </c>
      <c r="P807" s="727">
        <v>1</v>
      </c>
      <c r="Q807" s="352">
        <f t="shared" si="27"/>
        <v>100</v>
      </c>
      <c r="R807" s="348"/>
      <c r="S807" s="722"/>
    </row>
    <row r="808" spans="1:19" s="447" customFormat="1">
      <c r="A808" s="446" t="s">
        <v>4</v>
      </c>
      <c r="B808" s="579" t="s">
        <v>3160</v>
      </c>
      <c r="C808" s="412" t="s">
        <v>1918</v>
      </c>
      <c r="D808" s="579" t="s">
        <v>3163</v>
      </c>
      <c r="E808" s="415" t="s">
        <v>3173</v>
      </c>
      <c r="F808" s="448" t="s">
        <v>137</v>
      </c>
      <c r="G808" s="412" t="s">
        <v>1930</v>
      </c>
      <c r="H808" s="412" t="s">
        <v>11</v>
      </c>
      <c r="I808" s="579" t="s">
        <v>5</v>
      </c>
      <c r="J808" s="579" t="s">
        <v>66</v>
      </c>
      <c r="K808" s="725">
        <v>1</v>
      </c>
      <c r="L808" s="449"/>
      <c r="M808" s="450">
        <v>55</v>
      </c>
      <c r="N808" s="450">
        <v>55</v>
      </c>
      <c r="O808" s="726">
        <f t="shared" si="26"/>
        <v>1</v>
      </c>
      <c r="P808" s="727">
        <v>1</v>
      </c>
      <c r="Q808" s="352">
        <f t="shared" si="27"/>
        <v>99.999999999999986</v>
      </c>
      <c r="R808" s="348"/>
      <c r="S808" s="722"/>
    </row>
    <row r="809" spans="1:19" s="447" customFormat="1">
      <c r="A809" s="446" t="s">
        <v>4</v>
      </c>
      <c r="B809" s="579" t="s">
        <v>3160</v>
      </c>
      <c r="C809" s="412" t="s">
        <v>1919</v>
      </c>
      <c r="D809" s="579" t="s">
        <v>3161</v>
      </c>
      <c r="E809" s="415"/>
      <c r="F809" s="448" t="s">
        <v>137</v>
      </c>
      <c r="G809" s="412" t="s">
        <v>1930</v>
      </c>
      <c r="H809" s="412" t="s">
        <v>11</v>
      </c>
      <c r="I809" s="579" t="s">
        <v>5</v>
      </c>
      <c r="J809" s="579" t="s">
        <v>66</v>
      </c>
      <c r="K809" s="725">
        <v>1</v>
      </c>
      <c r="L809" s="449"/>
      <c r="M809" s="450">
        <v>1954</v>
      </c>
      <c r="N809" s="450">
        <v>1954</v>
      </c>
      <c r="O809" s="726">
        <f t="shared" si="26"/>
        <v>1</v>
      </c>
      <c r="P809" s="727">
        <v>1</v>
      </c>
      <c r="Q809" s="352">
        <f t="shared" si="27"/>
        <v>100</v>
      </c>
      <c r="R809" s="348"/>
      <c r="S809" s="722"/>
    </row>
    <row r="810" spans="1:19" s="447" customFormat="1">
      <c r="A810" s="446" t="s">
        <v>4</v>
      </c>
      <c r="B810" s="579" t="s">
        <v>3160</v>
      </c>
      <c r="C810" s="412" t="s">
        <v>1919</v>
      </c>
      <c r="D810" s="579" t="s">
        <v>3161</v>
      </c>
      <c r="E810" s="415"/>
      <c r="F810" s="448" t="s">
        <v>137</v>
      </c>
      <c r="G810" s="412" t="s">
        <v>1930</v>
      </c>
      <c r="H810" s="412" t="s">
        <v>11</v>
      </c>
      <c r="I810" s="579" t="s">
        <v>5</v>
      </c>
      <c r="J810" s="579" t="s">
        <v>66</v>
      </c>
      <c r="K810" s="725">
        <v>1</v>
      </c>
      <c r="L810" s="449" t="s">
        <v>3166</v>
      </c>
      <c r="M810" s="450">
        <v>465</v>
      </c>
      <c r="N810" s="450">
        <v>465</v>
      </c>
      <c r="O810" s="726">
        <f t="shared" si="26"/>
        <v>1</v>
      </c>
      <c r="P810" s="727">
        <v>1</v>
      </c>
      <c r="Q810" s="352">
        <f t="shared" si="27"/>
        <v>99.999999999999986</v>
      </c>
      <c r="R810" s="348"/>
      <c r="S810" s="722"/>
    </row>
    <row r="811" spans="1:19" s="447" customFormat="1">
      <c r="A811" s="446" t="s">
        <v>4</v>
      </c>
      <c r="B811" s="579" t="s">
        <v>3160</v>
      </c>
      <c r="C811" s="412" t="s">
        <v>1919</v>
      </c>
      <c r="D811" s="579" t="s">
        <v>3155</v>
      </c>
      <c r="E811" s="415"/>
      <c r="F811" s="448" t="s">
        <v>137</v>
      </c>
      <c r="G811" s="412" t="s">
        <v>1930</v>
      </c>
      <c r="H811" s="412" t="s">
        <v>11</v>
      </c>
      <c r="I811" s="579" t="s">
        <v>5</v>
      </c>
      <c r="J811" s="579" t="s">
        <v>66</v>
      </c>
      <c r="K811" s="725">
        <v>1</v>
      </c>
      <c r="L811" s="449"/>
      <c r="M811" s="450">
        <v>60</v>
      </c>
      <c r="N811" s="450">
        <v>60</v>
      </c>
      <c r="O811" s="726">
        <f t="shared" si="26"/>
        <v>1</v>
      </c>
      <c r="P811" s="727">
        <v>1</v>
      </c>
      <c r="Q811" s="352">
        <f t="shared" si="27"/>
        <v>100</v>
      </c>
      <c r="R811" s="348"/>
      <c r="S811" s="722"/>
    </row>
    <row r="812" spans="1:19" s="447" customFormat="1">
      <c r="A812" s="446" t="s">
        <v>4</v>
      </c>
      <c r="B812" s="579" t="s">
        <v>3160</v>
      </c>
      <c r="C812" s="412" t="s">
        <v>1919</v>
      </c>
      <c r="D812" s="579" t="s">
        <v>3155</v>
      </c>
      <c r="E812" s="415" t="s">
        <v>3174</v>
      </c>
      <c r="F812" s="448" t="s">
        <v>137</v>
      </c>
      <c r="G812" s="412" t="s">
        <v>1930</v>
      </c>
      <c r="H812" s="412" t="s">
        <v>11</v>
      </c>
      <c r="I812" s="579" t="s">
        <v>5</v>
      </c>
      <c r="J812" s="579" t="s">
        <v>66</v>
      </c>
      <c r="K812" s="725">
        <v>1</v>
      </c>
      <c r="L812" s="449" t="s">
        <v>3166</v>
      </c>
      <c r="M812" s="450">
        <v>20</v>
      </c>
      <c r="N812" s="450">
        <v>20</v>
      </c>
      <c r="O812" s="726">
        <f t="shared" si="26"/>
        <v>1</v>
      </c>
      <c r="P812" s="727">
        <v>1</v>
      </c>
      <c r="Q812" s="352">
        <f t="shared" si="27"/>
        <v>100</v>
      </c>
      <c r="R812" s="348"/>
      <c r="S812" s="722"/>
    </row>
    <row r="813" spans="1:19" s="447" customFormat="1">
      <c r="A813" s="446" t="s">
        <v>4</v>
      </c>
      <c r="B813" s="579" t="s">
        <v>3160</v>
      </c>
      <c r="C813" s="412" t="s">
        <v>1919</v>
      </c>
      <c r="D813" s="579" t="s">
        <v>3157</v>
      </c>
      <c r="E813" s="415" t="s">
        <v>3175</v>
      </c>
      <c r="F813" s="448" t="s">
        <v>137</v>
      </c>
      <c r="G813" s="412" t="s">
        <v>1930</v>
      </c>
      <c r="H813" s="412" t="s">
        <v>11</v>
      </c>
      <c r="I813" s="579" t="s">
        <v>5</v>
      </c>
      <c r="J813" s="579" t="s">
        <v>66</v>
      </c>
      <c r="K813" s="725">
        <v>1</v>
      </c>
      <c r="L813" s="449"/>
      <c r="M813" s="450">
        <v>42</v>
      </c>
      <c r="N813" s="450">
        <v>42</v>
      </c>
      <c r="O813" s="726">
        <f t="shared" si="26"/>
        <v>1</v>
      </c>
      <c r="P813" s="727">
        <v>1</v>
      </c>
      <c r="Q813" s="352">
        <f t="shared" si="27"/>
        <v>100</v>
      </c>
      <c r="R813" s="348"/>
      <c r="S813" s="722"/>
    </row>
    <row r="814" spans="1:19" s="447" customFormat="1">
      <c r="A814" s="446" t="s">
        <v>4</v>
      </c>
      <c r="B814" s="579" t="s">
        <v>3160</v>
      </c>
      <c r="C814" s="412" t="s">
        <v>1920</v>
      </c>
      <c r="D814" s="579" t="s">
        <v>3155</v>
      </c>
      <c r="E814" s="415" t="s">
        <v>3176</v>
      </c>
      <c r="F814" s="448" t="s">
        <v>137</v>
      </c>
      <c r="G814" s="412" t="s">
        <v>1930</v>
      </c>
      <c r="H814" s="412" t="s">
        <v>11</v>
      </c>
      <c r="I814" s="579" t="s">
        <v>5</v>
      </c>
      <c r="J814" s="579" t="s">
        <v>66</v>
      </c>
      <c r="K814" s="725">
        <v>1</v>
      </c>
      <c r="L814" s="449"/>
      <c r="M814" s="450">
        <v>18</v>
      </c>
      <c r="N814" s="450">
        <v>18</v>
      </c>
      <c r="O814" s="726">
        <f t="shared" si="26"/>
        <v>1</v>
      </c>
      <c r="P814" s="727">
        <v>1</v>
      </c>
      <c r="Q814" s="352">
        <f t="shared" si="27"/>
        <v>100</v>
      </c>
      <c r="R814" s="348"/>
      <c r="S814" s="722"/>
    </row>
    <row r="815" spans="1:19" s="447" customFormat="1">
      <c r="A815" s="446" t="s">
        <v>4</v>
      </c>
      <c r="B815" s="579" t="s">
        <v>3160</v>
      </c>
      <c r="C815" s="412" t="s">
        <v>1920</v>
      </c>
      <c r="D815" s="579" t="s">
        <v>3157</v>
      </c>
      <c r="E815" s="415"/>
      <c r="F815" s="448" t="s">
        <v>137</v>
      </c>
      <c r="G815" s="412" t="s">
        <v>1930</v>
      </c>
      <c r="H815" s="412" t="s">
        <v>11</v>
      </c>
      <c r="I815" s="579" t="s">
        <v>5</v>
      </c>
      <c r="J815" s="579" t="s">
        <v>66</v>
      </c>
      <c r="K815" s="725">
        <v>1</v>
      </c>
      <c r="L815" s="449"/>
      <c r="M815" s="450">
        <v>112</v>
      </c>
      <c r="N815" s="450">
        <v>112</v>
      </c>
      <c r="O815" s="726">
        <f t="shared" si="26"/>
        <v>1</v>
      </c>
      <c r="P815" s="727">
        <v>1</v>
      </c>
      <c r="Q815" s="352">
        <f t="shared" si="27"/>
        <v>99.999999999999986</v>
      </c>
      <c r="R815" s="348"/>
      <c r="S815" s="722"/>
    </row>
    <row r="816" spans="1:19" s="447" customFormat="1">
      <c r="A816" s="446" t="s">
        <v>4</v>
      </c>
      <c r="B816" s="579" t="s">
        <v>3160</v>
      </c>
      <c r="C816" s="412" t="s">
        <v>1920</v>
      </c>
      <c r="D816" s="579" t="s">
        <v>3157</v>
      </c>
      <c r="E816" s="415" t="s">
        <v>3177</v>
      </c>
      <c r="F816" s="448" t="s">
        <v>137</v>
      </c>
      <c r="G816" s="412" t="s">
        <v>1930</v>
      </c>
      <c r="H816" s="412" t="s">
        <v>11</v>
      </c>
      <c r="I816" s="579" t="s">
        <v>5</v>
      </c>
      <c r="J816" s="579" t="s">
        <v>66</v>
      </c>
      <c r="K816" s="725">
        <v>1</v>
      </c>
      <c r="L816" s="449" t="s">
        <v>3166</v>
      </c>
      <c r="M816" s="450">
        <v>16</v>
      </c>
      <c r="N816" s="450">
        <v>16</v>
      </c>
      <c r="O816" s="726">
        <f t="shared" si="26"/>
        <v>1</v>
      </c>
      <c r="P816" s="727">
        <v>1</v>
      </c>
      <c r="Q816" s="352">
        <f t="shared" si="27"/>
        <v>100</v>
      </c>
      <c r="R816" s="348"/>
      <c r="S816" s="722"/>
    </row>
    <row r="817" spans="1:19" s="447" customFormat="1">
      <c r="A817" s="446" t="s">
        <v>4</v>
      </c>
      <c r="B817" s="579" t="s">
        <v>3160</v>
      </c>
      <c r="C817" s="412" t="s">
        <v>1920</v>
      </c>
      <c r="D817" s="579" t="s">
        <v>3158</v>
      </c>
      <c r="E817" s="415"/>
      <c r="F817" s="448" t="s">
        <v>137</v>
      </c>
      <c r="G817" s="412" t="s">
        <v>1930</v>
      </c>
      <c r="H817" s="412" t="s">
        <v>11</v>
      </c>
      <c r="I817" s="579" t="s">
        <v>5</v>
      </c>
      <c r="J817" s="579" t="s">
        <v>66</v>
      </c>
      <c r="K817" s="725">
        <v>1</v>
      </c>
      <c r="L817" s="449"/>
      <c r="M817" s="450">
        <v>101</v>
      </c>
      <c r="N817" s="450">
        <v>101</v>
      </c>
      <c r="O817" s="726">
        <f t="shared" si="26"/>
        <v>1</v>
      </c>
      <c r="P817" s="727">
        <v>1</v>
      </c>
      <c r="Q817" s="352">
        <f t="shared" si="27"/>
        <v>100</v>
      </c>
      <c r="R817" s="348"/>
      <c r="S817" s="722"/>
    </row>
    <row r="818" spans="1:19" s="447" customFormat="1">
      <c r="A818" s="446" t="s">
        <v>4</v>
      </c>
      <c r="B818" s="579" t="s">
        <v>3160</v>
      </c>
      <c r="C818" s="412" t="s">
        <v>1920</v>
      </c>
      <c r="D818" s="579" t="s">
        <v>3163</v>
      </c>
      <c r="E818" s="415"/>
      <c r="F818" s="448" t="s">
        <v>137</v>
      </c>
      <c r="G818" s="412" t="s">
        <v>1930</v>
      </c>
      <c r="H818" s="412" t="s">
        <v>11</v>
      </c>
      <c r="I818" s="579" t="s">
        <v>5</v>
      </c>
      <c r="J818" s="579" t="s">
        <v>66</v>
      </c>
      <c r="K818" s="725">
        <v>1</v>
      </c>
      <c r="L818" s="449"/>
      <c r="M818" s="450">
        <v>81</v>
      </c>
      <c r="N818" s="450">
        <v>81</v>
      </c>
      <c r="O818" s="726">
        <f t="shared" si="26"/>
        <v>1</v>
      </c>
      <c r="P818" s="727">
        <v>1</v>
      </c>
      <c r="Q818" s="352">
        <f t="shared" si="27"/>
        <v>100</v>
      </c>
      <c r="R818" s="348"/>
      <c r="S818" s="722"/>
    </row>
    <row r="819" spans="1:19" s="447" customFormat="1">
      <c r="A819" s="446" t="s">
        <v>4</v>
      </c>
      <c r="B819" s="579" t="s">
        <v>3</v>
      </c>
      <c r="C819" s="412" t="s">
        <v>38</v>
      </c>
      <c r="D819" s="579" t="s">
        <v>3178</v>
      </c>
      <c r="E819" s="415" t="s">
        <v>3179</v>
      </c>
      <c r="F819" s="448" t="s">
        <v>137</v>
      </c>
      <c r="G819" s="412" t="s">
        <v>1930</v>
      </c>
      <c r="H819" s="412" t="s">
        <v>11</v>
      </c>
      <c r="I819" s="579" t="s">
        <v>5</v>
      </c>
      <c r="J819" s="579" t="s">
        <v>66</v>
      </c>
      <c r="K819" s="725">
        <v>1</v>
      </c>
      <c r="L819" s="449"/>
      <c r="M819" s="450">
        <v>85</v>
      </c>
      <c r="N819" s="450">
        <v>85</v>
      </c>
      <c r="O819" s="726">
        <f t="shared" si="26"/>
        <v>1</v>
      </c>
      <c r="P819" s="727">
        <v>1</v>
      </c>
      <c r="Q819" s="352">
        <f t="shared" si="27"/>
        <v>100</v>
      </c>
      <c r="R819" s="348"/>
      <c r="S819" s="722"/>
    </row>
    <row r="820" spans="1:19" s="447" customFormat="1">
      <c r="A820" s="446" t="s">
        <v>4</v>
      </c>
      <c r="B820" s="579" t="s">
        <v>3</v>
      </c>
      <c r="C820" s="412" t="s">
        <v>38</v>
      </c>
      <c r="D820" s="579" t="s">
        <v>3157</v>
      </c>
      <c r="E820" s="415"/>
      <c r="F820" s="448" t="s">
        <v>137</v>
      </c>
      <c r="G820" s="412" t="s">
        <v>1930</v>
      </c>
      <c r="H820" s="412" t="s">
        <v>11</v>
      </c>
      <c r="I820" s="579" t="s">
        <v>5</v>
      </c>
      <c r="J820" s="579" t="s">
        <v>66</v>
      </c>
      <c r="K820" s="725">
        <v>1</v>
      </c>
      <c r="L820" s="449"/>
      <c r="M820" s="450">
        <v>53</v>
      </c>
      <c r="N820" s="450">
        <v>53</v>
      </c>
      <c r="O820" s="726">
        <f t="shared" si="26"/>
        <v>1</v>
      </c>
      <c r="P820" s="727">
        <v>1</v>
      </c>
      <c r="Q820" s="352">
        <f t="shared" si="27"/>
        <v>100</v>
      </c>
      <c r="R820" s="348"/>
      <c r="S820" s="722"/>
    </row>
    <row r="821" spans="1:19" s="447" customFormat="1">
      <c r="A821" s="446" t="s">
        <v>4</v>
      </c>
      <c r="B821" s="579" t="s">
        <v>3</v>
      </c>
      <c r="C821" s="412" t="s">
        <v>1913</v>
      </c>
      <c r="D821" s="579" t="s">
        <v>3178</v>
      </c>
      <c r="E821" s="415"/>
      <c r="F821" s="448" t="s">
        <v>137</v>
      </c>
      <c r="G821" s="412" t="s">
        <v>1930</v>
      </c>
      <c r="H821" s="412" t="s">
        <v>11</v>
      </c>
      <c r="I821" s="579" t="s">
        <v>5</v>
      </c>
      <c r="J821" s="579" t="s">
        <v>66</v>
      </c>
      <c r="K821" s="725">
        <v>1</v>
      </c>
      <c r="L821" s="449"/>
      <c r="M821" s="450">
        <v>39</v>
      </c>
      <c r="N821" s="450">
        <v>39</v>
      </c>
      <c r="O821" s="726">
        <f t="shared" si="26"/>
        <v>1</v>
      </c>
      <c r="P821" s="727">
        <v>1</v>
      </c>
      <c r="Q821" s="352">
        <f t="shared" si="27"/>
        <v>100</v>
      </c>
      <c r="R821" s="348"/>
      <c r="S821" s="722"/>
    </row>
    <row r="822" spans="1:19" s="447" customFormat="1">
      <c r="A822" s="446" t="s">
        <v>4</v>
      </c>
      <c r="B822" s="579" t="s">
        <v>3</v>
      </c>
      <c r="C822" s="412" t="s">
        <v>1913</v>
      </c>
      <c r="D822" s="579" t="s">
        <v>3157</v>
      </c>
      <c r="E822" s="415"/>
      <c r="F822" s="448" t="s">
        <v>137</v>
      </c>
      <c r="G822" s="412" t="s">
        <v>1930</v>
      </c>
      <c r="H822" s="412" t="s">
        <v>11</v>
      </c>
      <c r="I822" s="579" t="s">
        <v>5</v>
      </c>
      <c r="J822" s="579" t="s">
        <v>66</v>
      </c>
      <c r="K822" s="725">
        <v>1</v>
      </c>
      <c r="L822" s="449"/>
      <c r="M822" s="450">
        <v>14</v>
      </c>
      <c r="N822" s="450">
        <v>14</v>
      </c>
      <c r="O822" s="726">
        <f t="shared" si="26"/>
        <v>1</v>
      </c>
      <c r="P822" s="727">
        <v>1</v>
      </c>
      <c r="Q822" s="352">
        <f t="shared" si="27"/>
        <v>99.999999999999986</v>
      </c>
      <c r="R822" s="348"/>
      <c r="S822" s="722"/>
    </row>
    <row r="823" spans="1:19" s="447" customFormat="1">
      <c r="A823" s="446" t="s">
        <v>4</v>
      </c>
      <c r="B823" s="579" t="s">
        <v>3</v>
      </c>
      <c r="C823" s="412" t="s">
        <v>1914</v>
      </c>
      <c r="D823" s="579" t="s">
        <v>3178</v>
      </c>
      <c r="E823" s="415"/>
      <c r="F823" s="448" t="s">
        <v>137</v>
      </c>
      <c r="G823" s="412" t="s">
        <v>1930</v>
      </c>
      <c r="H823" s="412" t="s">
        <v>11</v>
      </c>
      <c r="I823" s="579" t="s">
        <v>5</v>
      </c>
      <c r="J823" s="579" t="s">
        <v>66</v>
      </c>
      <c r="K823" s="725">
        <v>1</v>
      </c>
      <c r="L823" s="449"/>
      <c r="M823" s="450">
        <v>18</v>
      </c>
      <c r="N823" s="450">
        <v>18</v>
      </c>
      <c r="O823" s="726">
        <f t="shared" si="26"/>
        <v>1</v>
      </c>
      <c r="P823" s="727">
        <v>1</v>
      </c>
      <c r="Q823" s="352">
        <f t="shared" si="27"/>
        <v>100</v>
      </c>
      <c r="R823" s="348"/>
      <c r="S823" s="722"/>
    </row>
    <row r="824" spans="1:19" s="447" customFormat="1">
      <c r="A824" s="446" t="s">
        <v>4</v>
      </c>
      <c r="B824" s="579" t="s">
        <v>3</v>
      </c>
      <c r="C824" s="412" t="s">
        <v>1914</v>
      </c>
      <c r="D824" s="579" t="s">
        <v>3157</v>
      </c>
      <c r="E824" s="415"/>
      <c r="F824" s="448" t="s">
        <v>137</v>
      </c>
      <c r="G824" s="412" t="s">
        <v>1930</v>
      </c>
      <c r="H824" s="412" t="s">
        <v>11</v>
      </c>
      <c r="I824" s="579" t="s">
        <v>5</v>
      </c>
      <c r="J824" s="579" t="s">
        <v>66</v>
      </c>
      <c r="K824" s="725">
        <v>1</v>
      </c>
      <c r="L824" s="449"/>
      <c r="M824" s="450">
        <v>147</v>
      </c>
      <c r="N824" s="450">
        <v>147</v>
      </c>
      <c r="O824" s="726">
        <f t="shared" si="26"/>
        <v>1</v>
      </c>
      <c r="P824" s="727">
        <v>1</v>
      </c>
      <c r="Q824" s="352">
        <f t="shared" si="27"/>
        <v>100</v>
      </c>
      <c r="R824" s="348"/>
      <c r="S824" s="722"/>
    </row>
    <row r="825" spans="1:19" s="447" customFormat="1">
      <c r="A825" s="446" t="s">
        <v>4</v>
      </c>
      <c r="B825" s="579" t="s">
        <v>3</v>
      </c>
      <c r="C825" s="412" t="s">
        <v>1914</v>
      </c>
      <c r="D825" s="579" t="s">
        <v>3158</v>
      </c>
      <c r="E825" s="415"/>
      <c r="F825" s="448" t="s">
        <v>137</v>
      </c>
      <c r="G825" s="412" t="s">
        <v>1930</v>
      </c>
      <c r="H825" s="412" t="s">
        <v>11</v>
      </c>
      <c r="I825" s="579" t="s">
        <v>5</v>
      </c>
      <c r="J825" s="579" t="s">
        <v>66</v>
      </c>
      <c r="K825" s="725">
        <v>1</v>
      </c>
      <c r="L825" s="449"/>
      <c r="M825" s="450">
        <v>303</v>
      </c>
      <c r="N825" s="450">
        <v>303</v>
      </c>
      <c r="O825" s="726">
        <f t="shared" si="26"/>
        <v>1</v>
      </c>
      <c r="P825" s="727">
        <v>1</v>
      </c>
      <c r="Q825" s="352">
        <f t="shared" si="27"/>
        <v>100</v>
      </c>
      <c r="R825" s="348"/>
      <c r="S825" s="722"/>
    </row>
    <row r="826" spans="1:19" s="447" customFormat="1">
      <c r="A826" s="446" t="s">
        <v>4</v>
      </c>
      <c r="B826" s="579" t="s">
        <v>3</v>
      </c>
      <c r="C826" s="412" t="s">
        <v>1914</v>
      </c>
      <c r="D826" s="579" t="s">
        <v>3163</v>
      </c>
      <c r="E826" s="415"/>
      <c r="F826" s="448" t="s">
        <v>137</v>
      </c>
      <c r="G826" s="412" t="s">
        <v>1930</v>
      </c>
      <c r="H826" s="412" t="s">
        <v>11</v>
      </c>
      <c r="I826" s="579" t="s">
        <v>5</v>
      </c>
      <c r="J826" s="579" t="s">
        <v>66</v>
      </c>
      <c r="K826" s="725">
        <v>1</v>
      </c>
      <c r="L826" s="449"/>
      <c r="M826" s="450">
        <v>132</v>
      </c>
      <c r="N826" s="450">
        <v>132</v>
      </c>
      <c r="O826" s="726">
        <f t="shared" si="26"/>
        <v>1</v>
      </c>
      <c r="P826" s="727">
        <v>1</v>
      </c>
      <c r="Q826" s="352">
        <f t="shared" si="27"/>
        <v>100</v>
      </c>
      <c r="R826" s="348"/>
      <c r="S826" s="722"/>
    </row>
    <row r="827" spans="1:19" s="447" customFormat="1">
      <c r="A827" s="446" t="s">
        <v>4</v>
      </c>
      <c r="B827" s="579" t="s">
        <v>3</v>
      </c>
      <c r="C827" s="412" t="s">
        <v>1915</v>
      </c>
      <c r="D827" s="579" t="s">
        <v>3157</v>
      </c>
      <c r="E827" s="415" t="s">
        <v>3180</v>
      </c>
      <c r="F827" s="448" t="s">
        <v>137</v>
      </c>
      <c r="G827" s="412" t="s">
        <v>1930</v>
      </c>
      <c r="H827" s="412" t="s">
        <v>11</v>
      </c>
      <c r="I827" s="579" t="s">
        <v>5</v>
      </c>
      <c r="J827" s="579" t="s">
        <v>66</v>
      </c>
      <c r="K827" s="725">
        <v>1</v>
      </c>
      <c r="L827" s="449"/>
      <c r="M827" s="450">
        <v>31</v>
      </c>
      <c r="N827" s="450">
        <v>31</v>
      </c>
      <c r="O827" s="726">
        <f t="shared" si="26"/>
        <v>1</v>
      </c>
      <c r="P827" s="727">
        <v>1</v>
      </c>
      <c r="Q827" s="352">
        <f t="shared" si="27"/>
        <v>100</v>
      </c>
      <c r="R827" s="348"/>
      <c r="S827" s="722"/>
    </row>
    <row r="828" spans="1:19" s="447" customFormat="1">
      <c r="A828" s="446" t="s">
        <v>4</v>
      </c>
      <c r="B828" s="579" t="s">
        <v>3</v>
      </c>
      <c r="C828" s="412" t="s">
        <v>1916</v>
      </c>
      <c r="D828" s="579" t="s">
        <v>3178</v>
      </c>
      <c r="E828" s="415"/>
      <c r="F828" s="448" t="s">
        <v>137</v>
      </c>
      <c r="G828" s="412" t="s">
        <v>1930</v>
      </c>
      <c r="H828" s="412" t="s">
        <v>11</v>
      </c>
      <c r="I828" s="579" t="s">
        <v>5</v>
      </c>
      <c r="J828" s="579" t="s">
        <v>66</v>
      </c>
      <c r="K828" s="725">
        <v>1</v>
      </c>
      <c r="L828" s="449"/>
      <c r="M828" s="450">
        <v>47</v>
      </c>
      <c r="N828" s="450">
        <v>47</v>
      </c>
      <c r="O828" s="726">
        <f t="shared" si="26"/>
        <v>1</v>
      </c>
      <c r="P828" s="727">
        <v>1</v>
      </c>
      <c r="Q828" s="352">
        <f t="shared" si="27"/>
        <v>100</v>
      </c>
      <c r="R828" s="348"/>
      <c r="S828" s="722"/>
    </row>
    <row r="829" spans="1:19" s="447" customFormat="1">
      <c r="A829" s="446" t="s">
        <v>4</v>
      </c>
      <c r="B829" s="579" t="s">
        <v>3</v>
      </c>
      <c r="C829" s="412" t="s">
        <v>1916</v>
      </c>
      <c r="D829" s="579" t="s">
        <v>3157</v>
      </c>
      <c r="E829" s="415" t="s">
        <v>3181</v>
      </c>
      <c r="F829" s="448" t="s">
        <v>137</v>
      </c>
      <c r="G829" s="412" t="s">
        <v>1930</v>
      </c>
      <c r="H829" s="412" t="s">
        <v>11</v>
      </c>
      <c r="I829" s="579" t="s">
        <v>5</v>
      </c>
      <c r="J829" s="579" t="s">
        <v>66</v>
      </c>
      <c r="K829" s="725">
        <v>1</v>
      </c>
      <c r="L829" s="449"/>
      <c r="M829" s="450">
        <v>23</v>
      </c>
      <c r="N829" s="450">
        <v>23</v>
      </c>
      <c r="O829" s="726">
        <f t="shared" si="26"/>
        <v>1</v>
      </c>
      <c r="P829" s="727">
        <v>1</v>
      </c>
      <c r="Q829" s="352">
        <f t="shared" si="27"/>
        <v>100</v>
      </c>
      <c r="R829" s="348"/>
      <c r="S829" s="722"/>
    </row>
    <row r="830" spans="1:19" s="447" customFormat="1">
      <c r="A830" s="446" t="s">
        <v>4</v>
      </c>
      <c r="B830" s="579" t="s">
        <v>3</v>
      </c>
      <c r="C830" s="412" t="s">
        <v>1917</v>
      </c>
      <c r="D830" s="579" t="s">
        <v>3157</v>
      </c>
      <c r="E830" s="415" t="s">
        <v>3182</v>
      </c>
      <c r="F830" s="448" t="s">
        <v>137</v>
      </c>
      <c r="G830" s="412" t="s">
        <v>1930</v>
      </c>
      <c r="H830" s="412" t="s">
        <v>11</v>
      </c>
      <c r="I830" s="579" t="s">
        <v>5</v>
      </c>
      <c r="J830" s="579" t="s">
        <v>66</v>
      </c>
      <c r="K830" s="725">
        <v>1</v>
      </c>
      <c r="L830" s="449"/>
      <c r="M830" s="450">
        <v>42</v>
      </c>
      <c r="N830" s="450">
        <v>42</v>
      </c>
      <c r="O830" s="726">
        <f t="shared" si="26"/>
        <v>1</v>
      </c>
      <c r="P830" s="727">
        <v>1</v>
      </c>
      <c r="Q830" s="352">
        <f t="shared" si="27"/>
        <v>100</v>
      </c>
      <c r="R830" s="348"/>
      <c r="S830" s="722"/>
    </row>
    <row r="831" spans="1:19" s="447" customFormat="1">
      <c r="A831" s="446" t="s">
        <v>4</v>
      </c>
      <c r="B831" s="579" t="s">
        <v>3</v>
      </c>
      <c r="C831" s="412" t="s">
        <v>1917</v>
      </c>
      <c r="D831" s="579" t="s">
        <v>3158</v>
      </c>
      <c r="E831" s="415" t="s">
        <v>3183</v>
      </c>
      <c r="F831" s="448" t="s">
        <v>137</v>
      </c>
      <c r="G831" s="412" t="s">
        <v>1930</v>
      </c>
      <c r="H831" s="412" t="s">
        <v>11</v>
      </c>
      <c r="I831" s="579" t="s">
        <v>5</v>
      </c>
      <c r="J831" s="579" t="s">
        <v>66</v>
      </c>
      <c r="K831" s="725">
        <v>1</v>
      </c>
      <c r="L831" s="449"/>
      <c r="M831" s="450">
        <v>22</v>
      </c>
      <c r="N831" s="450">
        <v>22</v>
      </c>
      <c r="O831" s="726">
        <f t="shared" si="26"/>
        <v>1</v>
      </c>
      <c r="P831" s="727">
        <v>1</v>
      </c>
      <c r="Q831" s="352">
        <f t="shared" si="27"/>
        <v>100</v>
      </c>
      <c r="R831" s="348"/>
      <c r="S831" s="722"/>
    </row>
    <row r="832" spans="1:19" s="447" customFormat="1">
      <c r="A832" s="446" t="s">
        <v>4</v>
      </c>
      <c r="B832" s="579" t="s">
        <v>3</v>
      </c>
      <c r="C832" s="412" t="s">
        <v>1919</v>
      </c>
      <c r="D832" s="579" t="s">
        <v>3184</v>
      </c>
      <c r="E832" s="415"/>
      <c r="F832" s="448" t="s">
        <v>137</v>
      </c>
      <c r="G832" s="412" t="s">
        <v>1930</v>
      </c>
      <c r="H832" s="412" t="s">
        <v>11</v>
      </c>
      <c r="I832" s="579" t="s">
        <v>5</v>
      </c>
      <c r="J832" s="579" t="s">
        <v>66</v>
      </c>
      <c r="K832" s="725">
        <v>1</v>
      </c>
      <c r="L832" s="449"/>
      <c r="M832" s="450">
        <v>109</v>
      </c>
      <c r="N832" s="450">
        <v>109</v>
      </c>
      <c r="O832" s="726">
        <f t="shared" si="26"/>
        <v>1</v>
      </c>
      <c r="P832" s="727">
        <v>1</v>
      </c>
      <c r="Q832" s="352">
        <f t="shared" si="27"/>
        <v>99.999999999999986</v>
      </c>
      <c r="R832" s="348"/>
      <c r="S832" s="722"/>
    </row>
    <row r="833" spans="1:19" s="447" customFormat="1">
      <c r="A833" s="446" t="s">
        <v>4</v>
      </c>
      <c r="B833" s="579" t="s">
        <v>3</v>
      </c>
      <c r="C833" s="412" t="s">
        <v>1919</v>
      </c>
      <c r="D833" s="579" t="s">
        <v>3178</v>
      </c>
      <c r="E833" s="415"/>
      <c r="F833" s="448" t="s">
        <v>137</v>
      </c>
      <c r="G833" s="412" t="s">
        <v>1930</v>
      </c>
      <c r="H833" s="412" t="s">
        <v>11</v>
      </c>
      <c r="I833" s="579" t="s">
        <v>5</v>
      </c>
      <c r="J833" s="579" t="s">
        <v>66</v>
      </c>
      <c r="K833" s="725">
        <v>1</v>
      </c>
      <c r="L833" s="449"/>
      <c r="M833" s="450">
        <v>913</v>
      </c>
      <c r="N833" s="450">
        <v>913</v>
      </c>
      <c r="O833" s="726">
        <f t="shared" si="26"/>
        <v>1</v>
      </c>
      <c r="P833" s="727">
        <v>1</v>
      </c>
      <c r="Q833" s="352">
        <f t="shared" si="27"/>
        <v>99.999999999999986</v>
      </c>
      <c r="R833" s="348"/>
      <c r="S833" s="722"/>
    </row>
    <row r="834" spans="1:19" s="447" customFormat="1">
      <c r="A834" s="446" t="s">
        <v>4</v>
      </c>
      <c r="B834" s="579" t="s">
        <v>3</v>
      </c>
      <c r="C834" s="412" t="s">
        <v>1919</v>
      </c>
      <c r="D834" s="579" t="s">
        <v>3157</v>
      </c>
      <c r="E834" s="415" t="s">
        <v>3185</v>
      </c>
      <c r="F834" s="448" t="s">
        <v>137</v>
      </c>
      <c r="G834" s="412" t="s">
        <v>1930</v>
      </c>
      <c r="H834" s="412" t="s">
        <v>11</v>
      </c>
      <c r="I834" s="579" t="s">
        <v>5</v>
      </c>
      <c r="J834" s="579" t="s">
        <v>66</v>
      </c>
      <c r="K834" s="725">
        <v>1</v>
      </c>
      <c r="L834" s="449"/>
      <c r="M834" s="450">
        <v>34</v>
      </c>
      <c r="N834" s="450">
        <v>34</v>
      </c>
      <c r="O834" s="726">
        <f t="shared" si="26"/>
        <v>1</v>
      </c>
      <c r="P834" s="727">
        <v>1</v>
      </c>
      <c r="Q834" s="352">
        <f t="shared" si="27"/>
        <v>99.999999999999986</v>
      </c>
      <c r="R834" s="348"/>
      <c r="S834" s="722"/>
    </row>
    <row r="835" spans="1:19" s="447" customFormat="1">
      <c r="A835" s="446" t="s">
        <v>4</v>
      </c>
      <c r="B835" s="579" t="s">
        <v>3</v>
      </c>
      <c r="C835" s="412" t="s">
        <v>1920</v>
      </c>
      <c r="D835" s="579" t="s">
        <v>3178</v>
      </c>
      <c r="E835" s="415"/>
      <c r="F835" s="448" t="s">
        <v>137</v>
      </c>
      <c r="G835" s="412" t="s">
        <v>1930</v>
      </c>
      <c r="H835" s="412" t="s">
        <v>11</v>
      </c>
      <c r="I835" s="579" t="s">
        <v>5</v>
      </c>
      <c r="J835" s="579" t="s">
        <v>66</v>
      </c>
      <c r="K835" s="725">
        <v>1</v>
      </c>
      <c r="L835" s="449"/>
      <c r="M835" s="450">
        <v>18</v>
      </c>
      <c r="N835" s="450">
        <v>18</v>
      </c>
      <c r="O835" s="726">
        <f t="shared" si="26"/>
        <v>1</v>
      </c>
      <c r="P835" s="727">
        <v>1</v>
      </c>
      <c r="Q835" s="352">
        <f t="shared" si="27"/>
        <v>100</v>
      </c>
      <c r="R835" s="348"/>
      <c r="S835" s="722"/>
    </row>
    <row r="836" spans="1:19" s="447" customFormat="1">
      <c r="A836" s="446" t="s">
        <v>4</v>
      </c>
      <c r="B836" s="579" t="s">
        <v>3</v>
      </c>
      <c r="C836" s="412" t="s">
        <v>1920</v>
      </c>
      <c r="D836" s="579" t="s">
        <v>3157</v>
      </c>
      <c r="E836" s="415"/>
      <c r="F836" s="448" t="s">
        <v>137</v>
      </c>
      <c r="G836" s="412" t="s">
        <v>1930</v>
      </c>
      <c r="H836" s="412" t="s">
        <v>11</v>
      </c>
      <c r="I836" s="579" t="s">
        <v>5</v>
      </c>
      <c r="J836" s="579" t="s">
        <v>66</v>
      </c>
      <c r="K836" s="725">
        <v>1</v>
      </c>
      <c r="L836" s="449"/>
      <c r="M836" s="450">
        <v>84</v>
      </c>
      <c r="N836" s="450">
        <v>84</v>
      </c>
      <c r="O836" s="726">
        <f t="shared" si="26"/>
        <v>1</v>
      </c>
      <c r="P836" s="727">
        <v>1</v>
      </c>
      <c r="Q836" s="352">
        <f t="shared" si="27"/>
        <v>100</v>
      </c>
      <c r="R836" s="348"/>
      <c r="S836" s="722"/>
    </row>
    <row r="837" spans="1:19" s="447" customFormat="1">
      <c r="A837" s="446" t="s">
        <v>4</v>
      </c>
      <c r="B837" s="579" t="s">
        <v>3</v>
      </c>
      <c r="C837" s="412" t="s">
        <v>1920</v>
      </c>
      <c r="D837" s="579" t="s">
        <v>3158</v>
      </c>
      <c r="E837" s="415"/>
      <c r="F837" s="448" t="s">
        <v>137</v>
      </c>
      <c r="G837" s="412" t="s">
        <v>1930</v>
      </c>
      <c r="H837" s="412" t="s">
        <v>11</v>
      </c>
      <c r="I837" s="579" t="s">
        <v>5</v>
      </c>
      <c r="J837" s="579" t="s">
        <v>66</v>
      </c>
      <c r="K837" s="725">
        <v>1</v>
      </c>
      <c r="L837" s="449"/>
      <c r="M837" s="450">
        <v>88</v>
      </c>
      <c r="N837" s="450">
        <v>88</v>
      </c>
      <c r="O837" s="726">
        <f t="shared" si="26"/>
        <v>1</v>
      </c>
      <c r="P837" s="727">
        <v>1</v>
      </c>
      <c r="Q837" s="352">
        <f t="shared" si="27"/>
        <v>100</v>
      </c>
      <c r="R837" s="348"/>
      <c r="S837" s="722"/>
    </row>
    <row r="838" spans="1:19" s="447" customFormat="1">
      <c r="A838" s="446" t="s">
        <v>4</v>
      </c>
      <c r="B838" s="579" t="s">
        <v>3</v>
      </c>
      <c r="C838" s="412" t="s">
        <v>1920</v>
      </c>
      <c r="D838" s="579" t="s">
        <v>3163</v>
      </c>
      <c r="E838" s="415" t="s">
        <v>3186</v>
      </c>
      <c r="F838" s="448" t="s">
        <v>137</v>
      </c>
      <c r="G838" s="412" t="s">
        <v>1930</v>
      </c>
      <c r="H838" s="412" t="s">
        <v>11</v>
      </c>
      <c r="I838" s="579" t="s">
        <v>5</v>
      </c>
      <c r="J838" s="579" t="s">
        <v>66</v>
      </c>
      <c r="K838" s="725">
        <v>1</v>
      </c>
      <c r="L838" s="449"/>
      <c r="M838" s="450">
        <v>26</v>
      </c>
      <c r="N838" s="450">
        <v>26</v>
      </c>
      <c r="O838" s="726">
        <f t="shared" si="26"/>
        <v>1</v>
      </c>
      <c r="P838" s="727">
        <v>1</v>
      </c>
      <c r="Q838" s="352">
        <f t="shared" si="27"/>
        <v>100</v>
      </c>
      <c r="R838" s="348"/>
      <c r="S838" s="722"/>
    </row>
    <row r="839" spans="1:19" s="447" customFormat="1">
      <c r="A839" s="446" t="s">
        <v>4</v>
      </c>
      <c r="B839" s="579" t="s">
        <v>591</v>
      </c>
      <c r="C839" s="412" t="s">
        <v>1914</v>
      </c>
      <c r="D839" s="579" t="s">
        <v>3163</v>
      </c>
      <c r="E839" s="415"/>
      <c r="F839" s="448" t="s">
        <v>137</v>
      </c>
      <c r="G839" s="412" t="s">
        <v>1930</v>
      </c>
      <c r="H839" s="412" t="s">
        <v>11</v>
      </c>
      <c r="I839" s="579" t="s">
        <v>5</v>
      </c>
      <c r="J839" s="579" t="s">
        <v>66</v>
      </c>
      <c r="K839" s="725">
        <v>1</v>
      </c>
      <c r="L839" s="449"/>
      <c r="M839" s="450">
        <v>41</v>
      </c>
      <c r="N839" s="450">
        <v>41</v>
      </c>
      <c r="O839" s="726">
        <f t="shared" si="26"/>
        <v>1</v>
      </c>
      <c r="P839" s="727">
        <v>1</v>
      </c>
      <c r="Q839" s="352">
        <f t="shared" si="27"/>
        <v>100</v>
      </c>
      <c r="R839" s="348"/>
      <c r="S839" s="722"/>
    </row>
    <row r="840" spans="1:19" s="447" customFormat="1">
      <c r="A840" s="446" t="s">
        <v>4</v>
      </c>
      <c r="B840" s="579" t="s">
        <v>591</v>
      </c>
      <c r="C840" s="412" t="s">
        <v>1914</v>
      </c>
      <c r="D840" s="579" t="s">
        <v>3164</v>
      </c>
      <c r="E840" s="415"/>
      <c r="F840" s="448" t="s">
        <v>137</v>
      </c>
      <c r="G840" s="412" t="s">
        <v>1930</v>
      </c>
      <c r="H840" s="412" t="s">
        <v>11</v>
      </c>
      <c r="I840" s="579" t="s">
        <v>5</v>
      </c>
      <c r="J840" s="579" t="s">
        <v>66</v>
      </c>
      <c r="K840" s="725">
        <v>1</v>
      </c>
      <c r="L840" s="449"/>
      <c r="M840" s="450">
        <v>33</v>
      </c>
      <c r="N840" s="450">
        <v>33</v>
      </c>
      <c r="O840" s="726">
        <f t="shared" si="26"/>
        <v>1</v>
      </c>
      <c r="P840" s="727">
        <v>1</v>
      </c>
      <c r="Q840" s="352">
        <f t="shared" si="27"/>
        <v>100</v>
      </c>
      <c r="R840" s="348"/>
      <c r="S840" s="722"/>
    </row>
    <row r="841" spans="1:19" s="447" customFormat="1">
      <c r="A841" s="446" t="s">
        <v>4</v>
      </c>
      <c r="B841" s="579" t="s">
        <v>591</v>
      </c>
      <c r="C841" s="412" t="s">
        <v>1916</v>
      </c>
      <c r="D841" s="579" t="s">
        <v>3163</v>
      </c>
      <c r="E841" s="415" t="s">
        <v>3187</v>
      </c>
      <c r="F841" s="448" t="s">
        <v>137</v>
      </c>
      <c r="G841" s="412" t="s">
        <v>1930</v>
      </c>
      <c r="H841" s="412" t="s">
        <v>11</v>
      </c>
      <c r="I841" s="579" t="s">
        <v>5</v>
      </c>
      <c r="J841" s="579" t="s">
        <v>66</v>
      </c>
      <c r="K841" s="725">
        <v>1</v>
      </c>
      <c r="L841" s="449"/>
      <c r="M841" s="450">
        <v>12</v>
      </c>
      <c r="N841" s="450">
        <v>12</v>
      </c>
      <c r="O841" s="726">
        <f t="shared" si="26"/>
        <v>1</v>
      </c>
      <c r="P841" s="727">
        <v>1</v>
      </c>
      <c r="Q841" s="352">
        <f t="shared" si="27"/>
        <v>100</v>
      </c>
      <c r="R841" s="348"/>
      <c r="S841" s="722"/>
    </row>
    <row r="842" spans="1:19" s="447" customFormat="1">
      <c r="A842" s="446" t="s">
        <v>4</v>
      </c>
      <c r="B842" s="579" t="s">
        <v>591</v>
      </c>
      <c r="C842" s="412" t="s">
        <v>1917</v>
      </c>
      <c r="D842" s="579" t="s">
        <v>3163</v>
      </c>
      <c r="E842" s="415" t="s">
        <v>3188</v>
      </c>
      <c r="F842" s="448" t="s">
        <v>137</v>
      </c>
      <c r="G842" s="412" t="s">
        <v>1930</v>
      </c>
      <c r="H842" s="412" t="s">
        <v>11</v>
      </c>
      <c r="I842" s="579" t="s">
        <v>5</v>
      </c>
      <c r="J842" s="579" t="s">
        <v>66</v>
      </c>
      <c r="K842" s="725">
        <v>1</v>
      </c>
      <c r="L842" s="449"/>
      <c r="M842" s="450">
        <v>62</v>
      </c>
      <c r="N842" s="450">
        <v>62</v>
      </c>
      <c r="O842" s="726">
        <f t="shared" si="26"/>
        <v>1</v>
      </c>
      <c r="P842" s="727">
        <v>1</v>
      </c>
      <c r="Q842" s="352">
        <f t="shared" si="27"/>
        <v>100</v>
      </c>
      <c r="R842" s="348"/>
      <c r="S842" s="722"/>
    </row>
    <row r="843" spans="1:19" s="447" customFormat="1">
      <c r="A843" s="446" t="s">
        <v>4</v>
      </c>
      <c r="B843" s="579" t="s">
        <v>591</v>
      </c>
      <c r="C843" s="412" t="s">
        <v>1917</v>
      </c>
      <c r="D843" s="579" t="s">
        <v>3164</v>
      </c>
      <c r="E843" s="415"/>
      <c r="F843" s="448" t="s">
        <v>137</v>
      </c>
      <c r="G843" s="412" t="s">
        <v>1930</v>
      </c>
      <c r="H843" s="412" t="s">
        <v>11</v>
      </c>
      <c r="I843" s="579" t="s">
        <v>5</v>
      </c>
      <c r="J843" s="579" t="s">
        <v>66</v>
      </c>
      <c r="K843" s="725">
        <v>1</v>
      </c>
      <c r="L843" s="449"/>
      <c r="M843" s="450">
        <v>25</v>
      </c>
      <c r="N843" s="450">
        <v>25</v>
      </c>
      <c r="O843" s="726">
        <f t="shared" si="26"/>
        <v>1</v>
      </c>
      <c r="P843" s="727">
        <v>1</v>
      </c>
      <c r="Q843" s="352">
        <f t="shared" si="27"/>
        <v>100</v>
      </c>
      <c r="R843" s="348"/>
      <c r="S843" s="722"/>
    </row>
    <row r="844" spans="1:19" s="447" customFormat="1">
      <c r="A844" s="446" t="s">
        <v>4</v>
      </c>
      <c r="B844" s="579" t="s">
        <v>591</v>
      </c>
      <c r="C844" s="412" t="s">
        <v>1920</v>
      </c>
      <c r="D844" s="579" t="s">
        <v>3164</v>
      </c>
      <c r="E844" s="415"/>
      <c r="F844" s="448" t="s">
        <v>137</v>
      </c>
      <c r="G844" s="412" t="s">
        <v>1930</v>
      </c>
      <c r="H844" s="412" t="s">
        <v>11</v>
      </c>
      <c r="I844" s="579" t="s">
        <v>5</v>
      </c>
      <c r="J844" s="579" t="s">
        <v>66</v>
      </c>
      <c r="K844" s="725">
        <v>1</v>
      </c>
      <c r="L844" s="449"/>
      <c r="M844" s="450">
        <v>26</v>
      </c>
      <c r="N844" s="450">
        <v>26</v>
      </c>
      <c r="O844" s="726">
        <f t="shared" si="26"/>
        <v>1</v>
      </c>
      <c r="P844" s="727">
        <v>1</v>
      </c>
      <c r="Q844" s="352">
        <f t="shared" si="27"/>
        <v>100</v>
      </c>
      <c r="R844" s="348"/>
      <c r="S844" s="722"/>
    </row>
    <row r="845" spans="1:19" s="447" customFormat="1">
      <c r="A845" s="446" t="s">
        <v>4</v>
      </c>
      <c r="B845" s="579" t="s">
        <v>3160</v>
      </c>
      <c r="C845" s="412" t="s">
        <v>38</v>
      </c>
      <c r="D845" s="579" t="s">
        <v>3155</v>
      </c>
      <c r="E845" s="415" t="s">
        <v>3156</v>
      </c>
      <c r="F845" s="448" t="s">
        <v>137</v>
      </c>
      <c r="G845" s="412" t="s">
        <v>1931</v>
      </c>
      <c r="H845" s="412" t="s">
        <v>11</v>
      </c>
      <c r="I845" s="579" t="s">
        <v>6</v>
      </c>
      <c r="J845" s="579" t="s">
        <v>66</v>
      </c>
      <c r="K845" s="723">
        <v>6.0869565217391307E-2</v>
      </c>
      <c r="L845" s="449"/>
      <c r="M845" s="450">
        <v>115</v>
      </c>
      <c r="N845" s="450">
        <v>5</v>
      </c>
      <c r="O845" s="726">
        <f>N845/M845</f>
        <v>4.3478260869565216E-2</v>
      </c>
      <c r="P845" s="727">
        <v>1</v>
      </c>
      <c r="Q845" s="352">
        <f>N845/(M845*K845/100)</f>
        <v>71.428571428571416</v>
      </c>
      <c r="R845" s="348"/>
      <c r="S845" s="722"/>
    </row>
    <row r="846" spans="1:19" s="447" customFormat="1">
      <c r="A846" s="446" t="s">
        <v>4</v>
      </c>
      <c r="B846" s="579" t="s">
        <v>3160</v>
      </c>
      <c r="C846" s="412" t="s">
        <v>38</v>
      </c>
      <c r="D846" s="579" t="s">
        <v>3157</v>
      </c>
      <c r="E846" s="415"/>
      <c r="F846" s="448" t="s">
        <v>137</v>
      </c>
      <c r="G846" s="412" t="s">
        <v>1931</v>
      </c>
      <c r="H846" s="412" t="s">
        <v>11</v>
      </c>
      <c r="I846" s="579" t="s">
        <v>6</v>
      </c>
      <c r="J846" s="579" t="s">
        <v>66</v>
      </c>
      <c r="K846" s="723">
        <v>0.14388489208633093</v>
      </c>
      <c r="L846" s="449"/>
      <c r="M846" s="450">
        <v>139</v>
      </c>
      <c r="N846" s="450">
        <v>16</v>
      </c>
      <c r="O846" s="726">
        <f t="shared" ref="O846:O904" si="28">N846/M846</f>
        <v>0.11510791366906475</v>
      </c>
      <c r="P846" s="727">
        <v>1</v>
      </c>
      <c r="Q846" s="352">
        <f t="shared" ref="Q846:Q904" si="29">N846/(M846*K846/100)</f>
        <v>80</v>
      </c>
      <c r="R846" s="348"/>
      <c r="S846" s="722"/>
    </row>
    <row r="847" spans="1:19" s="447" customFormat="1">
      <c r="A847" s="446" t="s">
        <v>4</v>
      </c>
      <c r="B847" s="579" t="s">
        <v>3160</v>
      </c>
      <c r="C847" s="412" t="s">
        <v>38</v>
      </c>
      <c r="D847" s="579" t="s">
        <v>3158</v>
      </c>
      <c r="E847" s="415" t="s">
        <v>3159</v>
      </c>
      <c r="F847" s="448" t="s">
        <v>137</v>
      </c>
      <c r="G847" s="412" t="s">
        <v>1931</v>
      </c>
      <c r="H847" s="412" t="s">
        <v>11</v>
      </c>
      <c r="I847" s="579" t="s">
        <v>6</v>
      </c>
      <c r="J847" s="579" t="s">
        <v>66</v>
      </c>
      <c r="K847" s="723">
        <v>0.32</v>
      </c>
      <c r="L847" s="449"/>
      <c r="M847" s="450">
        <v>25</v>
      </c>
      <c r="N847" s="450">
        <v>7</v>
      </c>
      <c r="O847" s="726">
        <f t="shared" si="28"/>
        <v>0.28000000000000003</v>
      </c>
      <c r="P847" s="727">
        <v>1</v>
      </c>
      <c r="Q847" s="352">
        <f t="shared" si="29"/>
        <v>87.5</v>
      </c>
      <c r="R847" s="348"/>
      <c r="S847" s="722"/>
    </row>
    <row r="848" spans="1:19" s="447" customFormat="1">
      <c r="A848" s="446" t="s">
        <v>4</v>
      </c>
      <c r="B848" s="579" t="s">
        <v>3160</v>
      </c>
      <c r="C848" s="412" t="s">
        <v>1913</v>
      </c>
      <c r="D848" s="579" t="s">
        <v>3161</v>
      </c>
      <c r="E848" s="415"/>
      <c r="F848" s="448" t="s">
        <v>137</v>
      </c>
      <c r="G848" s="412" t="s">
        <v>1931</v>
      </c>
      <c r="H848" s="412" t="s">
        <v>11</v>
      </c>
      <c r="I848" s="579" t="s">
        <v>6</v>
      </c>
      <c r="J848" s="579" t="s">
        <v>66</v>
      </c>
      <c r="K848" s="723">
        <v>3.7486218302094816E-2</v>
      </c>
      <c r="L848" s="449"/>
      <c r="M848" s="450">
        <v>1814</v>
      </c>
      <c r="N848" s="450">
        <v>54</v>
      </c>
      <c r="O848" s="726">
        <f t="shared" si="28"/>
        <v>2.9768467475192944E-2</v>
      </c>
      <c r="P848" s="727">
        <v>1</v>
      </c>
      <c r="Q848" s="352">
        <f t="shared" si="29"/>
        <v>79.411764705882348</v>
      </c>
      <c r="R848" s="348"/>
      <c r="S848" s="722"/>
    </row>
    <row r="849" spans="1:19" s="447" customFormat="1">
      <c r="A849" s="446" t="s">
        <v>4</v>
      </c>
      <c r="B849" s="579" t="s">
        <v>3160</v>
      </c>
      <c r="C849" s="412" t="s">
        <v>1913</v>
      </c>
      <c r="D849" s="579" t="s">
        <v>3155</v>
      </c>
      <c r="E849" s="415"/>
      <c r="F849" s="448" t="s">
        <v>137</v>
      </c>
      <c r="G849" s="412" t="s">
        <v>1931</v>
      </c>
      <c r="H849" s="412" t="s">
        <v>11</v>
      </c>
      <c r="I849" s="579" t="s">
        <v>6</v>
      </c>
      <c r="J849" s="579" t="s">
        <v>66</v>
      </c>
      <c r="K849" s="723">
        <v>0.35714285714285715</v>
      </c>
      <c r="L849" s="449"/>
      <c r="M849" s="450">
        <v>14</v>
      </c>
      <c r="N849" s="450">
        <v>4</v>
      </c>
      <c r="O849" s="726">
        <f t="shared" si="28"/>
        <v>0.2857142857142857</v>
      </c>
      <c r="P849" s="727">
        <v>1</v>
      </c>
      <c r="Q849" s="352">
        <f t="shared" si="29"/>
        <v>80</v>
      </c>
      <c r="R849" s="348"/>
      <c r="S849" s="722"/>
    </row>
    <row r="850" spans="1:19" s="447" customFormat="1">
      <c r="A850" s="446" t="s">
        <v>4</v>
      </c>
      <c r="B850" s="579" t="s">
        <v>3160</v>
      </c>
      <c r="C850" s="412" t="s">
        <v>1913</v>
      </c>
      <c r="D850" s="579" t="s">
        <v>3157</v>
      </c>
      <c r="E850" s="415"/>
      <c r="F850" s="448" t="s">
        <v>137</v>
      </c>
      <c r="G850" s="412" t="s">
        <v>1931</v>
      </c>
      <c r="H850" s="412" t="s">
        <v>11</v>
      </c>
      <c r="I850" s="579" t="s">
        <v>6</v>
      </c>
      <c r="J850" s="579" t="s">
        <v>66</v>
      </c>
      <c r="K850" s="723">
        <v>7.1428571428571425E-2</v>
      </c>
      <c r="L850" s="449"/>
      <c r="M850" s="450">
        <v>84</v>
      </c>
      <c r="N850" s="450">
        <v>3</v>
      </c>
      <c r="O850" s="726">
        <f t="shared" si="28"/>
        <v>3.5714285714285712E-2</v>
      </c>
      <c r="P850" s="727">
        <v>1</v>
      </c>
      <c r="Q850" s="352">
        <f t="shared" si="29"/>
        <v>50</v>
      </c>
      <c r="R850" s="348"/>
      <c r="S850" s="722"/>
    </row>
    <row r="851" spans="1:19" s="447" customFormat="1">
      <c r="A851" s="446" t="s">
        <v>4</v>
      </c>
      <c r="B851" s="579" t="s">
        <v>3160</v>
      </c>
      <c r="C851" s="412" t="s">
        <v>1914</v>
      </c>
      <c r="D851" s="579" t="s">
        <v>3157</v>
      </c>
      <c r="E851" s="415" t="s">
        <v>3162</v>
      </c>
      <c r="F851" s="448" t="s">
        <v>137</v>
      </c>
      <c r="G851" s="412" t="s">
        <v>1931</v>
      </c>
      <c r="H851" s="412" t="s">
        <v>11</v>
      </c>
      <c r="I851" s="579" t="s">
        <v>6</v>
      </c>
      <c r="J851" s="579" t="s">
        <v>66</v>
      </c>
      <c r="K851" s="723">
        <v>0.18181818181818182</v>
      </c>
      <c r="L851" s="449"/>
      <c r="M851" s="450">
        <v>66</v>
      </c>
      <c r="N851" s="450">
        <v>9</v>
      </c>
      <c r="O851" s="726">
        <f t="shared" si="28"/>
        <v>0.13636363636363635</v>
      </c>
      <c r="P851" s="727">
        <v>1</v>
      </c>
      <c r="Q851" s="352">
        <f t="shared" si="29"/>
        <v>75</v>
      </c>
      <c r="R851" s="348"/>
      <c r="S851" s="722"/>
    </row>
    <row r="852" spans="1:19" s="447" customFormat="1">
      <c r="A852" s="446" t="s">
        <v>4</v>
      </c>
      <c r="B852" s="579" t="s">
        <v>3160</v>
      </c>
      <c r="C852" s="412" t="s">
        <v>1914</v>
      </c>
      <c r="D852" s="579" t="s">
        <v>3158</v>
      </c>
      <c r="E852" s="415"/>
      <c r="F852" s="448" t="s">
        <v>137</v>
      </c>
      <c r="G852" s="412" t="s">
        <v>1931</v>
      </c>
      <c r="H852" s="412" t="s">
        <v>11</v>
      </c>
      <c r="I852" s="579" t="s">
        <v>6</v>
      </c>
      <c r="J852" s="579" t="s">
        <v>66</v>
      </c>
      <c r="K852" s="723">
        <v>0.24</v>
      </c>
      <c r="L852" s="449"/>
      <c r="M852" s="450">
        <v>75</v>
      </c>
      <c r="N852" s="450">
        <v>10</v>
      </c>
      <c r="O852" s="726">
        <f t="shared" si="28"/>
        <v>0.13333333333333333</v>
      </c>
      <c r="P852" s="727">
        <v>1</v>
      </c>
      <c r="Q852" s="352">
        <f t="shared" si="29"/>
        <v>55.555555555555557</v>
      </c>
      <c r="R852" s="348"/>
      <c r="S852" s="722"/>
    </row>
    <row r="853" spans="1:19" s="447" customFormat="1">
      <c r="A853" s="446" t="s">
        <v>4</v>
      </c>
      <c r="B853" s="579" t="s">
        <v>3160</v>
      </c>
      <c r="C853" s="412" t="s">
        <v>1914</v>
      </c>
      <c r="D853" s="579" t="s">
        <v>3163</v>
      </c>
      <c r="E853" s="415"/>
      <c r="F853" s="448" t="s">
        <v>137</v>
      </c>
      <c r="G853" s="412" t="s">
        <v>1931</v>
      </c>
      <c r="H853" s="412" t="s">
        <v>11</v>
      </c>
      <c r="I853" s="579" t="s">
        <v>6</v>
      </c>
      <c r="J853" s="579" t="s">
        <v>66</v>
      </c>
      <c r="K853" s="723">
        <v>0.45370370370370372</v>
      </c>
      <c r="L853" s="449"/>
      <c r="M853" s="450">
        <v>108</v>
      </c>
      <c r="N853" s="450">
        <v>36</v>
      </c>
      <c r="O853" s="726">
        <f t="shared" si="28"/>
        <v>0.33333333333333331</v>
      </c>
      <c r="P853" s="727">
        <v>1</v>
      </c>
      <c r="Q853" s="352">
        <f t="shared" si="29"/>
        <v>73.469387755102048</v>
      </c>
      <c r="R853" s="348"/>
      <c r="S853" s="722"/>
    </row>
    <row r="854" spans="1:19" s="447" customFormat="1">
      <c r="A854" s="446" t="s">
        <v>4</v>
      </c>
      <c r="B854" s="579" t="s">
        <v>3160</v>
      </c>
      <c r="C854" s="412" t="s">
        <v>1914</v>
      </c>
      <c r="D854" s="579" t="s">
        <v>3164</v>
      </c>
      <c r="E854" s="415"/>
      <c r="F854" s="448" t="s">
        <v>137</v>
      </c>
      <c r="G854" s="412" t="s">
        <v>1931</v>
      </c>
      <c r="H854" s="412" t="s">
        <v>11</v>
      </c>
      <c r="I854" s="579" t="s">
        <v>6</v>
      </c>
      <c r="J854" s="579" t="s">
        <v>66</v>
      </c>
      <c r="K854" s="723">
        <v>0.76923076923076938</v>
      </c>
      <c r="L854" s="449"/>
      <c r="M854" s="450">
        <v>13</v>
      </c>
      <c r="N854" s="450">
        <v>10</v>
      </c>
      <c r="O854" s="726">
        <f t="shared" si="28"/>
        <v>0.76923076923076927</v>
      </c>
      <c r="P854" s="727">
        <v>1</v>
      </c>
      <c r="Q854" s="352">
        <f t="shared" si="29"/>
        <v>99.999999999999986</v>
      </c>
      <c r="R854" s="348"/>
      <c r="S854" s="722"/>
    </row>
    <row r="855" spans="1:19" s="447" customFormat="1">
      <c r="A855" s="446" t="s">
        <v>4</v>
      </c>
      <c r="B855" s="579" t="s">
        <v>3160</v>
      </c>
      <c r="C855" s="412" t="s">
        <v>1915</v>
      </c>
      <c r="D855" s="579" t="s">
        <v>3155</v>
      </c>
      <c r="E855" s="415"/>
      <c r="F855" s="448" t="s">
        <v>137</v>
      </c>
      <c r="G855" s="412" t="s">
        <v>1931</v>
      </c>
      <c r="H855" s="412" t="s">
        <v>11</v>
      </c>
      <c r="I855" s="579" t="s">
        <v>6</v>
      </c>
      <c r="J855" s="579" t="s">
        <v>66</v>
      </c>
      <c r="K855" s="723">
        <v>8.4507042253521125E-2</v>
      </c>
      <c r="L855" s="449"/>
      <c r="M855" s="450">
        <v>71</v>
      </c>
      <c r="N855" s="450">
        <v>4</v>
      </c>
      <c r="O855" s="726">
        <f t="shared" si="28"/>
        <v>5.6338028169014086E-2</v>
      </c>
      <c r="P855" s="727">
        <v>1</v>
      </c>
      <c r="Q855" s="352">
        <f t="shared" si="29"/>
        <v>66.666666666666671</v>
      </c>
      <c r="R855" s="348"/>
      <c r="S855" s="722"/>
    </row>
    <row r="856" spans="1:19" s="447" customFormat="1">
      <c r="A856" s="446" t="s">
        <v>4</v>
      </c>
      <c r="B856" s="579" t="s">
        <v>3160</v>
      </c>
      <c r="C856" s="412" t="s">
        <v>1915</v>
      </c>
      <c r="D856" s="579" t="s">
        <v>3155</v>
      </c>
      <c r="E856" s="415" t="s">
        <v>3165</v>
      </c>
      <c r="F856" s="448" t="s">
        <v>137</v>
      </c>
      <c r="G856" s="412" t="s">
        <v>1931</v>
      </c>
      <c r="H856" s="412" t="s">
        <v>11</v>
      </c>
      <c r="I856" s="579" t="s">
        <v>6</v>
      </c>
      <c r="J856" s="579" t="s">
        <v>66</v>
      </c>
      <c r="K856" s="723">
        <v>0.25</v>
      </c>
      <c r="L856" s="449" t="s">
        <v>3166</v>
      </c>
      <c r="M856" s="450">
        <v>12</v>
      </c>
      <c r="N856" s="450">
        <v>3</v>
      </c>
      <c r="O856" s="726">
        <f t="shared" si="28"/>
        <v>0.25</v>
      </c>
      <c r="P856" s="727">
        <v>1</v>
      </c>
      <c r="Q856" s="352">
        <f t="shared" si="29"/>
        <v>100</v>
      </c>
      <c r="R856" s="348"/>
      <c r="S856" s="722"/>
    </row>
    <row r="857" spans="1:19" s="447" customFormat="1">
      <c r="A857" s="446" t="s">
        <v>4</v>
      </c>
      <c r="B857" s="579" t="s">
        <v>3160</v>
      </c>
      <c r="C857" s="412" t="s">
        <v>1915</v>
      </c>
      <c r="D857" s="579" t="s">
        <v>3157</v>
      </c>
      <c r="E857" s="415"/>
      <c r="F857" s="448" t="s">
        <v>137</v>
      </c>
      <c r="G857" s="412" t="s">
        <v>1931</v>
      </c>
      <c r="H857" s="412" t="s">
        <v>11</v>
      </c>
      <c r="I857" s="579" t="s">
        <v>6</v>
      </c>
      <c r="J857" s="579" t="s">
        <v>66</v>
      </c>
      <c r="K857" s="723">
        <v>0.12068965517241378</v>
      </c>
      <c r="L857" s="449"/>
      <c r="M857" s="450">
        <v>58</v>
      </c>
      <c r="N857" s="450">
        <v>4</v>
      </c>
      <c r="O857" s="726">
        <f t="shared" si="28"/>
        <v>6.8965517241379309E-2</v>
      </c>
      <c r="P857" s="727">
        <v>1</v>
      </c>
      <c r="Q857" s="352">
        <f t="shared" si="29"/>
        <v>57.142857142857146</v>
      </c>
      <c r="R857" s="348"/>
      <c r="S857" s="722"/>
    </row>
    <row r="858" spans="1:19" s="447" customFormat="1">
      <c r="A858" s="446" t="s">
        <v>4</v>
      </c>
      <c r="B858" s="579" t="s">
        <v>3160</v>
      </c>
      <c r="C858" s="412" t="s">
        <v>1916</v>
      </c>
      <c r="D858" s="579" t="s">
        <v>3155</v>
      </c>
      <c r="E858" s="415" t="s">
        <v>3167</v>
      </c>
      <c r="F858" s="448" t="s">
        <v>137</v>
      </c>
      <c r="G858" s="412" t="s">
        <v>1931</v>
      </c>
      <c r="H858" s="412" t="s">
        <v>11</v>
      </c>
      <c r="I858" s="579" t="s">
        <v>6</v>
      </c>
      <c r="J858" s="579" t="s">
        <v>66</v>
      </c>
      <c r="K858" s="723">
        <v>6.3492063492063489E-2</v>
      </c>
      <c r="L858" s="449"/>
      <c r="M858" s="450">
        <v>63</v>
      </c>
      <c r="N858" s="450">
        <v>3</v>
      </c>
      <c r="O858" s="726">
        <f t="shared" si="28"/>
        <v>4.7619047619047616E-2</v>
      </c>
      <c r="P858" s="727">
        <v>1</v>
      </c>
      <c r="Q858" s="352">
        <f t="shared" si="29"/>
        <v>75</v>
      </c>
      <c r="R858" s="348"/>
      <c r="S858" s="722"/>
    </row>
    <row r="859" spans="1:19" s="447" customFormat="1">
      <c r="A859" s="446" t="s">
        <v>4</v>
      </c>
      <c r="B859" s="579" t="s">
        <v>3160</v>
      </c>
      <c r="C859" s="412" t="s">
        <v>1916</v>
      </c>
      <c r="D859" s="579" t="s">
        <v>3155</v>
      </c>
      <c r="E859" s="415" t="s">
        <v>3168</v>
      </c>
      <c r="F859" s="448" t="s">
        <v>137</v>
      </c>
      <c r="G859" s="412" t="s">
        <v>1931</v>
      </c>
      <c r="H859" s="412" t="s">
        <v>11</v>
      </c>
      <c r="I859" s="579" t="s">
        <v>6</v>
      </c>
      <c r="J859" s="579" t="s">
        <v>66</v>
      </c>
      <c r="K859" s="723">
        <v>6.9767441860465115E-2</v>
      </c>
      <c r="L859" s="449" t="s">
        <v>3166</v>
      </c>
      <c r="M859" s="450">
        <v>43</v>
      </c>
      <c r="N859" s="450">
        <v>3</v>
      </c>
      <c r="O859" s="726">
        <f t="shared" si="28"/>
        <v>6.9767441860465115E-2</v>
      </c>
      <c r="P859" s="727">
        <v>1</v>
      </c>
      <c r="Q859" s="352">
        <f t="shared" si="29"/>
        <v>100</v>
      </c>
      <c r="R859" s="348"/>
      <c r="S859" s="722"/>
    </row>
    <row r="860" spans="1:19" s="447" customFormat="1">
      <c r="A860" s="446" t="s">
        <v>4</v>
      </c>
      <c r="B860" s="579" t="s">
        <v>3160</v>
      </c>
      <c r="C860" s="412" t="s">
        <v>1916</v>
      </c>
      <c r="D860" s="579" t="s">
        <v>3157</v>
      </c>
      <c r="E860" s="415"/>
      <c r="F860" s="448" t="s">
        <v>137</v>
      </c>
      <c r="G860" s="412" t="s">
        <v>1931</v>
      </c>
      <c r="H860" s="412" t="s">
        <v>11</v>
      </c>
      <c r="I860" s="579" t="s">
        <v>6</v>
      </c>
      <c r="J860" s="579" t="s">
        <v>66</v>
      </c>
      <c r="K860" s="723">
        <v>0.12345679012345678</v>
      </c>
      <c r="L860" s="449"/>
      <c r="M860" s="450">
        <v>81</v>
      </c>
      <c r="N860" s="450">
        <v>9</v>
      </c>
      <c r="O860" s="726">
        <f t="shared" si="28"/>
        <v>0.1111111111111111</v>
      </c>
      <c r="P860" s="727">
        <v>1</v>
      </c>
      <c r="Q860" s="352">
        <f t="shared" si="29"/>
        <v>90</v>
      </c>
      <c r="R860" s="348"/>
      <c r="S860" s="722"/>
    </row>
    <row r="861" spans="1:19" s="447" customFormat="1">
      <c r="A861" s="446" t="s">
        <v>4</v>
      </c>
      <c r="B861" s="579" t="s">
        <v>3160</v>
      </c>
      <c r="C861" s="412" t="s">
        <v>1916</v>
      </c>
      <c r="D861" s="579" t="s">
        <v>3157</v>
      </c>
      <c r="E861" s="415"/>
      <c r="F861" s="448" t="s">
        <v>137</v>
      </c>
      <c r="G861" s="412" t="s">
        <v>1931</v>
      </c>
      <c r="H861" s="412" t="s">
        <v>11</v>
      </c>
      <c r="I861" s="579" t="s">
        <v>6</v>
      </c>
      <c r="J861" s="579" t="s">
        <v>66</v>
      </c>
      <c r="K861" s="723">
        <v>0.1111111111111111</v>
      </c>
      <c r="L861" s="449" t="s">
        <v>3166</v>
      </c>
      <c r="M861" s="450">
        <v>27</v>
      </c>
      <c r="N861" s="450">
        <v>3</v>
      </c>
      <c r="O861" s="726">
        <f t="shared" si="28"/>
        <v>0.1111111111111111</v>
      </c>
      <c r="P861" s="727">
        <v>1</v>
      </c>
      <c r="Q861" s="352">
        <f t="shared" si="29"/>
        <v>100</v>
      </c>
      <c r="R861" s="348"/>
      <c r="S861" s="722"/>
    </row>
    <row r="862" spans="1:19" s="447" customFormat="1">
      <c r="A862" s="446" t="s">
        <v>4</v>
      </c>
      <c r="B862" s="579" t="s">
        <v>3160</v>
      </c>
      <c r="C862" s="412" t="s">
        <v>1916</v>
      </c>
      <c r="D862" s="579" t="s">
        <v>3157</v>
      </c>
      <c r="E862" s="415" t="s">
        <v>3169</v>
      </c>
      <c r="F862" s="448" t="s">
        <v>137</v>
      </c>
      <c r="G862" s="412" t="s">
        <v>1931</v>
      </c>
      <c r="H862" s="412" t="s">
        <v>11</v>
      </c>
      <c r="I862" s="579" t="s">
        <v>6</v>
      </c>
      <c r="J862" s="579" t="s">
        <v>66</v>
      </c>
      <c r="K862" s="723">
        <v>0.26315789473684209</v>
      </c>
      <c r="L862" s="449" t="s">
        <v>3170</v>
      </c>
      <c r="M862" s="450">
        <v>19</v>
      </c>
      <c r="N862" s="450">
        <v>3</v>
      </c>
      <c r="O862" s="726">
        <f t="shared" si="28"/>
        <v>0.15789473684210525</v>
      </c>
      <c r="P862" s="727">
        <v>1</v>
      </c>
      <c r="Q862" s="352">
        <f t="shared" si="29"/>
        <v>60</v>
      </c>
      <c r="R862" s="348"/>
      <c r="S862" s="722"/>
    </row>
    <row r="863" spans="1:19" s="447" customFormat="1">
      <c r="A863" s="446" t="s">
        <v>4</v>
      </c>
      <c r="B863" s="579" t="s">
        <v>3160</v>
      </c>
      <c r="C863" s="412" t="s">
        <v>1916</v>
      </c>
      <c r="D863" s="579" t="s">
        <v>3158</v>
      </c>
      <c r="E863" s="415"/>
      <c r="F863" s="448" t="s">
        <v>137</v>
      </c>
      <c r="G863" s="412" t="s">
        <v>1931</v>
      </c>
      <c r="H863" s="412" t="s">
        <v>11</v>
      </c>
      <c r="I863" s="579" t="s">
        <v>6</v>
      </c>
      <c r="J863" s="579" t="s">
        <v>66</v>
      </c>
      <c r="K863" s="723">
        <v>0.27586206896551724</v>
      </c>
      <c r="L863" s="449"/>
      <c r="M863" s="450">
        <v>29</v>
      </c>
      <c r="N863" s="450">
        <v>8</v>
      </c>
      <c r="O863" s="726">
        <f t="shared" si="28"/>
        <v>0.27586206896551724</v>
      </c>
      <c r="P863" s="727">
        <v>1</v>
      </c>
      <c r="Q863" s="352">
        <f t="shared" si="29"/>
        <v>100</v>
      </c>
      <c r="R863" s="348"/>
      <c r="S863" s="722"/>
    </row>
    <row r="864" spans="1:19" s="447" customFormat="1">
      <c r="A864" s="446" t="s">
        <v>4</v>
      </c>
      <c r="B864" s="579" t="s">
        <v>3160</v>
      </c>
      <c r="C864" s="412" t="s">
        <v>1916</v>
      </c>
      <c r="D864" s="579" t="s">
        <v>3163</v>
      </c>
      <c r="E864" s="415"/>
      <c r="F864" s="448" t="s">
        <v>137</v>
      </c>
      <c r="G864" s="412" t="s">
        <v>1931</v>
      </c>
      <c r="H864" s="412" t="s">
        <v>11</v>
      </c>
      <c r="I864" s="579" t="s">
        <v>6</v>
      </c>
      <c r="J864" s="579" t="s">
        <v>66</v>
      </c>
      <c r="K864" s="723">
        <v>0.4</v>
      </c>
      <c r="L864" s="449"/>
      <c r="M864" s="450">
        <v>25</v>
      </c>
      <c r="N864" s="450">
        <v>10</v>
      </c>
      <c r="O864" s="726">
        <f t="shared" si="28"/>
        <v>0.4</v>
      </c>
      <c r="P864" s="727">
        <v>1</v>
      </c>
      <c r="Q864" s="352">
        <f t="shared" si="29"/>
        <v>100</v>
      </c>
      <c r="R864" s="348"/>
      <c r="S864" s="722"/>
    </row>
    <row r="865" spans="1:19" s="447" customFormat="1">
      <c r="A865" s="446" t="s">
        <v>4</v>
      </c>
      <c r="B865" s="579" t="s">
        <v>3160</v>
      </c>
      <c r="C865" s="412" t="s">
        <v>1916</v>
      </c>
      <c r="D865" s="579" t="s">
        <v>3163</v>
      </c>
      <c r="E865" s="415" t="s">
        <v>3171</v>
      </c>
      <c r="F865" s="448" t="s">
        <v>137</v>
      </c>
      <c r="G865" s="412" t="s">
        <v>1931</v>
      </c>
      <c r="H865" s="412" t="s">
        <v>11</v>
      </c>
      <c r="I865" s="579" t="s">
        <v>6</v>
      </c>
      <c r="J865" s="579" t="s">
        <v>66</v>
      </c>
      <c r="K865" s="723">
        <v>0.45454545454545453</v>
      </c>
      <c r="L865" s="449" t="s">
        <v>3166</v>
      </c>
      <c r="M865" s="450">
        <v>22</v>
      </c>
      <c r="N865" s="450">
        <v>9</v>
      </c>
      <c r="O865" s="726">
        <f t="shared" si="28"/>
        <v>0.40909090909090912</v>
      </c>
      <c r="P865" s="727">
        <v>1</v>
      </c>
      <c r="Q865" s="352">
        <f t="shared" si="29"/>
        <v>90</v>
      </c>
      <c r="R865" s="348"/>
      <c r="S865" s="722"/>
    </row>
    <row r="866" spans="1:19" s="447" customFormat="1">
      <c r="A866" s="446" t="s">
        <v>4</v>
      </c>
      <c r="B866" s="579" t="s">
        <v>3160</v>
      </c>
      <c r="C866" s="412" t="s">
        <v>1917</v>
      </c>
      <c r="D866" s="579" t="s">
        <v>3158</v>
      </c>
      <c r="E866" s="415" t="s">
        <v>3172</v>
      </c>
      <c r="F866" s="448" t="s">
        <v>137</v>
      </c>
      <c r="G866" s="412" t="s">
        <v>1931</v>
      </c>
      <c r="H866" s="412" t="s">
        <v>11</v>
      </c>
      <c r="I866" s="579" t="s">
        <v>6</v>
      </c>
      <c r="J866" s="579" t="s">
        <v>66</v>
      </c>
      <c r="K866" s="723">
        <v>0.36363636363636365</v>
      </c>
      <c r="L866" s="449"/>
      <c r="M866" s="450">
        <v>11</v>
      </c>
      <c r="N866" s="450">
        <v>3</v>
      </c>
      <c r="O866" s="726">
        <f t="shared" si="28"/>
        <v>0.27272727272727271</v>
      </c>
      <c r="P866" s="727">
        <v>1</v>
      </c>
      <c r="Q866" s="352">
        <f t="shared" si="29"/>
        <v>75</v>
      </c>
      <c r="R866" s="348"/>
      <c r="S866" s="722"/>
    </row>
    <row r="867" spans="1:19" s="447" customFormat="1">
      <c r="A867" s="446" t="s">
        <v>4</v>
      </c>
      <c r="B867" s="579" t="s">
        <v>3160</v>
      </c>
      <c r="C867" s="412" t="s">
        <v>1917</v>
      </c>
      <c r="D867" s="579" t="s">
        <v>3163</v>
      </c>
      <c r="E867" s="415"/>
      <c r="F867" s="448" t="s">
        <v>137</v>
      </c>
      <c r="G867" s="412" t="s">
        <v>1931</v>
      </c>
      <c r="H867" s="412" t="s">
        <v>11</v>
      </c>
      <c r="I867" s="579" t="s">
        <v>6</v>
      </c>
      <c r="J867" s="579" t="s">
        <v>66</v>
      </c>
      <c r="K867" s="723">
        <v>0.4</v>
      </c>
      <c r="L867" s="449"/>
      <c r="M867" s="450">
        <v>30</v>
      </c>
      <c r="N867" s="450">
        <v>9</v>
      </c>
      <c r="O867" s="726">
        <f t="shared" si="28"/>
        <v>0.3</v>
      </c>
      <c r="P867" s="727">
        <v>1</v>
      </c>
      <c r="Q867" s="352">
        <f t="shared" si="29"/>
        <v>75</v>
      </c>
      <c r="R867" s="348"/>
      <c r="S867" s="722"/>
    </row>
    <row r="868" spans="1:19" s="447" customFormat="1">
      <c r="A868" s="446" t="s">
        <v>4</v>
      </c>
      <c r="B868" s="579" t="s">
        <v>3160</v>
      </c>
      <c r="C868" s="412" t="s">
        <v>1918</v>
      </c>
      <c r="D868" s="579" t="s">
        <v>3163</v>
      </c>
      <c r="E868" s="415" t="s">
        <v>3173</v>
      </c>
      <c r="F868" s="448" t="s">
        <v>137</v>
      </c>
      <c r="G868" s="412" t="s">
        <v>1931</v>
      </c>
      <c r="H868" s="412" t="s">
        <v>11</v>
      </c>
      <c r="I868" s="579" t="s">
        <v>6</v>
      </c>
      <c r="J868" s="579" t="s">
        <v>66</v>
      </c>
      <c r="K868" s="723">
        <v>0.69090909090909092</v>
      </c>
      <c r="L868" s="449"/>
      <c r="M868" s="450">
        <v>55</v>
      </c>
      <c r="N868" s="450">
        <v>33</v>
      </c>
      <c r="O868" s="726">
        <f t="shared" si="28"/>
        <v>0.6</v>
      </c>
      <c r="P868" s="727">
        <v>1</v>
      </c>
      <c r="Q868" s="352">
        <f t="shared" si="29"/>
        <v>86.84210526315789</v>
      </c>
      <c r="R868" s="348"/>
      <c r="S868" s="722"/>
    </row>
    <row r="869" spans="1:19" s="447" customFormat="1">
      <c r="A869" s="446" t="s">
        <v>4</v>
      </c>
      <c r="B869" s="579" t="s">
        <v>3160</v>
      </c>
      <c r="C869" s="412" t="s">
        <v>1919</v>
      </c>
      <c r="D869" s="579" t="s">
        <v>3161</v>
      </c>
      <c r="E869" s="415"/>
      <c r="F869" s="448" t="s">
        <v>137</v>
      </c>
      <c r="G869" s="412" t="s">
        <v>1931</v>
      </c>
      <c r="H869" s="412" t="s">
        <v>11</v>
      </c>
      <c r="I869" s="579" t="s">
        <v>6</v>
      </c>
      <c r="J869" s="579" t="s">
        <v>66</v>
      </c>
      <c r="K869" s="723">
        <v>3.6335721596724664E-2</v>
      </c>
      <c r="L869" s="449"/>
      <c r="M869" s="450">
        <v>1954</v>
      </c>
      <c r="N869" s="450">
        <v>53</v>
      </c>
      <c r="O869" s="726">
        <f t="shared" si="28"/>
        <v>2.7123848515864891E-2</v>
      </c>
      <c r="P869" s="727">
        <v>1</v>
      </c>
      <c r="Q869" s="352">
        <f t="shared" si="29"/>
        <v>74.647887323943664</v>
      </c>
      <c r="R869" s="348"/>
      <c r="S869" s="722"/>
    </row>
    <row r="870" spans="1:19" s="447" customFormat="1">
      <c r="A870" s="446" t="s">
        <v>4</v>
      </c>
      <c r="B870" s="579" t="s">
        <v>3160</v>
      </c>
      <c r="C870" s="412" t="s">
        <v>1919</v>
      </c>
      <c r="D870" s="579" t="s">
        <v>3161</v>
      </c>
      <c r="E870" s="415"/>
      <c r="F870" s="448" t="s">
        <v>137</v>
      </c>
      <c r="G870" s="412" t="s">
        <v>1931</v>
      </c>
      <c r="H870" s="412" t="s">
        <v>11</v>
      </c>
      <c r="I870" s="579" t="s">
        <v>6</v>
      </c>
      <c r="J870" s="579" t="s">
        <v>66</v>
      </c>
      <c r="K870" s="723">
        <v>4.5161290322580643E-2</v>
      </c>
      <c r="L870" s="449" t="s">
        <v>3166</v>
      </c>
      <c r="M870" s="450">
        <v>465</v>
      </c>
      <c r="N870" s="450">
        <v>12</v>
      </c>
      <c r="O870" s="726">
        <f t="shared" si="28"/>
        <v>2.5806451612903226E-2</v>
      </c>
      <c r="P870" s="727">
        <v>1</v>
      </c>
      <c r="Q870" s="352">
        <f t="shared" si="29"/>
        <v>57.142857142857146</v>
      </c>
      <c r="R870" s="348"/>
      <c r="S870" s="722"/>
    </row>
    <row r="871" spans="1:19" s="447" customFormat="1">
      <c r="A871" s="446" t="s">
        <v>4</v>
      </c>
      <c r="B871" s="579" t="s">
        <v>3160</v>
      </c>
      <c r="C871" s="412" t="s">
        <v>1919</v>
      </c>
      <c r="D871" s="579" t="s">
        <v>3155</v>
      </c>
      <c r="E871" s="415"/>
      <c r="F871" s="448" t="s">
        <v>137</v>
      </c>
      <c r="G871" s="412" t="s">
        <v>1931</v>
      </c>
      <c r="H871" s="412" t="s">
        <v>11</v>
      </c>
      <c r="I871" s="579" t="s">
        <v>6</v>
      </c>
      <c r="J871" s="579" t="s">
        <v>66</v>
      </c>
      <c r="K871" s="723">
        <v>0.1</v>
      </c>
      <c r="L871" s="449"/>
      <c r="M871" s="450">
        <v>60</v>
      </c>
      <c r="N871" s="450">
        <v>4</v>
      </c>
      <c r="O871" s="726">
        <f t="shared" si="28"/>
        <v>6.6666666666666666E-2</v>
      </c>
      <c r="P871" s="727">
        <v>1</v>
      </c>
      <c r="Q871" s="352">
        <f t="shared" si="29"/>
        <v>66.666666666666671</v>
      </c>
      <c r="R871" s="348"/>
      <c r="S871" s="722"/>
    </row>
    <row r="872" spans="1:19" s="447" customFormat="1">
      <c r="A872" s="446" t="s">
        <v>4</v>
      </c>
      <c r="B872" s="579" t="s">
        <v>3160</v>
      </c>
      <c r="C872" s="412" t="s">
        <v>1919</v>
      </c>
      <c r="D872" s="579" t="s">
        <v>3155</v>
      </c>
      <c r="E872" s="415" t="s">
        <v>3174</v>
      </c>
      <c r="F872" s="448" t="s">
        <v>137</v>
      </c>
      <c r="G872" s="412" t="s">
        <v>1931</v>
      </c>
      <c r="H872" s="412" t="s">
        <v>11</v>
      </c>
      <c r="I872" s="579" t="s">
        <v>6</v>
      </c>
      <c r="J872" s="579" t="s">
        <v>66</v>
      </c>
      <c r="K872" s="723">
        <v>0.35</v>
      </c>
      <c r="L872" s="449" t="s">
        <v>3166</v>
      </c>
      <c r="M872" s="450">
        <v>20</v>
      </c>
      <c r="N872" s="450">
        <v>6</v>
      </c>
      <c r="O872" s="726">
        <f t="shared" si="28"/>
        <v>0.3</v>
      </c>
      <c r="P872" s="727">
        <v>1</v>
      </c>
      <c r="Q872" s="352">
        <f t="shared" si="29"/>
        <v>85.714285714285708</v>
      </c>
      <c r="R872" s="348"/>
      <c r="S872" s="722"/>
    </row>
    <row r="873" spans="1:19" s="447" customFormat="1">
      <c r="A873" s="446" t="s">
        <v>4</v>
      </c>
      <c r="B873" s="579" t="s">
        <v>3160</v>
      </c>
      <c r="C873" s="412" t="s">
        <v>1919</v>
      </c>
      <c r="D873" s="579" t="s">
        <v>3157</v>
      </c>
      <c r="E873" s="415" t="s">
        <v>3175</v>
      </c>
      <c r="F873" s="448" t="s">
        <v>137</v>
      </c>
      <c r="G873" s="412" t="s">
        <v>1931</v>
      </c>
      <c r="H873" s="412" t="s">
        <v>11</v>
      </c>
      <c r="I873" s="579" t="s">
        <v>6</v>
      </c>
      <c r="J873" s="579" t="s">
        <v>66</v>
      </c>
      <c r="K873" s="723">
        <v>0.33333333333333326</v>
      </c>
      <c r="L873" s="449"/>
      <c r="M873" s="450">
        <v>42</v>
      </c>
      <c r="N873" s="450">
        <v>8</v>
      </c>
      <c r="O873" s="726">
        <f t="shared" si="28"/>
        <v>0.19047619047619047</v>
      </c>
      <c r="P873" s="727">
        <v>1</v>
      </c>
      <c r="Q873" s="352">
        <f t="shared" si="29"/>
        <v>57.14285714285716</v>
      </c>
      <c r="R873" s="348"/>
      <c r="S873" s="722"/>
    </row>
    <row r="874" spans="1:19" s="447" customFormat="1">
      <c r="A874" s="446" t="s">
        <v>4</v>
      </c>
      <c r="B874" s="579" t="s">
        <v>3160</v>
      </c>
      <c r="C874" s="412" t="s">
        <v>1920</v>
      </c>
      <c r="D874" s="579" t="s">
        <v>3155</v>
      </c>
      <c r="E874" s="415" t="s">
        <v>3176</v>
      </c>
      <c r="F874" s="448" t="s">
        <v>137</v>
      </c>
      <c r="G874" s="412" t="s">
        <v>1931</v>
      </c>
      <c r="H874" s="412" t="s">
        <v>11</v>
      </c>
      <c r="I874" s="579" t="s">
        <v>6</v>
      </c>
      <c r="J874" s="579" t="s">
        <v>66</v>
      </c>
      <c r="K874" s="723">
        <v>0.27777777777777779</v>
      </c>
      <c r="L874" s="449"/>
      <c r="M874" s="450">
        <v>18</v>
      </c>
      <c r="N874" s="450">
        <v>3</v>
      </c>
      <c r="O874" s="726">
        <f t="shared" si="28"/>
        <v>0.16666666666666666</v>
      </c>
      <c r="P874" s="727">
        <v>1</v>
      </c>
      <c r="Q874" s="352">
        <f t="shared" si="29"/>
        <v>60</v>
      </c>
      <c r="R874" s="348"/>
      <c r="S874" s="722"/>
    </row>
    <row r="875" spans="1:19" s="447" customFormat="1">
      <c r="A875" s="446" t="s">
        <v>4</v>
      </c>
      <c r="B875" s="579" t="s">
        <v>3160</v>
      </c>
      <c r="C875" s="412" t="s">
        <v>1920</v>
      </c>
      <c r="D875" s="579" t="s">
        <v>3157</v>
      </c>
      <c r="E875" s="415"/>
      <c r="F875" s="448" t="s">
        <v>137</v>
      </c>
      <c r="G875" s="412" t="s">
        <v>1931</v>
      </c>
      <c r="H875" s="412" t="s">
        <v>11</v>
      </c>
      <c r="I875" s="579" t="s">
        <v>6</v>
      </c>
      <c r="J875" s="579" t="s">
        <v>66</v>
      </c>
      <c r="K875" s="723">
        <v>0.10714285714285714</v>
      </c>
      <c r="L875" s="449"/>
      <c r="M875" s="450">
        <v>112</v>
      </c>
      <c r="N875" s="450">
        <v>7</v>
      </c>
      <c r="O875" s="726">
        <f t="shared" si="28"/>
        <v>6.25E-2</v>
      </c>
      <c r="P875" s="727">
        <v>1</v>
      </c>
      <c r="Q875" s="352">
        <f t="shared" si="29"/>
        <v>58.333333333333336</v>
      </c>
      <c r="R875" s="348"/>
      <c r="S875" s="722"/>
    </row>
    <row r="876" spans="1:19" s="447" customFormat="1">
      <c r="A876" s="446" t="s">
        <v>4</v>
      </c>
      <c r="B876" s="579" t="s">
        <v>3160</v>
      </c>
      <c r="C876" s="412" t="s">
        <v>1920</v>
      </c>
      <c r="D876" s="579" t="s">
        <v>3157</v>
      </c>
      <c r="E876" s="415" t="s">
        <v>3177</v>
      </c>
      <c r="F876" s="448" t="s">
        <v>137</v>
      </c>
      <c r="G876" s="412" t="s">
        <v>1931</v>
      </c>
      <c r="H876" s="412" t="s">
        <v>11</v>
      </c>
      <c r="I876" s="579" t="s">
        <v>6</v>
      </c>
      <c r="J876" s="579" t="s">
        <v>66</v>
      </c>
      <c r="K876" s="723">
        <v>0.1875</v>
      </c>
      <c r="L876" s="449" t="s">
        <v>3166</v>
      </c>
      <c r="M876" s="450">
        <v>16</v>
      </c>
      <c r="N876" s="450">
        <v>3</v>
      </c>
      <c r="O876" s="726">
        <f t="shared" si="28"/>
        <v>0.1875</v>
      </c>
      <c r="P876" s="727">
        <v>1</v>
      </c>
      <c r="Q876" s="352">
        <f t="shared" si="29"/>
        <v>100</v>
      </c>
      <c r="R876" s="348"/>
      <c r="S876" s="722"/>
    </row>
    <row r="877" spans="1:19" s="447" customFormat="1">
      <c r="A877" s="446" t="s">
        <v>4</v>
      </c>
      <c r="B877" s="579" t="s">
        <v>3160</v>
      </c>
      <c r="C877" s="412" t="s">
        <v>1920</v>
      </c>
      <c r="D877" s="579" t="s">
        <v>3158</v>
      </c>
      <c r="E877" s="415"/>
      <c r="F877" s="448" t="s">
        <v>137</v>
      </c>
      <c r="G877" s="412" t="s">
        <v>1931</v>
      </c>
      <c r="H877" s="412" t="s">
        <v>11</v>
      </c>
      <c r="I877" s="579" t="s">
        <v>6</v>
      </c>
      <c r="J877" s="579" t="s">
        <v>66</v>
      </c>
      <c r="K877" s="723">
        <v>0.17821782178217821</v>
      </c>
      <c r="L877" s="449"/>
      <c r="M877" s="450">
        <v>101</v>
      </c>
      <c r="N877" s="450">
        <v>13</v>
      </c>
      <c r="O877" s="726">
        <f t="shared" si="28"/>
        <v>0.12871287128712872</v>
      </c>
      <c r="P877" s="727">
        <v>1</v>
      </c>
      <c r="Q877" s="352">
        <f t="shared" si="29"/>
        <v>72.222222222222229</v>
      </c>
      <c r="R877" s="348"/>
      <c r="S877" s="722"/>
    </row>
    <row r="878" spans="1:19" s="447" customFormat="1">
      <c r="A878" s="446" t="s">
        <v>4</v>
      </c>
      <c r="B878" s="579" t="s">
        <v>3160</v>
      </c>
      <c r="C878" s="412" t="s">
        <v>1920</v>
      </c>
      <c r="D878" s="579" t="s">
        <v>3163</v>
      </c>
      <c r="E878" s="415"/>
      <c r="F878" s="448" t="s">
        <v>137</v>
      </c>
      <c r="G878" s="412" t="s">
        <v>1931</v>
      </c>
      <c r="H878" s="412" t="s">
        <v>11</v>
      </c>
      <c r="I878" s="579" t="s">
        <v>6</v>
      </c>
      <c r="J878" s="579" t="s">
        <v>66</v>
      </c>
      <c r="K878" s="723">
        <v>0.43209876543209874</v>
      </c>
      <c r="L878" s="449"/>
      <c r="M878" s="450">
        <v>81</v>
      </c>
      <c r="N878" s="450">
        <v>27</v>
      </c>
      <c r="O878" s="726">
        <f t="shared" si="28"/>
        <v>0.33333333333333331</v>
      </c>
      <c r="P878" s="727">
        <v>1</v>
      </c>
      <c r="Q878" s="352">
        <f t="shared" si="29"/>
        <v>77.142857142857153</v>
      </c>
      <c r="R878" s="348"/>
      <c r="S878" s="722"/>
    </row>
    <row r="879" spans="1:19" s="447" customFormat="1">
      <c r="A879" s="446" t="s">
        <v>4</v>
      </c>
      <c r="B879" s="579" t="s">
        <v>3</v>
      </c>
      <c r="C879" s="412" t="s">
        <v>38</v>
      </c>
      <c r="D879" s="579" t="s">
        <v>3178</v>
      </c>
      <c r="E879" s="415" t="s">
        <v>3179</v>
      </c>
      <c r="F879" s="448" t="s">
        <v>137</v>
      </c>
      <c r="G879" s="412" t="s">
        <v>1931</v>
      </c>
      <c r="H879" s="412" t="s">
        <v>11</v>
      </c>
      <c r="I879" s="579" t="s">
        <v>6</v>
      </c>
      <c r="J879" s="579" t="s">
        <v>66</v>
      </c>
      <c r="K879" s="723">
        <v>4.7058823529411764E-2</v>
      </c>
      <c r="L879" s="449"/>
      <c r="M879" s="450">
        <v>85</v>
      </c>
      <c r="N879" s="450">
        <v>4</v>
      </c>
      <c r="O879" s="726">
        <f t="shared" si="28"/>
        <v>4.7058823529411764E-2</v>
      </c>
      <c r="P879" s="727">
        <v>1</v>
      </c>
      <c r="Q879" s="352">
        <f t="shared" si="29"/>
        <v>100</v>
      </c>
      <c r="R879" s="348"/>
      <c r="S879" s="722"/>
    </row>
    <row r="880" spans="1:19" s="447" customFormat="1">
      <c r="A880" s="446" t="s">
        <v>4</v>
      </c>
      <c r="B880" s="579" t="s">
        <v>3</v>
      </c>
      <c r="C880" s="412" t="s">
        <v>38</v>
      </c>
      <c r="D880" s="579" t="s">
        <v>3157</v>
      </c>
      <c r="E880" s="415"/>
      <c r="F880" s="448" t="s">
        <v>137</v>
      </c>
      <c r="G880" s="412" t="s">
        <v>1931</v>
      </c>
      <c r="H880" s="412" t="s">
        <v>11</v>
      </c>
      <c r="I880" s="579" t="s">
        <v>6</v>
      </c>
      <c r="J880" s="579" t="s">
        <v>66</v>
      </c>
      <c r="K880" s="723">
        <v>5.6603773584905669E-2</v>
      </c>
      <c r="L880" s="449"/>
      <c r="M880" s="450">
        <v>53</v>
      </c>
      <c r="N880" s="450">
        <v>2</v>
      </c>
      <c r="O880" s="726">
        <f t="shared" si="28"/>
        <v>3.7735849056603772E-2</v>
      </c>
      <c r="P880" s="727">
        <v>1</v>
      </c>
      <c r="Q880" s="352">
        <f t="shared" si="29"/>
        <v>66.666666666666657</v>
      </c>
      <c r="R880" s="348"/>
      <c r="S880" s="722"/>
    </row>
    <row r="881" spans="1:19" s="447" customFormat="1">
      <c r="A881" s="446" t="s">
        <v>4</v>
      </c>
      <c r="B881" s="579" t="s">
        <v>3</v>
      </c>
      <c r="C881" s="412" t="s">
        <v>1913</v>
      </c>
      <c r="D881" s="579" t="s">
        <v>3178</v>
      </c>
      <c r="E881" s="415"/>
      <c r="F881" s="448" t="s">
        <v>137</v>
      </c>
      <c r="G881" s="412" t="s">
        <v>1931</v>
      </c>
      <c r="H881" s="412" t="s">
        <v>11</v>
      </c>
      <c r="I881" s="579" t="s">
        <v>6</v>
      </c>
      <c r="J881" s="579" t="s">
        <v>66</v>
      </c>
      <c r="K881" s="723">
        <v>7.6923076923076927E-2</v>
      </c>
      <c r="L881" s="449"/>
      <c r="M881" s="450">
        <v>39</v>
      </c>
      <c r="N881" s="450">
        <v>3</v>
      </c>
      <c r="O881" s="726">
        <f t="shared" si="28"/>
        <v>7.6923076923076927E-2</v>
      </c>
      <c r="P881" s="727">
        <v>1</v>
      </c>
      <c r="Q881" s="352">
        <f t="shared" si="29"/>
        <v>100</v>
      </c>
      <c r="R881" s="348"/>
      <c r="S881" s="722"/>
    </row>
    <row r="882" spans="1:19" s="447" customFormat="1">
      <c r="A882" s="446" t="s">
        <v>4</v>
      </c>
      <c r="B882" s="579" t="s">
        <v>3</v>
      </c>
      <c r="C882" s="412" t="s">
        <v>1913</v>
      </c>
      <c r="D882" s="579" t="s">
        <v>3157</v>
      </c>
      <c r="E882" s="415"/>
      <c r="F882" s="448" t="s">
        <v>137</v>
      </c>
      <c r="G882" s="412" t="s">
        <v>1931</v>
      </c>
      <c r="H882" s="412" t="s">
        <v>11</v>
      </c>
      <c r="I882" s="579" t="s">
        <v>6</v>
      </c>
      <c r="J882" s="579" t="s">
        <v>66</v>
      </c>
      <c r="K882" s="723">
        <v>0.21428571428571427</v>
      </c>
      <c r="L882" s="449"/>
      <c r="M882" s="450">
        <v>14</v>
      </c>
      <c r="N882" s="450">
        <v>3</v>
      </c>
      <c r="O882" s="726">
        <f t="shared" si="28"/>
        <v>0.21428571428571427</v>
      </c>
      <c r="P882" s="727">
        <v>1</v>
      </c>
      <c r="Q882" s="352">
        <f t="shared" si="29"/>
        <v>100</v>
      </c>
      <c r="R882" s="348"/>
      <c r="S882" s="722"/>
    </row>
    <row r="883" spans="1:19" s="447" customFormat="1">
      <c r="A883" s="446" t="s">
        <v>4</v>
      </c>
      <c r="B883" s="579" t="s">
        <v>3</v>
      </c>
      <c r="C883" s="412" t="s">
        <v>1914</v>
      </c>
      <c r="D883" s="579" t="s">
        <v>3178</v>
      </c>
      <c r="E883" s="415"/>
      <c r="F883" s="448" t="s">
        <v>137</v>
      </c>
      <c r="G883" s="412" t="s">
        <v>1931</v>
      </c>
      <c r="H883" s="412" t="s">
        <v>11</v>
      </c>
      <c r="I883" s="579" t="s">
        <v>6</v>
      </c>
      <c r="J883" s="579" t="s">
        <v>66</v>
      </c>
      <c r="K883" s="723">
        <v>0.16666666666666663</v>
      </c>
      <c r="L883" s="449"/>
      <c r="M883" s="450">
        <v>18</v>
      </c>
      <c r="N883" s="450">
        <v>3</v>
      </c>
      <c r="O883" s="726">
        <f t="shared" si="28"/>
        <v>0.16666666666666666</v>
      </c>
      <c r="P883" s="727">
        <v>1</v>
      </c>
      <c r="Q883" s="352">
        <f t="shared" si="29"/>
        <v>100.00000000000003</v>
      </c>
      <c r="R883" s="348"/>
      <c r="S883" s="722"/>
    </row>
    <row r="884" spans="1:19" s="447" customFormat="1">
      <c r="A884" s="446" t="s">
        <v>4</v>
      </c>
      <c r="B884" s="579" t="s">
        <v>3</v>
      </c>
      <c r="C884" s="412" t="s">
        <v>1914</v>
      </c>
      <c r="D884" s="579" t="s">
        <v>3157</v>
      </c>
      <c r="E884" s="415"/>
      <c r="F884" s="448" t="s">
        <v>137</v>
      </c>
      <c r="G884" s="412" t="s">
        <v>1931</v>
      </c>
      <c r="H884" s="412" t="s">
        <v>11</v>
      </c>
      <c r="I884" s="579" t="s">
        <v>6</v>
      </c>
      <c r="J884" s="579" t="s">
        <v>66</v>
      </c>
      <c r="K884" s="723">
        <v>0.10884353741496598</v>
      </c>
      <c r="L884" s="449"/>
      <c r="M884" s="450">
        <v>147</v>
      </c>
      <c r="N884" s="450">
        <v>11</v>
      </c>
      <c r="O884" s="726">
        <f t="shared" si="28"/>
        <v>7.4829931972789115E-2</v>
      </c>
      <c r="P884" s="727">
        <v>1</v>
      </c>
      <c r="Q884" s="352">
        <f t="shared" si="29"/>
        <v>68.75</v>
      </c>
      <c r="R884" s="348"/>
      <c r="S884" s="722"/>
    </row>
    <row r="885" spans="1:19" s="447" customFormat="1">
      <c r="A885" s="446" t="s">
        <v>4</v>
      </c>
      <c r="B885" s="579" t="s">
        <v>3</v>
      </c>
      <c r="C885" s="412" t="s">
        <v>1914</v>
      </c>
      <c r="D885" s="579" t="s">
        <v>3158</v>
      </c>
      <c r="E885" s="415"/>
      <c r="F885" s="448" t="s">
        <v>137</v>
      </c>
      <c r="G885" s="412" t="s">
        <v>1931</v>
      </c>
      <c r="H885" s="412" t="s">
        <v>11</v>
      </c>
      <c r="I885" s="579" t="s">
        <v>6</v>
      </c>
      <c r="J885" s="579" t="s">
        <v>66</v>
      </c>
      <c r="K885" s="723">
        <v>0.21122112211221122</v>
      </c>
      <c r="L885" s="449"/>
      <c r="M885" s="450">
        <v>303</v>
      </c>
      <c r="N885" s="450">
        <v>54</v>
      </c>
      <c r="O885" s="726">
        <f t="shared" si="28"/>
        <v>0.17821782178217821</v>
      </c>
      <c r="P885" s="727">
        <v>1</v>
      </c>
      <c r="Q885" s="352">
        <f t="shared" si="29"/>
        <v>84.375</v>
      </c>
      <c r="R885" s="348"/>
      <c r="S885" s="722"/>
    </row>
    <row r="886" spans="1:19" s="447" customFormat="1">
      <c r="A886" s="446" t="s">
        <v>4</v>
      </c>
      <c r="B886" s="579" t="s">
        <v>3</v>
      </c>
      <c r="C886" s="412" t="s">
        <v>1914</v>
      </c>
      <c r="D886" s="579" t="s">
        <v>3163</v>
      </c>
      <c r="E886" s="415"/>
      <c r="F886" s="448" t="s">
        <v>137</v>
      </c>
      <c r="G886" s="412" t="s">
        <v>1931</v>
      </c>
      <c r="H886" s="412" t="s">
        <v>11</v>
      </c>
      <c r="I886" s="579" t="s">
        <v>6</v>
      </c>
      <c r="J886" s="579" t="s">
        <v>66</v>
      </c>
      <c r="K886" s="723">
        <v>0.2196969696969697</v>
      </c>
      <c r="L886" s="449"/>
      <c r="M886" s="450">
        <v>132</v>
      </c>
      <c r="N886" s="450">
        <v>23</v>
      </c>
      <c r="O886" s="726">
        <f t="shared" si="28"/>
        <v>0.17424242424242425</v>
      </c>
      <c r="P886" s="727">
        <v>1</v>
      </c>
      <c r="Q886" s="352">
        <f t="shared" si="29"/>
        <v>79.310344827586206</v>
      </c>
      <c r="R886" s="348"/>
      <c r="S886" s="722"/>
    </row>
    <row r="887" spans="1:19" s="447" customFormat="1">
      <c r="A887" s="446" t="s">
        <v>4</v>
      </c>
      <c r="B887" s="579" t="s">
        <v>3</v>
      </c>
      <c r="C887" s="412" t="s">
        <v>1915</v>
      </c>
      <c r="D887" s="579" t="s">
        <v>3157</v>
      </c>
      <c r="E887" s="415" t="s">
        <v>3180</v>
      </c>
      <c r="F887" s="448" t="s">
        <v>137</v>
      </c>
      <c r="G887" s="412" t="s">
        <v>1931</v>
      </c>
      <c r="H887" s="412" t="s">
        <v>11</v>
      </c>
      <c r="I887" s="579" t="s">
        <v>6</v>
      </c>
      <c r="J887" s="579" t="s">
        <v>66</v>
      </c>
      <c r="K887" s="723">
        <v>0.41935483870967744</v>
      </c>
      <c r="L887" s="449"/>
      <c r="M887" s="450">
        <v>31</v>
      </c>
      <c r="N887" s="450">
        <v>12</v>
      </c>
      <c r="O887" s="726">
        <f t="shared" si="28"/>
        <v>0.38709677419354838</v>
      </c>
      <c r="P887" s="727">
        <v>1</v>
      </c>
      <c r="Q887" s="352">
        <f t="shared" si="29"/>
        <v>92.307692307692307</v>
      </c>
      <c r="R887" s="348"/>
      <c r="S887" s="722"/>
    </row>
    <row r="888" spans="1:19" s="447" customFormat="1">
      <c r="A888" s="446" t="s">
        <v>4</v>
      </c>
      <c r="B888" s="579" t="s">
        <v>3</v>
      </c>
      <c r="C888" s="412" t="s">
        <v>1916</v>
      </c>
      <c r="D888" s="579" t="s">
        <v>3178</v>
      </c>
      <c r="E888" s="415"/>
      <c r="F888" s="448" t="s">
        <v>137</v>
      </c>
      <c r="G888" s="412" t="s">
        <v>1931</v>
      </c>
      <c r="H888" s="412" t="s">
        <v>11</v>
      </c>
      <c r="I888" s="579" t="s">
        <v>6</v>
      </c>
      <c r="J888" s="579" t="s">
        <v>66</v>
      </c>
      <c r="K888" s="723">
        <v>6.3829787234042548E-2</v>
      </c>
      <c r="L888" s="449"/>
      <c r="M888" s="450">
        <v>47</v>
      </c>
      <c r="N888" s="450">
        <v>2</v>
      </c>
      <c r="O888" s="726">
        <f t="shared" si="28"/>
        <v>4.2553191489361701E-2</v>
      </c>
      <c r="P888" s="727">
        <v>1</v>
      </c>
      <c r="Q888" s="352">
        <f t="shared" si="29"/>
        <v>66.666666666666671</v>
      </c>
      <c r="R888" s="348"/>
      <c r="S888" s="722"/>
    </row>
    <row r="889" spans="1:19" s="447" customFormat="1">
      <c r="A889" s="446" t="s">
        <v>4</v>
      </c>
      <c r="B889" s="579" t="s">
        <v>3</v>
      </c>
      <c r="C889" s="412" t="s">
        <v>1916</v>
      </c>
      <c r="D889" s="579" t="s">
        <v>3157</v>
      </c>
      <c r="E889" s="415" t="s">
        <v>3181</v>
      </c>
      <c r="F889" s="448" t="s">
        <v>137</v>
      </c>
      <c r="G889" s="412" t="s">
        <v>1931</v>
      </c>
      <c r="H889" s="412" t="s">
        <v>11</v>
      </c>
      <c r="I889" s="579" t="s">
        <v>6</v>
      </c>
      <c r="J889" s="579" t="s">
        <v>66</v>
      </c>
      <c r="K889" s="723">
        <v>0.34782608695652173</v>
      </c>
      <c r="L889" s="449"/>
      <c r="M889" s="450">
        <v>23</v>
      </c>
      <c r="N889" s="450">
        <v>4</v>
      </c>
      <c r="O889" s="726">
        <f t="shared" si="28"/>
        <v>0.17391304347826086</v>
      </c>
      <c r="P889" s="727">
        <v>1</v>
      </c>
      <c r="Q889" s="352">
        <f t="shared" si="29"/>
        <v>50</v>
      </c>
      <c r="R889" s="348"/>
      <c r="S889" s="722"/>
    </row>
    <row r="890" spans="1:19" s="447" customFormat="1">
      <c r="A890" s="446" t="s">
        <v>4</v>
      </c>
      <c r="B890" s="579" t="s">
        <v>3</v>
      </c>
      <c r="C890" s="412" t="s">
        <v>1917</v>
      </c>
      <c r="D890" s="579" t="s">
        <v>3157</v>
      </c>
      <c r="E890" s="415" t="s">
        <v>3182</v>
      </c>
      <c r="F890" s="448" t="s">
        <v>137</v>
      </c>
      <c r="G890" s="412" t="s">
        <v>1931</v>
      </c>
      <c r="H890" s="412" t="s">
        <v>11</v>
      </c>
      <c r="I890" s="579" t="s">
        <v>6</v>
      </c>
      <c r="J890" s="579" t="s">
        <v>66</v>
      </c>
      <c r="K890" s="723">
        <v>0.21428571428571427</v>
      </c>
      <c r="L890" s="449"/>
      <c r="M890" s="450">
        <v>42</v>
      </c>
      <c r="N890" s="450">
        <v>8</v>
      </c>
      <c r="O890" s="726">
        <f t="shared" si="28"/>
        <v>0.19047619047619047</v>
      </c>
      <c r="P890" s="727">
        <v>1</v>
      </c>
      <c r="Q890" s="352">
        <f t="shared" si="29"/>
        <v>88.888888888888886</v>
      </c>
      <c r="R890" s="348"/>
      <c r="S890" s="722"/>
    </row>
    <row r="891" spans="1:19" s="447" customFormat="1">
      <c r="A891" s="446" t="s">
        <v>4</v>
      </c>
      <c r="B891" s="579" t="s">
        <v>3</v>
      </c>
      <c r="C891" s="412" t="s">
        <v>1917</v>
      </c>
      <c r="D891" s="579" t="s">
        <v>3158</v>
      </c>
      <c r="E891" s="415" t="s">
        <v>3183</v>
      </c>
      <c r="F891" s="448" t="s">
        <v>137</v>
      </c>
      <c r="G891" s="412" t="s">
        <v>1931</v>
      </c>
      <c r="H891" s="412" t="s">
        <v>11</v>
      </c>
      <c r="I891" s="579" t="s">
        <v>6</v>
      </c>
      <c r="J891" s="579" t="s">
        <v>66</v>
      </c>
      <c r="K891" s="723">
        <v>0.31818181818181818</v>
      </c>
      <c r="L891" s="449"/>
      <c r="M891" s="450">
        <v>22</v>
      </c>
      <c r="N891" s="450">
        <v>5</v>
      </c>
      <c r="O891" s="726">
        <f t="shared" si="28"/>
        <v>0.22727272727272727</v>
      </c>
      <c r="P891" s="727">
        <v>1</v>
      </c>
      <c r="Q891" s="352">
        <f t="shared" si="29"/>
        <v>71.428571428571416</v>
      </c>
      <c r="R891" s="348"/>
      <c r="S891" s="722"/>
    </row>
    <row r="892" spans="1:19" s="447" customFormat="1">
      <c r="A892" s="446" t="s">
        <v>4</v>
      </c>
      <c r="B892" s="579" t="s">
        <v>3</v>
      </c>
      <c r="C892" s="412" t="s">
        <v>1919</v>
      </c>
      <c r="D892" s="579" t="s">
        <v>3184</v>
      </c>
      <c r="E892" s="415"/>
      <c r="F892" s="448" t="s">
        <v>137</v>
      </c>
      <c r="G892" s="412" t="s">
        <v>1931</v>
      </c>
      <c r="H892" s="412" t="s">
        <v>11</v>
      </c>
      <c r="I892" s="579" t="s">
        <v>6</v>
      </c>
      <c r="J892" s="579" t="s">
        <v>66</v>
      </c>
      <c r="K892" s="723">
        <v>4.5871559633027525E-2</v>
      </c>
      <c r="L892" s="449"/>
      <c r="M892" s="450">
        <v>109</v>
      </c>
      <c r="N892" s="450">
        <v>3</v>
      </c>
      <c r="O892" s="726">
        <f t="shared" si="28"/>
        <v>2.7522935779816515E-2</v>
      </c>
      <c r="P892" s="727">
        <v>1</v>
      </c>
      <c r="Q892" s="352">
        <f t="shared" si="29"/>
        <v>60</v>
      </c>
      <c r="R892" s="348"/>
      <c r="S892" s="722"/>
    </row>
    <row r="893" spans="1:19" s="447" customFormat="1">
      <c r="A893" s="446" t="s">
        <v>4</v>
      </c>
      <c r="B893" s="579" t="s">
        <v>3</v>
      </c>
      <c r="C893" s="412" t="s">
        <v>1919</v>
      </c>
      <c r="D893" s="579" t="s">
        <v>3178</v>
      </c>
      <c r="E893" s="415"/>
      <c r="F893" s="448" t="s">
        <v>137</v>
      </c>
      <c r="G893" s="412" t="s">
        <v>1931</v>
      </c>
      <c r="H893" s="412" t="s">
        <v>11</v>
      </c>
      <c r="I893" s="579" t="s">
        <v>6</v>
      </c>
      <c r="J893" s="579" t="s">
        <v>66</v>
      </c>
      <c r="K893" s="723">
        <v>3.9430449069003289E-2</v>
      </c>
      <c r="L893" s="449"/>
      <c r="M893" s="450">
        <v>913</v>
      </c>
      <c r="N893" s="450">
        <v>28</v>
      </c>
      <c r="O893" s="726">
        <f t="shared" si="28"/>
        <v>3.0668127053669222E-2</v>
      </c>
      <c r="P893" s="727">
        <v>1</v>
      </c>
      <c r="Q893" s="352">
        <f t="shared" si="29"/>
        <v>77.777777777777786</v>
      </c>
      <c r="R893" s="348"/>
      <c r="S893" s="722"/>
    </row>
    <row r="894" spans="1:19" s="447" customFormat="1">
      <c r="A894" s="446" t="s">
        <v>4</v>
      </c>
      <c r="B894" s="579" t="s">
        <v>3</v>
      </c>
      <c r="C894" s="412" t="s">
        <v>1919</v>
      </c>
      <c r="D894" s="579" t="s">
        <v>3157</v>
      </c>
      <c r="E894" s="415" t="s">
        <v>3185</v>
      </c>
      <c r="F894" s="448" t="s">
        <v>137</v>
      </c>
      <c r="G894" s="412" t="s">
        <v>1931</v>
      </c>
      <c r="H894" s="412" t="s">
        <v>11</v>
      </c>
      <c r="I894" s="579" t="s">
        <v>6</v>
      </c>
      <c r="J894" s="579" t="s">
        <v>66</v>
      </c>
      <c r="K894" s="723">
        <v>0.26470588235294118</v>
      </c>
      <c r="L894" s="449"/>
      <c r="M894" s="450">
        <v>34</v>
      </c>
      <c r="N894" s="450">
        <v>7</v>
      </c>
      <c r="O894" s="726">
        <f t="shared" si="28"/>
        <v>0.20588235294117646</v>
      </c>
      <c r="P894" s="727">
        <v>1</v>
      </c>
      <c r="Q894" s="352">
        <f t="shared" si="29"/>
        <v>77.777777777777786</v>
      </c>
      <c r="R894" s="348"/>
      <c r="S894" s="722"/>
    </row>
    <row r="895" spans="1:19" s="447" customFormat="1">
      <c r="A895" s="446" t="s">
        <v>4</v>
      </c>
      <c r="B895" s="579" t="s">
        <v>3</v>
      </c>
      <c r="C895" s="412" t="s">
        <v>1920</v>
      </c>
      <c r="D895" s="579" t="s">
        <v>3178</v>
      </c>
      <c r="E895" s="415"/>
      <c r="F895" s="448" t="s">
        <v>137</v>
      </c>
      <c r="G895" s="412" t="s">
        <v>1931</v>
      </c>
      <c r="H895" s="412" t="s">
        <v>11</v>
      </c>
      <c r="I895" s="579" t="s">
        <v>6</v>
      </c>
      <c r="J895" s="579" t="s">
        <v>66</v>
      </c>
      <c r="K895" s="723">
        <v>0.16666666666666663</v>
      </c>
      <c r="L895" s="449"/>
      <c r="M895" s="450">
        <v>18</v>
      </c>
      <c r="N895" s="450">
        <v>2</v>
      </c>
      <c r="O895" s="726">
        <f t="shared" si="28"/>
        <v>0.1111111111111111</v>
      </c>
      <c r="P895" s="727">
        <v>1</v>
      </c>
      <c r="Q895" s="352">
        <f t="shared" si="29"/>
        <v>66.666666666666686</v>
      </c>
      <c r="R895" s="348"/>
      <c r="S895" s="722"/>
    </row>
    <row r="896" spans="1:19" s="447" customFormat="1">
      <c r="A896" s="446" t="s">
        <v>4</v>
      </c>
      <c r="B896" s="579" t="s">
        <v>3</v>
      </c>
      <c r="C896" s="412" t="s">
        <v>1920</v>
      </c>
      <c r="D896" s="579" t="s">
        <v>3157</v>
      </c>
      <c r="E896" s="415"/>
      <c r="F896" s="448" t="s">
        <v>137</v>
      </c>
      <c r="G896" s="412" t="s">
        <v>1931</v>
      </c>
      <c r="H896" s="412" t="s">
        <v>11</v>
      </c>
      <c r="I896" s="579" t="s">
        <v>6</v>
      </c>
      <c r="J896" s="579" t="s">
        <v>66</v>
      </c>
      <c r="K896" s="723">
        <v>0.10714285714285714</v>
      </c>
      <c r="L896" s="449"/>
      <c r="M896" s="450">
        <v>84</v>
      </c>
      <c r="N896" s="450">
        <v>8</v>
      </c>
      <c r="O896" s="726">
        <f t="shared" si="28"/>
        <v>9.5238095238095233E-2</v>
      </c>
      <c r="P896" s="727">
        <v>1</v>
      </c>
      <c r="Q896" s="352">
        <f t="shared" si="29"/>
        <v>88.888888888888886</v>
      </c>
      <c r="R896" s="348"/>
      <c r="S896" s="722"/>
    </row>
    <row r="897" spans="1:19" s="447" customFormat="1">
      <c r="A897" s="446" t="s">
        <v>4</v>
      </c>
      <c r="B897" s="579" t="s">
        <v>3</v>
      </c>
      <c r="C897" s="412" t="s">
        <v>1920</v>
      </c>
      <c r="D897" s="579" t="s">
        <v>3158</v>
      </c>
      <c r="E897" s="415"/>
      <c r="F897" s="448" t="s">
        <v>137</v>
      </c>
      <c r="G897" s="412" t="s">
        <v>1931</v>
      </c>
      <c r="H897" s="412" t="s">
        <v>11</v>
      </c>
      <c r="I897" s="579" t="s">
        <v>6</v>
      </c>
      <c r="J897" s="579" t="s">
        <v>66</v>
      </c>
      <c r="K897" s="723">
        <v>0.14772727272727273</v>
      </c>
      <c r="L897" s="449"/>
      <c r="M897" s="450">
        <v>88</v>
      </c>
      <c r="N897" s="450">
        <v>12</v>
      </c>
      <c r="O897" s="726">
        <f t="shared" si="28"/>
        <v>0.13636363636363635</v>
      </c>
      <c r="P897" s="727">
        <v>1</v>
      </c>
      <c r="Q897" s="352">
        <f t="shared" si="29"/>
        <v>92.307692307692307</v>
      </c>
      <c r="R897" s="348"/>
      <c r="S897" s="722"/>
    </row>
    <row r="898" spans="1:19" s="447" customFormat="1">
      <c r="A898" s="446" t="s">
        <v>4</v>
      </c>
      <c r="B898" s="579" t="s">
        <v>3</v>
      </c>
      <c r="C898" s="412" t="s">
        <v>1920</v>
      </c>
      <c r="D898" s="579" t="s">
        <v>3163</v>
      </c>
      <c r="E898" s="415" t="s">
        <v>3186</v>
      </c>
      <c r="F898" s="448" t="s">
        <v>137</v>
      </c>
      <c r="G898" s="412" t="s">
        <v>1931</v>
      </c>
      <c r="H898" s="412" t="s">
        <v>11</v>
      </c>
      <c r="I898" s="579" t="s">
        <v>6</v>
      </c>
      <c r="J898" s="579" t="s">
        <v>66</v>
      </c>
      <c r="K898" s="723">
        <v>0.76923076923076938</v>
      </c>
      <c r="L898" s="449"/>
      <c r="M898" s="450">
        <v>26</v>
      </c>
      <c r="N898" s="450">
        <v>18</v>
      </c>
      <c r="O898" s="726">
        <f t="shared" si="28"/>
        <v>0.69230769230769229</v>
      </c>
      <c r="P898" s="727">
        <v>1</v>
      </c>
      <c r="Q898" s="352">
        <f t="shared" si="29"/>
        <v>89.999999999999986</v>
      </c>
      <c r="R898" s="348"/>
      <c r="S898" s="722"/>
    </row>
    <row r="899" spans="1:19" s="447" customFormat="1">
      <c r="A899" s="446" t="s">
        <v>4</v>
      </c>
      <c r="B899" s="579" t="s">
        <v>591</v>
      </c>
      <c r="C899" s="412" t="s">
        <v>1914</v>
      </c>
      <c r="D899" s="579" t="s">
        <v>3163</v>
      </c>
      <c r="E899" s="415"/>
      <c r="F899" s="448" t="s">
        <v>137</v>
      </c>
      <c r="G899" s="412" t="s">
        <v>1931</v>
      </c>
      <c r="H899" s="412" t="s">
        <v>11</v>
      </c>
      <c r="I899" s="579" t="s">
        <v>6</v>
      </c>
      <c r="J899" s="579" t="s">
        <v>66</v>
      </c>
      <c r="K899" s="723">
        <v>0.75609756097560976</v>
      </c>
      <c r="L899" s="449"/>
      <c r="M899" s="450">
        <v>41</v>
      </c>
      <c r="N899" s="450">
        <v>29</v>
      </c>
      <c r="O899" s="726">
        <f t="shared" si="28"/>
        <v>0.70731707317073167</v>
      </c>
      <c r="P899" s="727">
        <v>1</v>
      </c>
      <c r="Q899" s="352">
        <f t="shared" si="29"/>
        <v>93.548387096774192</v>
      </c>
      <c r="R899" s="348"/>
      <c r="S899" s="722"/>
    </row>
    <row r="900" spans="1:19" s="447" customFormat="1">
      <c r="A900" s="446" t="s">
        <v>4</v>
      </c>
      <c r="B900" s="579" t="s">
        <v>591</v>
      </c>
      <c r="C900" s="412" t="s">
        <v>1914</v>
      </c>
      <c r="D900" s="579" t="s">
        <v>3164</v>
      </c>
      <c r="E900" s="415"/>
      <c r="F900" s="448" t="s">
        <v>137</v>
      </c>
      <c r="G900" s="412" t="s">
        <v>1931</v>
      </c>
      <c r="H900" s="412" t="s">
        <v>11</v>
      </c>
      <c r="I900" s="579" t="s">
        <v>6</v>
      </c>
      <c r="J900" s="579" t="s">
        <v>66</v>
      </c>
      <c r="K900" s="723">
        <v>0.78787878787878785</v>
      </c>
      <c r="L900" s="449"/>
      <c r="M900" s="450">
        <v>33</v>
      </c>
      <c r="N900" s="450">
        <v>23</v>
      </c>
      <c r="O900" s="726">
        <f t="shared" si="28"/>
        <v>0.69696969696969702</v>
      </c>
      <c r="P900" s="727">
        <v>1</v>
      </c>
      <c r="Q900" s="352">
        <f t="shared" si="29"/>
        <v>88.461538461538453</v>
      </c>
      <c r="R900" s="348"/>
      <c r="S900" s="722"/>
    </row>
    <row r="901" spans="1:19" s="447" customFormat="1">
      <c r="A901" s="446" t="s">
        <v>4</v>
      </c>
      <c r="B901" s="579" t="s">
        <v>591</v>
      </c>
      <c r="C901" s="412" t="s">
        <v>1916</v>
      </c>
      <c r="D901" s="579" t="s">
        <v>3163</v>
      </c>
      <c r="E901" s="415" t="s">
        <v>3187</v>
      </c>
      <c r="F901" s="448" t="s">
        <v>137</v>
      </c>
      <c r="G901" s="412" t="s">
        <v>1931</v>
      </c>
      <c r="H901" s="412" t="s">
        <v>11</v>
      </c>
      <c r="I901" s="579" t="s">
        <v>6</v>
      </c>
      <c r="J901" s="579" t="s">
        <v>66</v>
      </c>
      <c r="K901" s="723">
        <v>0.75</v>
      </c>
      <c r="L901" s="449"/>
      <c r="M901" s="450">
        <v>12</v>
      </c>
      <c r="N901" s="450">
        <v>7</v>
      </c>
      <c r="O901" s="726">
        <f t="shared" si="28"/>
        <v>0.58333333333333337</v>
      </c>
      <c r="P901" s="727">
        <v>1</v>
      </c>
      <c r="Q901" s="352">
        <f t="shared" si="29"/>
        <v>77.777777777777786</v>
      </c>
      <c r="R901" s="348"/>
      <c r="S901" s="722"/>
    </row>
    <row r="902" spans="1:19" s="447" customFormat="1">
      <c r="A902" s="446" t="s">
        <v>4</v>
      </c>
      <c r="B902" s="579" t="s">
        <v>591</v>
      </c>
      <c r="C902" s="412" t="s">
        <v>1917</v>
      </c>
      <c r="D902" s="579" t="s">
        <v>3163</v>
      </c>
      <c r="E902" s="415" t="s">
        <v>3188</v>
      </c>
      <c r="F902" s="448" t="s">
        <v>137</v>
      </c>
      <c r="G902" s="412" t="s">
        <v>1931</v>
      </c>
      <c r="H902" s="412" t="s">
        <v>11</v>
      </c>
      <c r="I902" s="579" t="s">
        <v>6</v>
      </c>
      <c r="J902" s="579" t="s">
        <v>66</v>
      </c>
      <c r="K902" s="723">
        <v>0.77419354838709675</v>
      </c>
      <c r="L902" s="449"/>
      <c r="M902" s="450">
        <v>62</v>
      </c>
      <c r="N902" s="450">
        <v>45</v>
      </c>
      <c r="O902" s="726">
        <f t="shared" si="28"/>
        <v>0.72580645161290325</v>
      </c>
      <c r="P902" s="727">
        <v>1</v>
      </c>
      <c r="Q902" s="352">
        <f t="shared" si="29"/>
        <v>93.75</v>
      </c>
      <c r="R902" s="348"/>
      <c r="S902" s="722"/>
    </row>
    <row r="903" spans="1:19" s="447" customFormat="1">
      <c r="A903" s="446" t="s">
        <v>4</v>
      </c>
      <c r="B903" s="579" t="s">
        <v>591</v>
      </c>
      <c r="C903" s="412" t="s">
        <v>1917</v>
      </c>
      <c r="D903" s="579" t="s">
        <v>3164</v>
      </c>
      <c r="E903" s="415"/>
      <c r="F903" s="448" t="s">
        <v>137</v>
      </c>
      <c r="G903" s="412" t="s">
        <v>1931</v>
      </c>
      <c r="H903" s="412" t="s">
        <v>11</v>
      </c>
      <c r="I903" s="579" t="s">
        <v>6</v>
      </c>
      <c r="J903" s="579" t="s">
        <v>66</v>
      </c>
      <c r="K903" s="723">
        <v>0.8</v>
      </c>
      <c r="L903" s="449"/>
      <c r="M903" s="450">
        <v>25</v>
      </c>
      <c r="N903" s="450">
        <v>18</v>
      </c>
      <c r="O903" s="726">
        <f t="shared" si="28"/>
        <v>0.72</v>
      </c>
      <c r="P903" s="727">
        <v>1</v>
      </c>
      <c r="Q903" s="352">
        <f t="shared" si="29"/>
        <v>90</v>
      </c>
      <c r="R903" s="348"/>
      <c r="S903" s="722"/>
    </row>
    <row r="904" spans="1:19" s="447" customFormat="1">
      <c r="A904" s="446" t="s">
        <v>4</v>
      </c>
      <c r="B904" s="579" t="s">
        <v>591</v>
      </c>
      <c r="C904" s="412" t="s">
        <v>1920</v>
      </c>
      <c r="D904" s="579" t="s">
        <v>3164</v>
      </c>
      <c r="E904" s="415"/>
      <c r="F904" s="448" t="s">
        <v>137</v>
      </c>
      <c r="G904" s="412" t="s">
        <v>1931</v>
      </c>
      <c r="H904" s="412" t="s">
        <v>11</v>
      </c>
      <c r="I904" s="579" t="s">
        <v>6</v>
      </c>
      <c r="J904" s="579" t="s">
        <v>66</v>
      </c>
      <c r="K904" s="723">
        <v>0.76923076923076938</v>
      </c>
      <c r="L904" s="449"/>
      <c r="M904" s="450">
        <v>26</v>
      </c>
      <c r="N904" s="450">
        <v>19</v>
      </c>
      <c r="O904" s="726">
        <f t="shared" si="28"/>
        <v>0.73076923076923073</v>
      </c>
      <c r="P904" s="727">
        <v>1</v>
      </c>
      <c r="Q904" s="352">
        <f t="shared" si="29"/>
        <v>94.999999999999986</v>
      </c>
      <c r="R904" s="348"/>
      <c r="S904" s="722"/>
    </row>
    <row r="905" spans="1:19" s="447" customFormat="1">
      <c r="A905" s="446" t="s">
        <v>4</v>
      </c>
      <c r="B905" s="579" t="s">
        <v>3160</v>
      </c>
      <c r="C905" s="412" t="s">
        <v>38</v>
      </c>
      <c r="D905" s="579" t="s">
        <v>3155</v>
      </c>
      <c r="E905" s="415" t="s">
        <v>3156</v>
      </c>
      <c r="F905" s="448" t="s">
        <v>137</v>
      </c>
      <c r="G905" s="412" t="s">
        <v>1932</v>
      </c>
      <c r="H905" s="412" t="s">
        <v>11</v>
      </c>
      <c r="I905" s="579" t="s">
        <v>6</v>
      </c>
      <c r="J905" s="579" t="s">
        <v>66</v>
      </c>
      <c r="K905" s="723">
        <v>6.0869565217391307E-2</v>
      </c>
      <c r="L905" s="449"/>
      <c r="M905" s="450">
        <v>115</v>
      </c>
      <c r="N905" s="450">
        <v>5</v>
      </c>
      <c r="O905" s="726">
        <f>N905/M905</f>
        <v>4.3478260869565216E-2</v>
      </c>
      <c r="P905" s="727">
        <v>1</v>
      </c>
      <c r="Q905" s="352">
        <f>N905/(M905*K905/100)</f>
        <v>71.428571428571416</v>
      </c>
      <c r="R905" s="348"/>
      <c r="S905" s="722"/>
    </row>
    <row r="906" spans="1:19" s="447" customFormat="1">
      <c r="A906" s="446" t="s">
        <v>4</v>
      </c>
      <c r="B906" s="579" t="s">
        <v>3160</v>
      </c>
      <c r="C906" s="412" t="s">
        <v>38</v>
      </c>
      <c r="D906" s="579" t="s">
        <v>3157</v>
      </c>
      <c r="E906" s="415"/>
      <c r="F906" s="448" t="s">
        <v>137</v>
      </c>
      <c r="G906" s="412" t="s">
        <v>1932</v>
      </c>
      <c r="H906" s="412" t="s">
        <v>11</v>
      </c>
      <c r="I906" s="579" t="s">
        <v>6</v>
      </c>
      <c r="J906" s="579" t="s">
        <v>66</v>
      </c>
      <c r="K906" s="723">
        <v>0.14388489208633093</v>
      </c>
      <c r="L906" s="449"/>
      <c r="M906" s="450">
        <v>139</v>
      </c>
      <c r="N906" s="450">
        <v>16</v>
      </c>
      <c r="O906" s="726">
        <f t="shared" ref="O906:O964" si="30">N906/M906</f>
        <v>0.11510791366906475</v>
      </c>
      <c r="P906" s="727">
        <v>1</v>
      </c>
      <c r="Q906" s="352">
        <f t="shared" ref="Q906:Q964" si="31">N906/(M906*K906/100)</f>
        <v>80</v>
      </c>
      <c r="R906" s="348"/>
      <c r="S906" s="722"/>
    </row>
    <row r="907" spans="1:19" s="447" customFormat="1">
      <c r="A907" s="446" t="s">
        <v>4</v>
      </c>
      <c r="B907" s="579" t="s">
        <v>3160</v>
      </c>
      <c r="C907" s="412" t="s">
        <v>38</v>
      </c>
      <c r="D907" s="579" t="s">
        <v>3158</v>
      </c>
      <c r="E907" s="415" t="s">
        <v>3159</v>
      </c>
      <c r="F907" s="448" t="s">
        <v>137</v>
      </c>
      <c r="G907" s="412" t="s">
        <v>1932</v>
      </c>
      <c r="H907" s="412" t="s">
        <v>11</v>
      </c>
      <c r="I907" s="579" t="s">
        <v>6</v>
      </c>
      <c r="J907" s="579" t="s">
        <v>66</v>
      </c>
      <c r="K907" s="723">
        <v>0.32</v>
      </c>
      <c r="L907" s="449"/>
      <c r="M907" s="450">
        <v>25</v>
      </c>
      <c r="N907" s="450">
        <v>7</v>
      </c>
      <c r="O907" s="726">
        <f t="shared" si="30"/>
        <v>0.28000000000000003</v>
      </c>
      <c r="P907" s="727">
        <v>1</v>
      </c>
      <c r="Q907" s="352">
        <f t="shared" si="31"/>
        <v>87.5</v>
      </c>
      <c r="R907" s="348"/>
      <c r="S907" s="722"/>
    </row>
    <row r="908" spans="1:19" s="447" customFormat="1">
      <c r="A908" s="446" t="s">
        <v>4</v>
      </c>
      <c r="B908" s="579" t="s">
        <v>3160</v>
      </c>
      <c r="C908" s="412" t="s">
        <v>1913</v>
      </c>
      <c r="D908" s="579" t="s">
        <v>3161</v>
      </c>
      <c r="E908" s="415"/>
      <c r="F908" s="448" t="s">
        <v>137</v>
      </c>
      <c r="G908" s="412" t="s">
        <v>1932</v>
      </c>
      <c r="H908" s="412" t="s">
        <v>11</v>
      </c>
      <c r="I908" s="579" t="s">
        <v>6</v>
      </c>
      <c r="J908" s="579" t="s">
        <v>66</v>
      </c>
      <c r="K908" s="723">
        <v>3.7486218302094816E-2</v>
      </c>
      <c r="L908" s="449"/>
      <c r="M908" s="450">
        <v>1814</v>
      </c>
      <c r="N908" s="450">
        <v>54</v>
      </c>
      <c r="O908" s="726">
        <f t="shared" si="30"/>
        <v>2.9768467475192944E-2</v>
      </c>
      <c r="P908" s="727">
        <v>1</v>
      </c>
      <c r="Q908" s="352">
        <f t="shared" si="31"/>
        <v>79.411764705882348</v>
      </c>
      <c r="R908" s="348"/>
      <c r="S908" s="722"/>
    </row>
    <row r="909" spans="1:19" s="447" customFormat="1">
      <c r="A909" s="446" t="s">
        <v>4</v>
      </c>
      <c r="B909" s="579" t="s">
        <v>3160</v>
      </c>
      <c r="C909" s="412" t="s">
        <v>1913</v>
      </c>
      <c r="D909" s="579" t="s">
        <v>3155</v>
      </c>
      <c r="E909" s="415"/>
      <c r="F909" s="448" t="s">
        <v>137</v>
      </c>
      <c r="G909" s="412" t="s">
        <v>1932</v>
      </c>
      <c r="H909" s="412" t="s">
        <v>11</v>
      </c>
      <c r="I909" s="579" t="s">
        <v>6</v>
      </c>
      <c r="J909" s="579" t="s">
        <v>66</v>
      </c>
      <c r="K909" s="723">
        <v>0.35714285714285715</v>
      </c>
      <c r="L909" s="449"/>
      <c r="M909" s="450">
        <v>14</v>
      </c>
      <c r="N909" s="450">
        <v>4</v>
      </c>
      <c r="O909" s="726">
        <f t="shared" si="30"/>
        <v>0.2857142857142857</v>
      </c>
      <c r="P909" s="727">
        <v>1</v>
      </c>
      <c r="Q909" s="352">
        <f t="shared" si="31"/>
        <v>80</v>
      </c>
      <c r="R909" s="348"/>
      <c r="S909" s="722"/>
    </row>
    <row r="910" spans="1:19" s="447" customFormat="1">
      <c r="A910" s="446" t="s">
        <v>4</v>
      </c>
      <c r="B910" s="579" t="s">
        <v>3160</v>
      </c>
      <c r="C910" s="412" t="s">
        <v>1913</v>
      </c>
      <c r="D910" s="579" t="s">
        <v>3157</v>
      </c>
      <c r="E910" s="415"/>
      <c r="F910" s="448" t="s">
        <v>137</v>
      </c>
      <c r="G910" s="412" t="s">
        <v>1932</v>
      </c>
      <c r="H910" s="412" t="s">
        <v>11</v>
      </c>
      <c r="I910" s="579" t="s">
        <v>6</v>
      </c>
      <c r="J910" s="579" t="s">
        <v>66</v>
      </c>
      <c r="K910" s="723">
        <v>7.1428571428571425E-2</v>
      </c>
      <c r="L910" s="449"/>
      <c r="M910" s="450">
        <v>84</v>
      </c>
      <c r="N910" s="450">
        <v>3</v>
      </c>
      <c r="O910" s="726">
        <f t="shared" si="30"/>
        <v>3.5714285714285712E-2</v>
      </c>
      <c r="P910" s="727">
        <v>1</v>
      </c>
      <c r="Q910" s="352">
        <f t="shared" si="31"/>
        <v>50</v>
      </c>
      <c r="R910" s="348"/>
      <c r="S910" s="722"/>
    </row>
    <row r="911" spans="1:19" s="447" customFormat="1">
      <c r="A911" s="446" t="s">
        <v>4</v>
      </c>
      <c r="B911" s="579" t="s">
        <v>3160</v>
      </c>
      <c r="C911" s="412" t="s">
        <v>1914</v>
      </c>
      <c r="D911" s="579" t="s">
        <v>3157</v>
      </c>
      <c r="E911" s="415" t="s">
        <v>3162</v>
      </c>
      <c r="F911" s="448" t="s">
        <v>137</v>
      </c>
      <c r="G911" s="412" t="s">
        <v>1932</v>
      </c>
      <c r="H911" s="412" t="s">
        <v>11</v>
      </c>
      <c r="I911" s="579" t="s">
        <v>6</v>
      </c>
      <c r="J911" s="579" t="s">
        <v>66</v>
      </c>
      <c r="K911" s="723">
        <v>0.18181818181818182</v>
      </c>
      <c r="L911" s="449"/>
      <c r="M911" s="450">
        <v>66</v>
      </c>
      <c r="N911" s="450">
        <v>9</v>
      </c>
      <c r="O911" s="726">
        <f t="shared" si="30"/>
        <v>0.13636363636363635</v>
      </c>
      <c r="P911" s="727">
        <v>1</v>
      </c>
      <c r="Q911" s="352">
        <f t="shared" si="31"/>
        <v>75</v>
      </c>
      <c r="R911" s="348"/>
      <c r="S911" s="722"/>
    </row>
    <row r="912" spans="1:19" s="447" customFormat="1">
      <c r="A912" s="446" t="s">
        <v>4</v>
      </c>
      <c r="B912" s="579" t="s">
        <v>3160</v>
      </c>
      <c r="C912" s="412" t="s">
        <v>1914</v>
      </c>
      <c r="D912" s="579" t="s">
        <v>3158</v>
      </c>
      <c r="E912" s="415"/>
      <c r="F912" s="448" t="s">
        <v>137</v>
      </c>
      <c r="G912" s="412" t="s">
        <v>1932</v>
      </c>
      <c r="H912" s="412" t="s">
        <v>11</v>
      </c>
      <c r="I912" s="579" t="s">
        <v>6</v>
      </c>
      <c r="J912" s="579" t="s">
        <v>66</v>
      </c>
      <c r="K912" s="723">
        <v>0.24</v>
      </c>
      <c r="L912" s="449"/>
      <c r="M912" s="450">
        <v>75</v>
      </c>
      <c r="N912" s="450">
        <v>10</v>
      </c>
      <c r="O912" s="726">
        <f t="shared" si="30"/>
        <v>0.13333333333333333</v>
      </c>
      <c r="P912" s="727">
        <v>1</v>
      </c>
      <c r="Q912" s="352">
        <f t="shared" si="31"/>
        <v>55.555555555555557</v>
      </c>
      <c r="R912" s="348"/>
      <c r="S912" s="722"/>
    </row>
    <row r="913" spans="1:19" s="447" customFormat="1">
      <c r="A913" s="446" t="s">
        <v>4</v>
      </c>
      <c r="B913" s="579" t="s">
        <v>3160</v>
      </c>
      <c r="C913" s="412" t="s">
        <v>1914</v>
      </c>
      <c r="D913" s="579" t="s">
        <v>3163</v>
      </c>
      <c r="E913" s="415"/>
      <c r="F913" s="448" t="s">
        <v>137</v>
      </c>
      <c r="G913" s="412" t="s">
        <v>1932</v>
      </c>
      <c r="H913" s="412" t="s">
        <v>11</v>
      </c>
      <c r="I913" s="579" t="s">
        <v>6</v>
      </c>
      <c r="J913" s="579" t="s">
        <v>66</v>
      </c>
      <c r="K913" s="723">
        <v>0.45370370370370372</v>
      </c>
      <c r="L913" s="449"/>
      <c r="M913" s="450">
        <v>108</v>
      </c>
      <c r="N913" s="450">
        <v>36</v>
      </c>
      <c r="O913" s="726">
        <f t="shared" si="30"/>
        <v>0.33333333333333331</v>
      </c>
      <c r="P913" s="727">
        <v>1</v>
      </c>
      <c r="Q913" s="352">
        <f t="shared" si="31"/>
        <v>73.469387755102048</v>
      </c>
      <c r="R913" s="348"/>
      <c r="S913" s="722"/>
    </row>
    <row r="914" spans="1:19" s="447" customFormat="1">
      <c r="A914" s="446" t="s">
        <v>4</v>
      </c>
      <c r="B914" s="579" t="s">
        <v>3160</v>
      </c>
      <c r="C914" s="412" t="s">
        <v>1914</v>
      </c>
      <c r="D914" s="579" t="s">
        <v>3164</v>
      </c>
      <c r="E914" s="415"/>
      <c r="F914" s="448" t="s">
        <v>137</v>
      </c>
      <c r="G914" s="412" t="s">
        <v>1932</v>
      </c>
      <c r="H914" s="412" t="s">
        <v>11</v>
      </c>
      <c r="I914" s="579" t="s">
        <v>6</v>
      </c>
      <c r="J914" s="579" t="s">
        <v>66</v>
      </c>
      <c r="K914" s="723">
        <v>0.76923076923076938</v>
      </c>
      <c r="L914" s="449"/>
      <c r="M914" s="450">
        <v>13</v>
      </c>
      <c r="N914" s="450">
        <v>10</v>
      </c>
      <c r="O914" s="726">
        <f t="shared" si="30"/>
        <v>0.76923076923076927</v>
      </c>
      <c r="P914" s="727">
        <v>1</v>
      </c>
      <c r="Q914" s="352">
        <f t="shared" si="31"/>
        <v>99.999999999999986</v>
      </c>
      <c r="R914" s="348"/>
      <c r="S914" s="722"/>
    </row>
    <row r="915" spans="1:19" s="447" customFormat="1">
      <c r="A915" s="446" t="s">
        <v>4</v>
      </c>
      <c r="B915" s="579" t="s">
        <v>3160</v>
      </c>
      <c r="C915" s="412" t="s">
        <v>1915</v>
      </c>
      <c r="D915" s="579" t="s">
        <v>3155</v>
      </c>
      <c r="E915" s="415"/>
      <c r="F915" s="448" t="s">
        <v>137</v>
      </c>
      <c r="G915" s="412" t="s">
        <v>1932</v>
      </c>
      <c r="H915" s="412" t="s">
        <v>11</v>
      </c>
      <c r="I915" s="579" t="s">
        <v>6</v>
      </c>
      <c r="J915" s="579" t="s">
        <v>66</v>
      </c>
      <c r="K915" s="723">
        <v>8.4507042253521125E-2</v>
      </c>
      <c r="L915" s="449"/>
      <c r="M915" s="450">
        <v>71</v>
      </c>
      <c r="N915" s="450">
        <v>4</v>
      </c>
      <c r="O915" s="726">
        <f t="shared" si="30"/>
        <v>5.6338028169014086E-2</v>
      </c>
      <c r="P915" s="727">
        <v>1</v>
      </c>
      <c r="Q915" s="352">
        <f t="shared" si="31"/>
        <v>66.666666666666671</v>
      </c>
      <c r="R915" s="348"/>
      <c r="S915" s="722"/>
    </row>
    <row r="916" spans="1:19" s="447" customFormat="1">
      <c r="A916" s="446" t="s">
        <v>4</v>
      </c>
      <c r="B916" s="579" t="s">
        <v>3160</v>
      </c>
      <c r="C916" s="412" t="s">
        <v>1915</v>
      </c>
      <c r="D916" s="579" t="s">
        <v>3155</v>
      </c>
      <c r="E916" s="415" t="s">
        <v>3165</v>
      </c>
      <c r="F916" s="448" t="s">
        <v>137</v>
      </c>
      <c r="G916" s="412" t="s">
        <v>1932</v>
      </c>
      <c r="H916" s="412" t="s">
        <v>11</v>
      </c>
      <c r="I916" s="579" t="s">
        <v>6</v>
      </c>
      <c r="J916" s="579" t="s">
        <v>66</v>
      </c>
      <c r="K916" s="723">
        <v>0.25</v>
      </c>
      <c r="L916" s="449" t="s">
        <v>3166</v>
      </c>
      <c r="M916" s="450">
        <v>12</v>
      </c>
      <c r="N916" s="450">
        <v>3</v>
      </c>
      <c r="O916" s="726">
        <f t="shared" si="30"/>
        <v>0.25</v>
      </c>
      <c r="P916" s="727">
        <v>1</v>
      </c>
      <c r="Q916" s="352">
        <f t="shared" si="31"/>
        <v>100</v>
      </c>
      <c r="R916" s="348"/>
      <c r="S916" s="722"/>
    </row>
    <row r="917" spans="1:19" s="447" customFormat="1">
      <c r="A917" s="446" t="s">
        <v>4</v>
      </c>
      <c r="B917" s="579" t="s">
        <v>3160</v>
      </c>
      <c r="C917" s="412" t="s">
        <v>1915</v>
      </c>
      <c r="D917" s="579" t="s">
        <v>3157</v>
      </c>
      <c r="E917" s="415"/>
      <c r="F917" s="448" t="s">
        <v>137</v>
      </c>
      <c r="G917" s="412" t="s">
        <v>1932</v>
      </c>
      <c r="H917" s="412" t="s">
        <v>11</v>
      </c>
      <c r="I917" s="579" t="s">
        <v>6</v>
      </c>
      <c r="J917" s="579" t="s">
        <v>66</v>
      </c>
      <c r="K917" s="723">
        <v>0.12068965517241378</v>
      </c>
      <c r="L917" s="449"/>
      <c r="M917" s="450">
        <v>58</v>
      </c>
      <c r="N917" s="450">
        <v>4</v>
      </c>
      <c r="O917" s="726">
        <f t="shared" si="30"/>
        <v>6.8965517241379309E-2</v>
      </c>
      <c r="P917" s="727">
        <v>1</v>
      </c>
      <c r="Q917" s="352">
        <f t="shared" si="31"/>
        <v>57.142857142857146</v>
      </c>
      <c r="R917" s="348"/>
      <c r="S917" s="722"/>
    </row>
    <row r="918" spans="1:19" s="447" customFormat="1">
      <c r="A918" s="446" t="s">
        <v>4</v>
      </c>
      <c r="B918" s="579" t="s">
        <v>3160</v>
      </c>
      <c r="C918" s="412" t="s">
        <v>1916</v>
      </c>
      <c r="D918" s="579" t="s">
        <v>3155</v>
      </c>
      <c r="E918" s="415" t="s">
        <v>3167</v>
      </c>
      <c r="F918" s="448" t="s">
        <v>137</v>
      </c>
      <c r="G918" s="412" t="s">
        <v>1932</v>
      </c>
      <c r="H918" s="412" t="s">
        <v>11</v>
      </c>
      <c r="I918" s="579" t="s">
        <v>6</v>
      </c>
      <c r="J918" s="579" t="s">
        <v>66</v>
      </c>
      <c r="K918" s="723">
        <v>6.3492063492063489E-2</v>
      </c>
      <c r="L918" s="449"/>
      <c r="M918" s="450">
        <v>63</v>
      </c>
      <c r="N918" s="450">
        <v>3</v>
      </c>
      <c r="O918" s="726">
        <f t="shared" si="30"/>
        <v>4.7619047619047616E-2</v>
      </c>
      <c r="P918" s="727">
        <v>1</v>
      </c>
      <c r="Q918" s="352">
        <f t="shared" si="31"/>
        <v>75</v>
      </c>
      <c r="R918" s="348"/>
      <c r="S918" s="722"/>
    </row>
    <row r="919" spans="1:19" s="447" customFormat="1">
      <c r="A919" s="446" t="s">
        <v>4</v>
      </c>
      <c r="B919" s="579" t="s">
        <v>3160</v>
      </c>
      <c r="C919" s="412" t="s">
        <v>1916</v>
      </c>
      <c r="D919" s="579" t="s">
        <v>3155</v>
      </c>
      <c r="E919" s="415" t="s">
        <v>3168</v>
      </c>
      <c r="F919" s="448" t="s">
        <v>137</v>
      </c>
      <c r="G919" s="412" t="s">
        <v>1932</v>
      </c>
      <c r="H919" s="412" t="s">
        <v>11</v>
      </c>
      <c r="I919" s="579" t="s">
        <v>6</v>
      </c>
      <c r="J919" s="579" t="s">
        <v>66</v>
      </c>
      <c r="K919" s="723">
        <v>6.9767441860465115E-2</v>
      </c>
      <c r="L919" s="449" t="s">
        <v>3166</v>
      </c>
      <c r="M919" s="450">
        <v>43</v>
      </c>
      <c r="N919" s="450">
        <v>3</v>
      </c>
      <c r="O919" s="726">
        <f t="shared" si="30"/>
        <v>6.9767441860465115E-2</v>
      </c>
      <c r="P919" s="727">
        <v>1</v>
      </c>
      <c r="Q919" s="352">
        <f t="shared" si="31"/>
        <v>100</v>
      </c>
      <c r="R919" s="348"/>
      <c r="S919" s="722"/>
    </row>
    <row r="920" spans="1:19" s="447" customFormat="1">
      <c r="A920" s="446" t="s">
        <v>4</v>
      </c>
      <c r="B920" s="579" t="s">
        <v>3160</v>
      </c>
      <c r="C920" s="412" t="s">
        <v>1916</v>
      </c>
      <c r="D920" s="579" t="s">
        <v>3157</v>
      </c>
      <c r="E920" s="415"/>
      <c r="F920" s="448" t="s">
        <v>137</v>
      </c>
      <c r="G920" s="412" t="s">
        <v>1932</v>
      </c>
      <c r="H920" s="412" t="s">
        <v>11</v>
      </c>
      <c r="I920" s="579" t="s">
        <v>6</v>
      </c>
      <c r="J920" s="579" t="s">
        <v>66</v>
      </c>
      <c r="K920" s="723">
        <v>0.12345679012345678</v>
      </c>
      <c r="L920" s="449"/>
      <c r="M920" s="450">
        <v>81</v>
      </c>
      <c r="N920" s="450">
        <v>9</v>
      </c>
      <c r="O920" s="726">
        <f t="shared" si="30"/>
        <v>0.1111111111111111</v>
      </c>
      <c r="P920" s="727">
        <v>1</v>
      </c>
      <c r="Q920" s="352">
        <f t="shared" si="31"/>
        <v>90</v>
      </c>
      <c r="R920" s="348"/>
      <c r="S920" s="722"/>
    </row>
    <row r="921" spans="1:19" s="447" customFormat="1">
      <c r="A921" s="446" t="s">
        <v>4</v>
      </c>
      <c r="B921" s="579" t="s">
        <v>3160</v>
      </c>
      <c r="C921" s="412" t="s">
        <v>1916</v>
      </c>
      <c r="D921" s="579" t="s">
        <v>3157</v>
      </c>
      <c r="E921" s="415"/>
      <c r="F921" s="448" t="s">
        <v>137</v>
      </c>
      <c r="G921" s="412" t="s">
        <v>1932</v>
      </c>
      <c r="H921" s="412" t="s">
        <v>11</v>
      </c>
      <c r="I921" s="579" t="s">
        <v>6</v>
      </c>
      <c r="J921" s="579" t="s">
        <v>66</v>
      </c>
      <c r="K921" s="723">
        <v>0.1111111111111111</v>
      </c>
      <c r="L921" s="449" t="s">
        <v>3166</v>
      </c>
      <c r="M921" s="450">
        <v>27</v>
      </c>
      <c r="N921" s="450">
        <v>3</v>
      </c>
      <c r="O921" s="726">
        <f t="shared" si="30"/>
        <v>0.1111111111111111</v>
      </c>
      <c r="P921" s="727">
        <v>1</v>
      </c>
      <c r="Q921" s="352">
        <f t="shared" si="31"/>
        <v>100</v>
      </c>
      <c r="R921" s="348"/>
      <c r="S921" s="722"/>
    </row>
    <row r="922" spans="1:19" s="447" customFormat="1">
      <c r="A922" s="446" t="s">
        <v>4</v>
      </c>
      <c r="B922" s="579" t="s">
        <v>3160</v>
      </c>
      <c r="C922" s="412" t="s">
        <v>1916</v>
      </c>
      <c r="D922" s="579" t="s">
        <v>3157</v>
      </c>
      <c r="E922" s="415" t="s">
        <v>3169</v>
      </c>
      <c r="F922" s="448" t="s">
        <v>137</v>
      </c>
      <c r="G922" s="412" t="s">
        <v>1932</v>
      </c>
      <c r="H922" s="412" t="s">
        <v>11</v>
      </c>
      <c r="I922" s="579" t="s">
        <v>6</v>
      </c>
      <c r="J922" s="579" t="s">
        <v>66</v>
      </c>
      <c r="K922" s="723">
        <v>0.26315789473684209</v>
      </c>
      <c r="L922" s="449" t="s">
        <v>3170</v>
      </c>
      <c r="M922" s="450">
        <v>19</v>
      </c>
      <c r="N922" s="450">
        <v>3</v>
      </c>
      <c r="O922" s="726">
        <f t="shared" si="30"/>
        <v>0.15789473684210525</v>
      </c>
      <c r="P922" s="727">
        <v>1</v>
      </c>
      <c r="Q922" s="352">
        <f t="shared" si="31"/>
        <v>60</v>
      </c>
      <c r="R922" s="348"/>
      <c r="S922" s="722"/>
    </row>
    <row r="923" spans="1:19" s="447" customFormat="1">
      <c r="A923" s="446" t="s">
        <v>4</v>
      </c>
      <c r="B923" s="579" t="s">
        <v>3160</v>
      </c>
      <c r="C923" s="412" t="s">
        <v>1916</v>
      </c>
      <c r="D923" s="579" t="s">
        <v>3158</v>
      </c>
      <c r="E923" s="415"/>
      <c r="F923" s="448" t="s">
        <v>137</v>
      </c>
      <c r="G923" s="412" t="s">
        <v>1932</v>
      </c>
      <c r="H923" s="412" t="s">
        <v>11</v>
      </c>
      <c r="I923" s="579" t="s">
        <v>6</v>
      </c>
      <c r="J923" s="579" t="s">
        <v>66</v>
      </c>
      <c r="K923" s="723">
        <v>0.27586206896551724</v>
      </c>
      <c r="L923" s="449"/>
      <c r="M923" s="450">
        <v>29</v>
      </c>
      <c r="N923" s="450">
        <v>8</v>
      </c>
      <c r="O923" s="726">
        <f t="shared" si="30"/>
        <v>0.27586206896551724</v>
      </c>
      <c r="P923" s="727">
        <v>1</v>
      </c>
      <c r="Q923" s="352">
        <f t="shared" si="31"/>
        <v>100</v>
      </c>
      <c r="R923" s="348"/>
      <c r="S923" s="722"/>
    </row>
    <row r="924" spans="1:19" s="447" customFormat="1">
      <c r="A924" s="446" t="s">
        <v>4</v>
      </c>
      <c r="B924" s="579" t="s">
        <v>3160</v>
      </c>
      <c r="C924" s="412" t="s">
        <v>1916</v>
      </c>
      <c r="D924" s="579" t="s">
        <v>3163</v>
      </c>
      <c r="E924" s="415"/>
      <c r="F924" s="448" t="s">
        <v>137</v>
      </c>
      <c r="G924" s="412" t="s">
        <v>1932</v>
      </c>
      <c r="H924" s="412" t="s">
        <v>11</v>
      </c>
      <c r="I924" s="579" t="s">
        <v>6</v>
      </c>
      <c r="J924" s="579" t="s">
        <v>66</v>
      </c>
      <c r="K924" s="723">
        <v>0.4</v>
      </c>
      <c r="L924" s="449"/>
      <c r="M924" s="450">
        <v>25</v>
      </c>
      <c r="N924" s="450">
        <v>10</v>
      </c>
      <c r="O924" s="726">
        <f t="shared" si="30"/>
        <v>0.4</v>
      </c>
      <c r="P924" s="727">
        <v>1</v>
      </c>
      <c r="Q924" s="352">
        <f t="shared" si="31"/>
        <v>100</v>
      </c>
      <c r="R924" s="348"/>
      <c r="S924" s="722"/>
    </row>
    <row r="925" spans="1:19" s="447" customFormat="1">
      <c r="A925" s="446" t="s">
        <v>4</v>
      </c>
      <c r="B925" s="579" t="s">
        <v>3160</v>
      </c>
      <c r="C925" s="412" t="s">
        <v>1916</v>
      </c>
      <c r="D925" s="579" t="s">
        <v>3163</v>
      </c>
      <c r="E925" s="415" t="s">
        <v>3171</v>
      </c>
      <c r="F925" s="448" t="s">
        <v>137</v>
      </c>
      <c r="G925" s="412" t="s">
        <v>1932</v>
      </c>
      <c r="H925" s="412" t="s">
        <v>11</v>
      </c>
      <c r="I925" s="579" t="s">
        <v>6</v>
      </c>
      <c r="J925" s="579" t="s">
        <v>66</v>
      </c>
      <c r="K925" s="723">
        <v>0.45454545454545453</v>
      </c>
      <c r="L925" s="449" t="s">
        <v>3166</v>
      </c>
      <c r="M925" s="450">
        <v>22</v>
      </c>
      <c r="N925" s="450">
        <v>9</v>
      </c>
      <c r="O925" s="726">
        <f t="shared" si="30"/>
        <v>0.40909090909090912</v>
      </c>
      <c r="P925" s="727">
        <v>1</v>
      </c>
      <c r="Q925" s="352">
        <f t="shared" si="31"/>
        <v>90</v>
      </c>
      <c r="R925" s="348"/>
      <c r="S925" s="722"/>
    </row>
    <row r="926" spans="1:19" s="447" customFormat="1">
      <c r="A926" s="446" t="s">
        <v>4</v>
      </c>
      <c r="B926" s="579" t="s">
        <v>3160</v>
      </c>
      <c r="C926" s="412" t="s">
        <v>1917</v>
      </c>
      <c r="D926" s="579" t="s">
        <v>3158</v>
      </c>
      <c r="E926" s="415" t="s">
        <v>3172</v>
      </c>
      <c r="F926" s="448" t="s">
        <v>137</v>
      </c>
      <c r="G926" s="412" t="s">
        <v>1932</v>
      </c>
      <c r="H926" s="412" t="s">
        <v>11</v>
      </c>
      <c r="I926" s="579" t="s">
        <v>6</v>
      </c>
      <c r="J926" s="579" t="s">
        <v>66</v>
      </c>
      <c r="K926" s="723">
        <v>0.36363636363636365</v>
      </c>
      <c r="L926" s="449"/>
      <c r="M926" s="450">
        <v>11</v>
      </c>
      <c r="N926" s="450">
        <v>3</v>
      </c>
      <c r="O926" s="726">
        <f t="shared" si="30"/>
        <v>0.27272727272727271</v>
      </c>
      <c r="P926" s="727">
        <v>1</v>
      </c>
      <c r="Q926" s="352">
        <f t="shared" si="31"/>
        <v>75</v>
      </c>
      <c r="R926" s="348"/>
      <c r="S926" s="722"/>
    </row>
    <row r="927" spans="1:19" s="447" customFormat="1">
      <c r="A927" s="446" t="s">
        <v>4</v>
      </c>
      <c r="B927" s="579" t="s">
        <v>3160</v>
      </c>
      <c r="C927" s="412" t="s">
        <v>1917</v>
      </c>
      <c r="D927" s="579" t="s">
        <v>3163</v>
      </c>
      <c r="E927" s="415"/>
      <c r="F927" s="448" t="s">
        <v>137</v>
      </c>
      <c r="G927" s="412" t="s">
        <v>1932</v>
      </c>
      <c r="H927" s="412" t="s">
        <v>11</v>
      </c>
      <c r="I927" s="579" t="s">
        <v>6</v>
      </c>
      <c r="J927" s="579" t="s">
        <v>66</v>
      </c>
      <c r="K927" s="723">
        <v>0.4</v>
      </c>
      <c r="L927" s="449"/>
      <c r="M927" s="450">
        <v>30</v>
      </c>
      <c r="N927" s="450">
        <v>9</v>
      </c>
      <c r="O927" s="726">
        <f t="shared" si="30"/>
        <v>0.3</v>
      </c>
      <c r="P927" s="727">
        <v>1</v>
      </c>
      <c r="Q927" s="352">
        <f t="shared" si="31"/>
        <v>75</v>
      </c>
      <c r="R927" s="348"/>
      <c r="S927" s="722"/>
    </row>
    <row r="928" spans="1:19" s="447" customFormat="1">
      <c r="A928" s="446" t="s">
        <v>4</v>
      </c>
      <c r="B928" s="579" t="s">
        <v>3160</v>
      </c>
      <c r="C928" s="412" t="s">
        <v>1918</v>
      </c>
      <c r="D928" s="579" t="s">
        <v>3163</v>
      </c>
      <c r="E928" s="415" t="s">
        <v>3173</v>
      </c>
      <c r="F928" s="448" t="s">
        <v>137</v>
      </c>
      <c r="G928" s="412" t="s">
        <v>1932</v>
      </c>
      <c r="H928" s="412" t="s">
        <v>11</v>
      </c>
      <c r="I928" s="579" t="s">
        <v>6</v>
      </c>
      <c r="J928" s="579" t="s">
        <v>66</v>
      </c>
      <c r="K928" s="723">
        <v>0.69090909090909092</v>
      </c>
      <c r="L928" s="449"/>
      <c r="M928" s="450">
        <v>55</v>
      </c>
      <c r="N928" s="450">
        <v>33</v>
      </c>
      <c r="O928" s="726">
        <f t="shared" si="30"/>
        <v>0.6</v>
      </c>
      <c r="P928" s="727">
        <v>1</v>
      </c>
      <c r="Q928" s="352">
        <f t="shared" si="31"/>
        <v>86.84210526315789</v>
      </c>
      <c r="R928" s="348"/>
      <c r="S928" s="722"/>
    </row>
    <row r="929" spans="1:19" s="447" customFormat="1">
      <c r="A929" s="446" t="s">
        <v>4</v>
      </c>
      <c r="B929" s="579" t="s">
        <v>3160</v>
      </c>
      <c r="C929" s="412" t="s">
        <v>1919</v>
      </c>
      <c r="D929" s="579" t="s">
        <v>3161</v>
      </c>
      <c r="E929" s="415"/>
      <c r="F929" s="448" t="s">
        <v>137</v>
      </c>
      <c r="G929" s="412" t="s">
        <v>1932</v>
      </c>
      <c r="H929" s="412" t="s">
        <v>11</v>
      </c>
      <c r="I929" s="579" t="s">
        <v>6</v>
      </c>
      <c r="J929" s="579" t="s">
        <v>66</v>
      </c>
      <c r="K929" s="723">
        <v>3.6335721596724664E-2</v>
      </c>
      <c r="L929" s="449"/>
      <c r="M929" s="450">
        <v>1954</v>
      </c>
      <c r="N929" s="450">
        <v>53</v>
      </c>
      <c r="O929" s="726">
        <f t="shared" si="30"/>
        <v>2.7123848515864891E-2</v>
      </c>
      <c r="P929" s="727">
        <v>1</v>
      </c>
      <c r="Q929" s="352">
        <f t="shared" si="31"/>
        <v>74.647887323943664</v>
      </c>
      <c r="R929" s="348"/>
      <c r="S929" s="722"/>
    </row>
    <row r="930" spans="1:19" s="447" customFormat="1">
      <c r="A930" s="446" t="s">
        <v>4</v>
      </c>
      <c r="B930" s="579" t="s">
        <v>3160</v>
      </c>
      <c r="C930" s="412" t="s">
        <v>1919</v>
      </c>
      <c r="D930" s="579" t="s">
        <v>3161</v>
      </c>
      <c r="E930" s="415"/>
      <c r="F930" s="448" t="s">
        <v>137</v>
      </c>
      <c r="G930" s="412" t="s">
        <v>1932</v>
      </c>
      <c r="H930" s="412" t="s">
        <v>11</v>
      </c>
      <c r="I930" s="579" t="s">
        <v>6</v>
      </c>
      <c r="J930" s="579" t="s">
        <v>66</v>
      </c>
      <c r="K930" s="723">
        <v>4.5161290322580643E-2</v>
      </c>
      <c r="L930" s="449" t="s">
        <v>3166</v>
      </c>
      <c r="M930" s="450">
        <v>465</v>
      </c>
      <c r="N930" s="450">
        <v>12</v>
      </c>
      <c r="O930" s="726">
        <f t="shared" si="30"/>
        <v>2.5806451612903226E-2</v>
      </c>
      <c r="P930" s="727">
        <v>1</v>
      </c>
      <c r="Q930" s="352">
        <f t="shared" si="31"/>
        <v>57.142857142857146</v>
      </c>
      <c r="R930" s="348"/>
      <c r="S930" s="722"/>
    </row>
    <row r="931" spans="1:19" s="447" customFormat="1">
      <c r="A931" s="446" t="s">
        <v>4</v>
      </c>
      <c r="B931" s="579" t="s">
        <v>3160</v>
      </c>
      <c r="C931" s="412" t="s">
        <v>1919</v>
      </c>
      <c r="D931" s="579" t="s">
        <v>3155</v>
      </c>
      <c r="E931" s="415"/>
      <c r="F931" s="448" t="s">
        <v>137</v>
      </c>
      <c r="G931" s="412" t="s">
        <v>1932</v>
      </c>
      <c r="H931" s="412" t="s">
        <v>11</v>
      </c>
      <c r="I931" s="579" t="s">
        <v>6</v>
      </c>
      <c r="J931" s="579" t="s">
        <v>66</v>
      </c>
      <c r="K931" s="723">
        <v>0.1</v>
      </c>
      <c r="L931" s="449"/>
      <c r="M931" s="450">
        <v>60</v>
      </c>
      <c r="N931" s="450">
        <v>4</v>
      </c>
      <c r="O931" s="726">
        <f t="shared" si="30"/>
        <v>6.6666666666666666E-2</v>
      </c>
      <c r="P931" s="727">
        <v>1</v>
      </c>
      <c r="Q931" s="352">
        <f t="shared" si="31"/>
        <v>66.666666666666671</v>
      </c>
      <c r="R931" s="348"/>
      <c r="S931" s="722"/>
    </row>
    <row r="932" spans="1:19" s="447" customFormat="1">
      <c r="A932" s="446" t="s">
        <v>4</v>
      </c>
      <c r="B932" s="579" t="s">
        <v>3160</v>
      </c>
      <c r="C932" s="412" t="s">
        <v>1919</v>
      </c>
      <c r="D932" s="579" t="s">
        <v>3155</v>
      </c>
      <c r="E932" s="415" t="s">
        <v>3174</v>
      </c>
      <c r="F932" s="448" t="s">
        <v>137</v>
      </c>
      <c r="G932" s="412" t="s">
        <v>1932</v>
      </c>
      <c r="H932" s="412" t="s">
        <v>11</v>
      </c>
      <c r="I932" s="579" t="s">
        <v>6</v>
      </c>
      <c r="J932" s="579" t="s">
        <v>66</v>
      </c>
      <c r="K932" s="723">
        <v>0.35</v>
      </c>
      <c r="L932" s="449" t="s">
        <v>3166</v>
      </c>
      <c r="M932" s="450">
        <v>20</v>
      </c>
      <c r="N932" s="450">
        <v>6</v>
      </c>
      <c r="O932" s="726">
        <f t="shared" si="30"/>
        <v>0.3</v>
      </c>
      <c r="P932" s="727">
        <v>1</v>
      </c>
      <c r="Q932" s="352">
        <f t="shared" si="31"/>
        <v>85.714285714285708</v>
      </c>
      <c r="R932" s="348"/>
      <c r="S932" s="722"/>
    </row>
    <row r="933" spans="1:19" s="447" customFormat="1">
      <c r="A933" s="446" t="s">
        <v>4</v>
      </c>
      <c r="B933" s="579" t="s">
        <v>3160</v>
      </c>
      <c r="C933" s="412" t="s">
        <v>1919</v>
      </c>
      <c r="D933" s="579" t="s">
        <v>3157</v>
      </c>
      <c r="E933" s="415" t="s">
        <v>3175</v>
      </c>
      <c r="F933" s="448" t="s">
        <v>137</v>
      </c>
      <c r="G933" s="412" t="s">
        <v>1932</v>
      </c>
      <c r="H933" s="412" t="s">
        <v>11</v>
      </c>
      <c r="I933" s="579" t="s">
        <v>6</v>
      </c>
      <c r="J933" s="579" t="s">
        <v>66</v>
      </c>
      <c r="K933" s="723">
        <v>0.33333333333333326</v>
      </c>
      <c r="L933" s="449"/>
      <c r="M933" s="450">
        <v>42</v>
      </c>
      <c r="N933" s="450">
        <v>8</v>
      </c>
      <c r="O933" s="726">
        <f t="shared" si="30"/>
        <v>0.19047619047619047</v>
      </c>
      <c r="P933" s="727">
        <v>1</v>
      </c>
      <c r="Q933" s="352">
        <f t="shared" si="31"/>
        <v>57.14285714285716</v>
      </c>
      <c r="R933" s="348"/>
      <c r="S933" s="722"/>
    </row>
    <row r="934" spans="1:19" s="447" customFormat="1">
      <c r="A934" s="446" t="s">
        <v>4</v>
      </c>
      <c r="B934" s="579" t="s">
        <v>3160</v>
      </c>
      <c r="C934" s="412" t="s">
        <v>1920</v>
      </c>
      <c r="D934" s="579" t="s">
        <v>3155</v>
      </c>
      <c r="E934" s="415" t="s">
        <v>3176</v>
      </c>
      <c r="F934" s="448" t="s">
        <v>137</v>
      </c>
      <c r="G934" s="412" t="s">
        <v>1932</v>
      </c>
      <c r="H934" s="412" t="s">
        <v>11</v>
      </c>
      <c r="I934" s="579" t="s">
        <v>6</v>
      </c>
      <c r="J934" s="579" t="s">
        <v>66</v>
      </c>
      <c r="K934" s="723">
        <v>0.27777777777777779</v>
      </c>
      <c r="L934" s="449"/>
      <c r="M934" s="450">
        <v>18</v>
      </c>
      <c r="N934" s="450">
        <v>3</v>
      </c>
      <c r="O934" s="726">
        <f t="shared" si="30"/>
        <v>0.16666666666666666</v>
      </c>
      <c r="P934" s="727">
        <v>1</v>
      </c>
      <c r="Q934" s="352">
        <f t="shared" si="31"/>
        <v>60</v>
      </c>
      <c r="R934" s="348"/>
      <c r="S934" s="722"/>
    </row>
    <row r="935" spans="1:19" s="447" customFormat="1">
      <c r="A935" s="446" t="s">
        <v>4</v>
      </c>
      <c r="B935" s="579" t="s">
        <v>3160</v>
      </c>
      <c r="C935" s="412" t="s">
        <v>1920</v>
      </c>
      <c r="D935" s="579" t="s">
        <v>3157</v>
      </c>
      <c r="E935" s="415"/>
      <c r="F935" s="448" t="s">
        <v>137</v>
      </c>
      <c r="G935" s="412" t="s">
        <v>1932</v>
      </c>
      <c r="H935" s="412" t="s">
        <v>11</v>
      </c>
      <c r="I935" s="579" t="s">
        <v>6</v>
      </c>
      <c r="J935" s="579" t="s">
        <v>66</v>
      </c>
      <c r="K935" s="723">
        <v>0.10714285714285714</v>
      </c>
      <c r="L935" s="449"/>
      <c r="M935" s="450">
        <v>112</v>
      </c>
      <c r="N935" s="450">
        <v>7</v>
      </c>
      <c r="O935" s="726">
        <f t="shared" si="30"/>
        <v>6.25E-2</v>
      </c>
      <c r="P935" s="727">
        <v>1</v>
      </c>
      <c r="Q935" s="352">
        <f t="shared" si="31"/>
        <v>58.333333333333336</v>
      </c>
      <c r="R935" s="348"/>
      <c r="S935" s="722"/>
    </row>
    <row r="936" spans="1:19" s="447" customFormat="1">
      <c r="A936" s="446" t="s">
        <v>4</v>
      </c>
      <c r="B936" s="579" t="s">
        <v>3160</v>
      </c>
      <c r="C936" s="412" t="s">
        <v>1920</v>
      </c>
      <c r="D936" s="579" t="s">
        <v>3157</v>
      </c>
      <c r="E936" s="415" t="s">
        <v>3177</v>
      </c>
      <c r="F936" s="448" t="s">
        <v>137</v>
      </c>
      <c r="G936" s="412" t="s">
        <v>1932</v>
      </c>
      <c r="H936" s="412" t="s">
        <v>11</v>
      </c>
      <c r="I936" s="579" t="s">
        <v>6</v>
      </c>
      <c r="J936" s="579" t="s">
        <v>66</v>
      </c>
      <c r="K936" s="723">
        <v>0.1875</v>
      </c>
      <c r="L936" s="449" t="s">
        <v>3166</v>
      </c>
      <c r="M936" s="450">
        <v>16</v>
      </c>
      <c r="N936" s="450">
        <v>3</v>
      </c>
      <c r="O936" s="726">
        <f t="shared" si="30"/>
        <v>0.1875</v>
      </c>
      <c r="P936" s="727">
        <v>1</v>
      </c>
      <c r="Q936" s="352">
        <f t="shared" si="31"/>
        <v>100</v>
      </c>
      <c r="R936" s="348"/>
      <c r="S936" s="722"/>
    </row>
    <row r="937" spans="1:19" s="447" customFormat="1">
      <c r="A937" s="446" t="s">
        <v>4</v>
      </c>
      <c r="B937" s="579" t="s">
        <v>3160</v>
      </c>
      <c r="C937" s="412" t="s">
        <v>1920</v>
      </c>
      <c r="D937" s="579" t="s">
        <v>3158</v>
      </c>
      <c r="E937" s="415"/>
      <c r="F937" s="448" t="s">
        <v>137</v>
      </c>
      <c r="G937" s="412" t="s">
        <v>1932</v>
      </c>
      <c r="H937" s="412" t="s">
        <v>11</v>
      </c>
      <c r="I937" s="579" t="s">
        <v>6</v>
      </c>
      <c r="J937" s="579" t="s">
        <v>66</v>
      </c>
      <c r="K937" s="723">
        <v>0.17821782178217821</v>
      </c>
      <c r="L937" s="449"/>
      <c r="M937" s="450">
        <v>101</v>
      </c>
      <c r="N937" s="450">
        <v>13</v>
      </c>
      <c r="O937" s="726">
        <f t="shared" si="30"/>
        <v>0.12871287128712872</v>
      </c>
      <c r="P937" s="727">
        <v>1</v>
      </c>
      <c r="Q937" s="352">
        <f t="shared" si="31"/>
        <v>72.222222222222229</v>
      </c>
      <c r="R937" s="348"/>
      <c r="S937" s="722"/>
    </row>
    <row r="938" spans="1:19" s="447" customFormat="1">
      <c r="A938" s="446" t="s">
        <v>4</v>
      </c>
      <c r="B938" s="579" t="s">
        <v>3160</v>
      </c>
      <c r="C938" s="412" t="s">
        <v>1920</v>
      </c>
      <c r="D938" s="579" t="s">
        <v>3163</v>
      </c>
      <c r="E938" s="415"/>
      <c r="F938" s="448" t="s">
        <v>137</v>
      </c>
      <c r="G938" s="412" t="s">
        <v>1932</v>
      </c>
      <c r="H938" s="412" t="s">
        <v>11</v>
      </c>
      <c r="I938" s="579" t="s">
        <v>6</v>
      </c>
      <c r="J938" s="579" t="s">
        <v>66</v>
      </c>
      <c r="K938" s="723">
        <v>0.43209876543209874</v>
      </c>
      <c r="L938" s="449"/>
      <c r="M938" s="450">
        <v>81</v>
      </c>
      <c r="N938" s="450">
        <v>27</v>
      </c>
      <c r="O938" s="726">
        <f t="shared" si="30"/>
        <v>0.33333333333333331</v>
      </c>
      <c r="P938" s="727">
        <v>1</v>
      </c>
      <c r="Q938" s="352">
        <f t="shared" si="31"/>
        <v>77.142857142857153</v>
      </c>
      <c r="R938" s="348"/>
      <c r="S938" s="722"/>
    </row>
    <row r="939" spans="1:19" s="447" customFormat="1">
      <c r="A939" s="446" t="s">
        <v>4</v>
      </c>
      <c r="B939" s="579" t="s">
        <v>3</v>
      </c>
      <c r="C939" s="412" t="s">
        <v>38</v>
      </c>
      <c r="D939" s="579" t="s">
        <v>3178</v>
      </c>
      <c r="E939" s="415" t="s">
        <v>3179</v>
      </c>
      <c r="F939" s="448" t="s">
        <v>137</v>
      </c>
      <c r="G939" s="412" t="s">
        <v>1932</v>
      </c>
      <c r="H939" s="412" t="s">
        <v>11</v>
      </c>
      <c r="I939" s="579" t="s">
        <v>6</v>
      </c>
      <c r="J939" s="579" t="s">
        <v>66</v>
      </c>
      <c r="K939" s="723">
        <v>4.7058823529411764E-2</v>
      </c>
      <c r="L939" s="449"/>
      <c r="M939" s="450">
        <v>85</v>
      </c>
      <c r="N939" s="450">
        <v>4</v>
      </c>
      <c r="O939" s="726">
        <f t="shared" si="30"/>
        <v>4.7058823529411764E-2</v>
      </c>
      <c r="P939" s="727">
        <v>1</v>
      </c>
      <c r="Q939" s="352">
        <f t="shared" si="31"/>
        <v>100</v>
      </c>
      <c r="R939" s="348"/>
      <c r="S939" s="722"/>
    </row>
    <row r="940" spans="1:19" s="447" customFormat="1">
      <c r="A940" s="446" t="s">
        <v>4</v>
      </c>
      <c r="B940" s="579" t="s">
        <v>3</v>
      </c>
      <c r="C940" s="412" t="s">
        <v>38</v>
      </c>
      <c r="D940" s="579" t="s">
        <v>3157</v>
      </c>
      <c r="E940" s="415"/>
      <c r="F940" s="448" t="s">
        <v>137</v>
      </c>
      <c r="G940" s="412" t="s">
        <v>1932</v>
      </c>
      <c r="H940" s="412" t="s">
        <v>11</v>
      </c>
      <c r="I940" s="579" t="s">
        <v>6</v>
      </c>
      <c r="J940" s="579" t="s">
        <v>66</v>
      </c>
      <c r="K940" s="723">
        <v>5.6603773584905669E-2</v>
      </c>
      <c r="L940" s="449"/>
      <c r="M940" s="450">
        <v>53</v>
      </c>
      <c r="N940" s="450">
        <v>2</v>
      </c>
      <c r="O940" s="726">
        <f t="shared" si="30"/>
        <v>3.7735849056603772E-2</v>
      </c>
      <c r="P940" s="727">
        <v>1</v>
      </c>
      <c r="Q940" s="352">
        <f t="shared" si="31"/>
        <v>66.666666666666657</v>
      </c>
      <c r="R940" s="348"/>
      <c r="S940" s="722"/>
    </row>
    <row r="941" spans="1:19" s="447" customFormat="1">
      <c r="A941" s="446" t="s">
        <v>4</v>
      </c>
      <c r="B941" s="579" t="s">
        <v>3</v>
      </c>
      <c r="C941" s="412" t="s">
        <v>1913</v>
      </c>
      <c r="D941" s="579" t="s">
        <v>3178</v>
      </c>
      <c r="E941" s="415"/>
      <c r="F941" s="448" t="s">
        <v>137</v>
      </c>
      <c r="G941" s="412" t="s">
        <v>1932</v>
      </c>
      <c r="H941" s="412" t="s">
        <v>11</v>
      </c>
      <c r="I941" s="579" t="s">
        <v>6</v>
      </c>
      <c r="J941" s="579" t="s">
        <v>66</v>
      </c>
      <c r="K941" s="723">
        <v>7.6923076923076927E-2</v>
      </c>
      <c r="L941" s="449"/>
      <c r="M941" s="450">
        <v>39</v>
      </c>
      <c r="N941" s="450">
        <v>3</v>
      </c>
      <c r="O941" s="726">
        <f t="shared" si="30"/>
        <v>7.6923076923076927E-2</v>
      </c>
      <c r="P941" s="727">
        <v>1</v>
      </c>
      <c r="Q941" s="352">
        <f t="shared" si="31"/>
        <v>100</v>
      </c>
      <c r="R941" s="348"/>
      <c r="S941" s="722"/>
    </row>
    <row r="942" spans="1:19" s="447" customFormat="1">
      <c r="A942" s="446" t="s">
        <v>4</v>
      </c>
      <c r="B942" s="579" t="s">
        <v>3</v>
      </c>
      <c r="C942" s="412" t="s">
        <v>1913</v>
      </c>
      <c r="D942" s="579" t="s">
        <v>3157</v>
      </c>
      <c r="E942" s="415"/>
      <c r="F942" s="448" t="s">
        <v>137</v>
      </c>
      <c r="G942" s="412" t="s">
        <v>1932</v>
      </c>
      <c r="H942" s="412" t="s">
        <v>11</v>
      </c>
      <c r="I942" s="579" t="s">
        <v>6</v>
      </c>
      <c r="J942" s="579" t="s">
        <v>66</v>
      </c>
      <c r="K942" s="723">
        <v>0.21428571428571427</v>
      </c>
      <c r="L942" s="449"/>
      <c r="M942" s="450">
        <v>14</v>
      </c>
      <c r="N942" s="450">
        <v>3</v>
      </c>
      <c r="O942" s="726">
        <f t="shared" si="30"/>
        <v>0.21428571428571427</v>
      </c>
      <c r="P942" s="727">
        <v>1</v>
      </c>
      <c r="Q942" s="352">
        <f t="shared" si="31"/>
        <v>100</v>
      </c>
      <c r="R942" s="348"/>
      <c r="S942" s="722"/>
    </row>
    <row r="943" spans="1:19" s="447" customFormat="1">
      <c r="A943" s="446" t="s">
        <v>4</v>
      </c>
      <c r="B943" s="579" t="s">
        <v>3</v>
      </c>
      <c r="C943" s="412" t="s">
        <v>1914</v>
      </c>
      <c r="D943" s="579" t="s">
        <v>3178</v>
      </c>
      <c r="E943" s="415"/>
      <c r="F943" s="448" t="s">
        <v>137</v>
      </c>
      <c r="G943" s="412" t="s">
        <v>1932</v>
      </c>
      <c r="H943" s="412" t="s">
        <v>11</v>
      </c>
      <c r="I943" s="579" t="s">
        <v>6</v>
      </c>
      <c r="J943" s="579" t="s">
        <v>66</v>
      </c>
      <c r="K943" s="723">
        <v>0.16666666666666663</v>
      </c>
      <c r="L943" s="449"/>
      <c r="M943" s="450">
        <v>18</v>
      </c>
      <c r="N943" s="450">
        <v>3</v>
      </c>
      <c r="O943" s="726">
        <f t="shared" si="30"/>
        <v>0.16666666666666666</v>
      </c>
      <c r="P943" s="727">
        <v>1</v>
      </c>
      <c r="Q943" s="352">
        <f t="shared" si="31"/>
        <v>100.00000000000003</v>
      </c>
      <c r="R943" s="348"/>
      <c r="S943" s="722"/>
    </row>
    <row r="944" spans="1:19" s="447" customFormat="1">
      <c r="A944" s="446" t="s">
        <v>4</v>
      </c>
      <c r="B944" s="579" t="s">
        <v>3</v>
      </c>
      <c r="C944" s="412" t="s">
        <v>1914</v>
      </c>
      <c r="D944" s="579" t="s">
        <v>3157</v>
      </c>
      <c r="E944" s="415"/>
      <c r="F944" s="448" t="s">
        <v>137</v>
      </c>
      <c r="G944" s="412" t="s">
        <v>1932</v>
      </c>
      <c r="H944" s="412" t="s">
        <v>11</v>
      </c>
      <c r="I944" s="579" t="s">
        <v>6</v>
      </c>
      <c r="J944" s="579" t="s">
        <v>66</v>
      </c>
      <c r="K944" s="723">
        <v>0.10884353741496598</v>
      </c>
      <c r="L944" s="449"/>
      <c r="M944" s="450">
        <v>147</v>
      </c>
      <c r="N944" s="450">
        <v>11</v>
      </c>
      <c r="O944" s="726">
        <f t="shared" si="30"/>
        <v>7.4829931972789115E-2</v>
      </c>
      <c r="P944" s="727">
        <v>1</v>
      </c>
      <c r="Q944" s="352">
        <f t="shared" si="31"/>
        <v>68.75</v>
      </c>
      <c r="R944" s="348"/>
      <c r="S944" s="722"/>
    </row>
    <row r="945" spans="1:19" s="447" customFormat="1">
      <c r="A945" s="446" t="s">
        <v>4</v>
      </c>
      <c r="B945" s="579" t="s">
        <v>3</v>
      </c>
      <c r="C945" s="412" t="s">
        <v>1914</v>
      </c>
      <c r="D945" s="579" t="s">
        <v>3158</v>
      </c>
      <c r="E945" s="415"/>
      <c r="F945" s="448" t="s">
        <v>137</v>
      </c>
      <c r="G945" s="412" t="s">
        <v>1932</v>
      </c>
      <c r="H945" s="412" t="s">
        <v>11</v>
      </c>
      <c r="I945" s="579" t="s">
        <v>6</v>
      </c>
      <c r="J945" s="579" t="s">
        <v>66</v>
      </c>
      <c r="K945" s="723">
        <v>0.21122112211221122</v>
      </c>
      <c r="L945" s="449"/>
      <c r="M945" s="450">
        <v>303</v>
      </c>
      <c r="N945" s="450">
        <v>54</v>
      </c>
      <c r="O945" s="726">
        <f t="shared" si="30"/>
        <v>0.17821782178217821</v>
      </c>
      <c r="P945" s="727">
        <v>1</v>
      </c>
      <c r="Q945" s="352">
        <f t="shared" si="31"/>
        <v>84.375</v>
      </c>
      <c r="R945" s="348"/>
      <c r="S945" s="722"/>
    </row>
    <row r="946" spans="1:19" s="447" customFormat="1">
      <c r="A946" s="446" t="s">
        <v>4</v>
      </c>
      <c r="B946" s="579" t="s">
        <v>3</v>
      </c>
      <c r="C946" s="412" t="s">
        <v>1914</v>
      </c>
      <c r="D946" s="579" t="s">
        <v>3163</v>
      </c>
      <c r="E946" s="415"/>
      <c r="F946" s="448" t="s">
        <v>137</v>
      </c>
      <c r="G946" s="412" t="s">
        <v>1932</v>
      </c>
      <c r="H946" s="412" t="s">
        <v>11</v>
      </c>
      <c r="I946" s="579" t="s">
        <v>6</v>
      </c>
      <c r="J946" s="579" t="s">
        <v>66</v>
      </c>
      <c r="K946" s="723">
        <v>0.2196969696969697</v>
      </c>
      <c r="L946" s="449"/>
      <c r="M946" s="450">
        <v>132</v>
      </c>
      <c r="N946" s="450">
        <v>23</v>
      </c>
      <c r="O946" s="726">
        <f t="shared" si="30"/>
        <v>0.17424242424242425</v>
      </c>
      <c r="P946" s="727">
        <v>1</v>
      </c>
      <c r="Q946" s="352">
        <f t="shared" si="31"/>
        <v>79.310344827586206</v>
      </c>
      <c r="R946" s="348"/>
      <c r="S946" s="722"/>
    </row>
    <row r="947" spans="1:19" s="447" customFormat="1">
      <c r="A947" s="446" t="s">
        <v>4</v>
      </c>
      <c r="B947" s="579" t="s">
        <v>3</v>
      </c>
      <c r="C947" s="412" t="s">
        <v>1915</v>
      </c>
      <c r="D947" s="579" t="s">
        <v>3157</v>
      </c>
      <c r="E947" s="415" t="s">
        <v>3180</v>
      </c>
      <c r="F947" s="448" t="s">
        <v>137</v>
      </c>
      <c r="G947" s="412" t="s">
        <v>1932</v>
      </c>
      <c r="H947" s="412" t="s">
        <v>11</v>
      </c>
      <c r="I947" s="579" t="s">
        <v>6</v>
      </c>
      <c r="J947" s="579" t="s">
        <v>66</v>
      </c>
      <c r="K947" s="723">
        <v>0.41935483870967744</v>
      </c>
      <c r="L947" s="449"/>
      <c r="M947" s="450">
        <v>31</v>
      </c>
      <c r="N947" s="450">
        <v>12</v>
      </c>
      <c r="O947" s="726">
        <f t="shared" si="30"/>
        <v>0.38709677419354838</v>
      </c>
      <c r="P947" s="727">
        <v>1</v>
      </c>
      <c r="Q947" s="352">
        <f t="shared" si="31"/>
        <v>92.307692307692307</v>
      </c>
      <c r="R947" s="348"/>
      <c r="S947" s="722"/>
    </row>
    <row r="948" spans="1:19" s="447" customFormat="1">
      <c r="A948" s="446" t="s">
        <v>4</v>
      </c>
      <c r="B948" s="579" t="s">
        <v>3</v>
      </c>
      <c r="C948" s="412" t="s">
        <v>1916</v>
      </c>
      <c r="D948" s="579" t="s">
        <v>3178</v>
      </c>
      <c r="E948" s="415"/>
      <c r="F948" s="448" t="s">
        <v>137</v>
      </c>
      <c r="G948" s="412" t="s">
        <v>1932</v>
      </c>
      <c r="H948" s="412" t="s">
        <v>11</v>
      </c>
      <c r="I948" s="579" t="s">
        <v>6</v>
      </c>
      <c r="J948" s="579" t="s">
        <v>66</v>
      </c>
      <c r="K948" s="723">
        <v>6.3829787234042548E-2</v>
      </c>
      <c r="L948" s="449"/>
      <c r="M948" s="450">
        <v>47</v>
      </c>
      <c r="N948" s="450">
        <v>2</v>
      </c>
      <c r="O948" s="726">
        <f t="shared" si="30"/>
        <v>4.2553191489361701E-2</v>
      </c>
      <c r="P948" s="727">
        <v>1</v>
      </c>
      <c r="Q948" s="352">
        <f t="shared" si="31"/>
        <v>66.666666666666671</v>
      </c>
      <c r="R948" s="348"/>
      <c r="S948" s="722"/>
    </row>
    <row r="949" spans="1:19" s="447" customFormat="1">
      <c r="A949" s="446" t="s">
        <v>4</v>
      </c>
      <c r="B949" s="579" t="s">
        <v>3</v>
      </c>
      <c r="C949" s="412" t="s">
        <v>1916</v>
      </c>
      <c r="D949" s="579" t="s">
        <v>3157</v>
      </c>
      <c r="E949" s="415" t="s">
        <v>3181</v>
      </c>
      <c r="F949" s="448" t="s">
        <v>137</v>
      </c>
      <c r="G949" s="412" t="s">
        <v>1932</v>
      </c>
      <c r="H949" s="412" t="s">
        <v>11</v>
      </c>
      <c r="I949" s="579" t="s">
        <v>6</v>
      </c>
      <c r="J949" s="579" t="s">
        <v>66</v>
      </c>
      <c r="K949" s="723">
        <v>0.34782608695652173</v>
      </c>
      <c r="L949" s="449"/>
      <c r="M949" s="450">
        <v>23</v>
      </c>
      <c r="N949" s="450">
        <v>4</v>
      </c>
      <c r="O949" s="726">
        <f t="shared" si="30"/>
        <v>0.17391304347826086</v>
      </c>
      <c r="P949" s="727">
        <v>1</v>
      </c>
      <c r="Q949" s="352">
        <f t="shared" si="31"/>
        <v>50</v>
      </c>
      <c r="R949" s="348"/>
      <c r="S949" s="722"/>
    </row>
    <row r="950" spans="1:19" s="447" customFormat="1">
      <c r="A950" s="446" t="s">
        <v>4</v>
      </c>
      <c r="B950" s="579" t="s">
        <v>3</v>
      </c>
      <c r="C950" s="412" t="s">
        <v>1917</v>
      </c>
      <c r="D950" s="579" t="s">
        <v>3157</v>
      </c>
      <c r="E950" s="415" t="s">
        <v>3182</v>
      </c>
      <c r="F950" s="448" t="s">
        <v>137</v>
      </c>
      <c r="G950" s="412" t="s">
        <v>1932</v>
      </c>
      <c r="H950" s="412" t="s">
        <v>11</v>
      </c>
      <c r="I950" s="579" t="s">
        <v>6</v>
      </c>
      <c r="J950" s="579" t="s">
        <v>66</v>
      </c>
      <c r="K950" s="723">
        <v>0.21428571428571427</v>
      </c>
      <c r="L950" s="449"/>
      <c r="M950" s="450">
        <v>42</v>
      </c>
      <c r="N950" s="450">
        <v>8</v>
      </c>
      <c r="O950" s="726">
        <f t="shared" si="30"/>
        <v>0.19047619047619047</v>
      </c>
      <c r="P950" s="727">
        <v>1</v>
      </c>
      <c r="Q950" s="352">
        <f t="shared" si="31"/>
        <v>88.888888888888886</v>
      </c>
      <c r="R950" s="348"/>
      <c r="S950" s="722"/>
    </row>
    <row r="951" spans="1:19" s="447" customFormat="1">
      <c r="A951" s="446" t="s">
        <v>4</v>
      </c>
      <c r="B951" s="579" t="s">
        <v>3</v>
      </c>
      <c r="C951" s="412" t="s">
        <v>1917</v>
      </c>
      <c r="D951" s="579" t="s">
        <v>3158</v>
      </c>
      <c r="E951" s="415" t="s">
        <v>3183</v>
      </c>
      <c r="F951" s="448" t="s">
        <v>137</v>
      </c>
      <c r="G951" s="412" t="s">
        <v>1932</v>
      </c>
      <c r="H951" s="412" t="s">
        <v>11</v>
      </c>
      <c r="I951" s="579" t="s">
        <v>6</v>
      </c>
      <c r="J951" s="579" t="s">
        <v>66</v>
      </c>
      <c r="K951" s="723">
        <v>0.31818181818181818</v>
      </c>
      <c r="L951" s="449"/>
      <c r="M951" s="450">
        <v>22</v>
      </c>
      <c r="N951" s="450">
        <v>5</v>
      </c>
      <c r="O951" s="726">
        <f t="shared" si="30"/>
        <v>0.22727272727272727</v>
      </c>
      <c r="P951" s="727">
        <v>1</v>
      </c>
      <c r="Q951" s="352">
        <f t="shared" si="31"/>
        <v>71.428571428571416</v>
      </c>
      <c r="R951" s="348"/>
      <c r="S951" s="722"/>
    </row>
    <row r="952" spans="1:19" s="447" customFormat="1">
      <c r="A952" s="446" t="s">
        <v>4</v>
      </c>
      <c r="B952" s="579" t="s">
        <v>3</v>
      </c>
      <c r="C952" s="412" t="s">
        <v>1919</v>
      </c>
      <c r="D952" s="579" t="s">
        <v>3184</v>
      </c>
      <c r="E952" s="415"/>
      <c r="F952" s="448" t="s">
        <v>137</v>
      </c>
      <c r="G952" s="412" t="s">
        <v>1932</v>
      </c>
      <c r="H952" s="412" t="s">
        <v>11</v>
      </c>
      <c r="I952" s="579" t="s">
        <v>6</v>
      </c>
      <c r="J952" s="579" t="s">
        <v>66</v>
      </c>
      <c r="K952" s="723">
        <v>4.5871559633027525E-2</v>
      </c>
      <c r="L952" s="449"/>
      <c r="M952" s="450">
        <v>109</v>
      </c>
      <c r="N952" s="450">
        <v>3</v>
      </c>
      <c r="O952" s="726">
        <f t="shared" si="30"/>
        <v>2.7522935779816515E-2</v>
      </c>
      <c r="P952" s="727">
        <v>1</v>
      </c>
      <c r="Q952" s="352">
        <f t="shared" si="31"/>
        <v>60</v>
      </c>
      <c r="R952" s="348"/>
      <c r="S952" s="722"/>
    </row>
    <row r="953" spans="1:19" s="447" customFormat="1">
      <c r="A953" s="446" t="s">
        <v>4</v>
      </c>
      <c r="B953" s="579" t="s">
        <v>3</v>
      </c>
      <c r="C953" s="412" t="s">
        <v>1919</v>
      </c>
      <c r="D953" s="579" t="s">
        <v>3178</v>
      </c>
      <c r="E953" s="415"/>
      <c r="F953" s="448" t="s">
        <v>137</v>
      </c>
      <c r="G953" s="412" t="s">
        <v>1932</v>
      </c>
      <c r="H953" s="412" t="s">
        <v>11</v>
      </c>
      <c r="I953" s="579" t="s">
        <v>6</v>
      </c>
      <c r="J953" s="579" t="s">
        <v>66</v>
      </c>
      <c r="K953" s="723">
        <v>3.9430449069003289E-2</v>
      </c>
      <c r="L953" s="449"/>
      <c r="M953" s="450">
        <v>913</v>
      </c>
      <c r="N953" s="450">
        <v>28</v>
      </c>
      <c r="O953" s="726">
        <f t="shared" si="30"/>
        <v>3.0668127053669222E-2</v>
      </c>
      <c r="P953" s="727">
        <v>1</v>
      </c>
      <c r="Q953" s="352">
        <f t="shared" si="31"/>
        <v>77.777777777777786</v>
      </c>
      <c r="R953" s="348"/>
      <c r="S953" s="722"/>
    </row>
    <row r="954" spans="1:19" s="447" customFormat="1">
      <c r="A954" s="446" t="s">
        <v>4</v>
      </c>
      <c r="B954" s="579" t="s">
        <v>3</v>
      </c>
      <c r="C954" s="412" t="s">
        <v>1919</v>
      </c>
      <c r="D954" s="579" t="s">
        <v>3157</v>
      </c>
      <c r="E954" s="415" t="s">
        <v>3185</v>
      </c>
      <c r="F954" s="448" t="s">
        <v>137</v>
      </c>
      <c r="G954" s="412" t="s">
        <v>1932</v>
      </c>
      <c r="H954" s="412" t="s">
        <v>11</v>
      </c>
      <c r="I954" s="579" t="s">
        <v>6</v>
      </c>
      <c r="J954" s="579" t="s">
        <v>66</v>
      </c>
      <c r="K954" s="723">
        <v>0.26470588235294118</v>
      </c>
      <c r="L954" s="449"/>
      <c r="M954" s="450">
        <v>34</v>
      </c>
      <c r="N954" s="450">
        <v>7</v>
      </c>
      <c r="O954" s="726">
        <f t="shared" si="30"/>
        <v>0.20588235294117646</v>
      </c>
      <c r="P954" s="727">
        <v>1</v>
      </c>
      <c r="Q954" s="352">
        <f t="shared" si="31"/>
        <v>77.777777777777786</v>
      </c>
      <c r="R954" s="348"/>
      <c r="S954" s="722"/>
    </row>
    <row r="955" spans="1:19" s="447" customFormat="1">
      <c r="A955" s="446" t="s">
        <v>4</v>
      </c>
      <c r="B955" s="579" t="s">
        <v>3</v>
      </c>
      <c r="C955" s="412" t="s">
        <v>1920</v>
      </c>
      <c r="D955" s="579" t="s">
        <v>3178</v>
      </c>
      <c r="E955" s="415"/>
      <c r="F955" s="448" t="s">
        <v>137</v>
      </c>
      <c r="G955" s="412" t="s">
        <v>1932</v>
      </c>
      <c r="H955" s="412" t="s">
        <v>11</v>
      </c>
      <c r="I955" s="579" t="s">
        <v>6</v>
      </c>
      <c r="J955" s="579" t="s">
        <v>66</v>
      </c>
      <c r="K955" s="723">
        <v>0.16666666666666663</v>
      </c>
      <c r="L955" s="449"/>
      <c r="M955" s="450">
        <v>18</v>
      </c>
      <c r="N955" s="450">
        <v>2</v>
      </c>
      <c r="O955" s="726">
        <f t="shared" si="30"/>
        <v>0.1111111111111111</v>
      </c>
      <c r="P955" s="727">
        <v>1</v>
      </c>
      <c r="Q955" s="352">
        <f t="shared" si="31"/>
        <v>66.666666666666686</v>
      </c>
      <c r="R955" s="348"/>
      <c r="S955" s="722"/>
    </row>
    <row r="956" spans="1:19" s="447" customFormat="1">
      <c r="A956" s="446" t="s">
        <v>4</v>
      </c>
      <c r="B956" s="579" t="s">
        <v>3</v>
      </c>
      <c r="C956" s="412" t="s">
        <v>1920</v>
      </c>
      <c r="D956" s="579" t="s">
        <v>3157</v>
      </c>
      <c r="E956" s="415"/>
      <c r="F956" s="448" t="s">
        <v>137</v>
      </c>
      <c r="G956" s="412" t="s">
        <v>1932</v>
      </c>
      <c r="H956" s="412" t="s">
        <v>11</v>
      </c>
      <c r="I956" s="579" t="s">
        <v>6</v>
      </c>
      <c r="J956" s="579" t="s">
        <v>66</v>
      </c>
      <c r="K956" s="723">
        <v>0.10714285714285714</v>
      </c>
      <c r="L956" s="449"/>
      <c r="M956" s="450">
        <v>84</v>
      </c>
      <c r="N956" s="450">
        <v>8</v>
      </c>
      <c r="O956" s="726">
        <f t="shared" si="30"/>
        <v>9.5238095238095233E-2</v>
      </c>
      <c r="P956" s="727">
        <v>1</v>
      </c>
      <c r="Q956" s="352">
        <f t="shared" si="31"/>
        <v>88.888888888888886</v>
      </c>
      <c r="R956" s="348"/>
      <c r="S956" s="722"/>
    </row>
    <row r="957" spans="1:19" s="447" customFormat="1">
      <c r="A957" s="446" t="s">
        <v>4</v>
      </c>
      <c r="B957" s="579" t="s">
        <v>3</v>
      </c>
      <c r="C957" s="412" t="s">
        <v>1920</v>
      </c>
      <c r="D957" s="579" t="s">
        <v>3158</v>
      </c>
      <c r="E957" s="415"/>
      <c r="F957" s="448" t="s">
        <v>137</v>
      </c>
      <c r="G957" s="412" t="s">
        <v>1932</v>
      </c>
      <c r="H957" s="412" t="s">
        <v>11</v>
      </c>
      <c r="I957" s="579" t="s">
        <v>6</v>
      </c>
      <c r="J957" s="579" t="s">
        <v>66</v>
      </c>
      <c r="K957" s="723">
        <v>0.14772727272727273</v>
      </c>
      <c r="L957" s="449"/>
      <c r="M957" s="450">
        <v>88</v>
      </c>
      <c r="N957" s="450">
        <v>12</v>
      </c>
      <c r="O957" s="726">
        <f t="shared" si="30"/>
        <v>0.13636363636363635</v>
      </c>
      <c r="P957" s="727">
        <v>1</v>
      </c>
      <c r="Q957" s="352">
        <f t="shared" si="31"/>
        <v>92.307692307692307</v>
      </c>
      <c r="R957" s="348"/>
      <c r="S957" s="722"/>
    </row>
    <row r="958" spans="1:19" s="447" customFormat="1">
      <c r="A958" s="446" t="s">
        <v>4</v>
      </c>
      <c r="B958" s="579" t="s">
        <v>3</v>
      </c>
      <c r="C958" s="412" t="s">
        <v>1920</v>
      </c>
      <c r="D958" s="579" t="s">
        <v>3163</v>
      </c>
      <c r="E958" s="415" t="s">
        <v>3186</v>
      </c>
      <c r="F958" s="448" t="s">
        <v>137</v>
      </c>
      <c r="G958" s="412" t="s">
        <v>1932</v>
      </c>
      <c r="H958" s="412" t="s">
        <v>11</v>
      </c>
      <c r="I958" s="579" t="s">
        <v>6</v>
      </c>
      <c r="J958" s="579" t="s">
        <v>66</v>
      </c>
      <c r="K958" s="723">
        <v>0.76923076923076938</v>
      </c>
      <c r="L958" s="449"/>
      <c r="M958" s="450">
        <v>26</v>
      </c>
      <c r="N958" s="450">
        <v>18</v>
      </c>
      <c r="O958" s="726">
        <f t="shared" si="30"/>
        <v>0.69230769230769229</v>
      </c>
      <c r="P958" s="727">
        <v>1</v>
      </c>
      <c r="Q958" s="352">
        <f t="shared" si="31"/>
        <v>89.999999999999986</v>
      </c>
      <c r="R958" s="348"/>
      <c r="S958" s="722"/>
    </row>
    <row r="959" spans="1:19" s="447" customFormat="1">
      <c r="A959" s="446" t="s">
        <v>4</v>
      </c>
      <c r="B959" s="579" t="s">
        <v>591</v>
      </c>
      <c r="C959" s="412" t="s">
        <v>1914</v>
      </c>
      <c r="D959" s="579" t="s">
        <v>3163</v>
      </c>
      <c r="E959" s="415"/>
      <c r="F959" s="448" t="s">
        <v>137</v>
      </c>
      <c r="G959" s="412" t="s">
        <v>1932</v>
      </c>
      <c r="H959" s="412" t="s">
        <v>11</v>
      </c>
      <c r="I959" s="579" t="s">
        <v>6</v>
      </c>
      <c r="J959" s="579" t="s">
        <v>66</v>
      </c>
      <c r="K959" s="723">
        <v>0.75609756097560976</v>
      </c>
      <c r="L959" s="449"/>
      <c r="M959" s="450">
        <v>41</v>
      </c>
      <c r="N959" s="450">
        <v>29</v>
      </c>
      <c r="O959" s="726">
        <f t="shared" si="30"/>
        <v>0.70731707317073167</v>
      </c>
      <c r="P959" s="727">
        <v>1</v>
      </c>
      <c r="Q959" s="352">
        <f t="shared" si="31"/>
        <v>93.548387096774192</v>
      </c>
      <c r="R959" s="348"/>
      <c r="S959" s="722"/>
    </row>
    <row r="960" spans="1:19" s="447" customFormat="1">
      <c r="A960" s="446" t="s">
        <v>4</v>
      </c>
      <c r="B960" s="579" t="s">
        <v>591</v>
      </c>
      <c r="C960" s="412" t="s">
        <v>1914</v>
      </c>
      <c r="D960" s="579" t="s">
        <v>3164</v>
      </c>
      <c r="E960" s="415"/>
      <c r="F960" s="448" t="s">
        <v>137</v>
      </c>
      <c r="G960" s="412" t="s">
        <v>1932</v>
      </c>
      <c r="H960" s="412" t="s">
        <v>11</v>
      </c>
      <c r="I960" s="579" t="s">
        <v>6</v>
      </c>
      <c r="J960" s="579" t="s">
        <v>66</v>
      </c>
      <c r="K960" s="723">
        <v>0.78787878787878785</v>
      </c>
      <c r="L960" s="449"/>
      <c r="M960" s="450">
        <v>33</v>
      </c>
      <c r="N960" s="450">
        <v>23</v>
      </c>
      <c r="O960" s="726">
        <f t="shared" si="30"/>
        <v>0.69696969696969702</v>
      </c>
      <c r="P960" s="727">
        <v>1</v>
      </c>
      <c r="Q960" s="352">
        <f t="shared" si="31"/>
        <v>88.461538461538453</v>
      </c>
      <c r="R960" s="348"/>
      <c r="S960" s="722"/>
    </row>
    <row r="961" spans="1:19" s="447" customFormat="1">
      <c r="A961" s="446" t="s">
        <v>4</v>
      </c>
      <c r="B961" s="579" t="s">
        <v>591</v>
      </c>
      <c r="C961" s="412" t="s">
        <v>1916</v>
      </c>
      <c r="D961" s="579" t="s">
        <v>3163</v>
      </c>
      <c r="E961" s="415" t="s">
        <v>3187</v>
      </c>
      <c r="F961" s="448" t="s">
        <v>137</v>
      </c>
      <c r="G961" s="412" t="s">
        <v>1932</v>
      </c>
      <c r="H961" s="412" t="s">
        <v>11</v>
      </c>
      <c r="I961" s="579" t="s">
        <v>6</v>
      </c>
      <c r="J961" s="579" t="s">
        <v>66</v>
      </c>
      <c r="K961" s="723">
        <v>0.75</v>
      </c>
      <c r="L961" s="449"/>
      <c r="M961" s="450">
        <v>12</v>
      </c>
      <c r="N961" s="450">
        <v>7</v>
      </c>
      <c r="O961" s="726">
        <f t="shared" si="30"/>
        <v>0.58333333333333337</v>
      </c>
      <c r="P961" s="727">
        <v>1</v>
      </c>
      <c r="Q961" s="352">
        <f t="shared" si="31"/>
        <v>77.777777777777786</v>
      </c>
      <c r="R961" s="348"/>
      <c r="S961" s="722"/>
    </row>
    <row r="962" spans="1:19" s="447" customFormat="1">
      <c r="A962" s="446" t="s">
        <v>4</v>
      </c>
      <c r="B962" s="579" t="s">
        <v>591</v>
      </c>
      <c r="C962" s="412" t="s">
        <v>1917</v>
      </c>
      <c r="D962" s="579" t="s">
        <v>3163</v>
      </c>
      <c r="E962" s="415" t="s">
        <v>3188</v>
      </c>
      <c r="F962" s="448" t="s">
        <v>137</v>
      </c>
      <c r="G962" s="412" t="s">
        <v>1932</v>
      </c>
      <c r="H962" s="412" t="s">
        <v>11</v>
      </c>
      <c r="I962" s="579" t="s">
        <v>6</v>
      </c>
      <c r="J962" s="579" t="s">
        <v>66</v>
      </c>
      <c r="K962" s="723">
        <v>0.77419354838709675</v>
      </c>
      <c r="L962" s="449"/>
      <c r="M962" s="450">
        <v>62</v>
      </c>
      <c r="N962" s="450">
        <v>45</v>
      </c>
      <c r="O962" s="726">
        <f t="shared" si="30"/>
        <v>0.72580645161290325</v>
      </c>
      <c r="P962" s="727">
        <v>1</v>
      </c>
      <c r="Q962" s="352">
        <f t="shared" si="31"/>
        <v>93.75</v>
      </c>
      <c r="R962" s="348"/>
      <c r="S962" s="722"/>
    </row>
    <row r="963" spans="1:19" s="447" customFormat="1">
      <c r="A963" s="446" t="s">
        <v>4</v>
      </c>
      <c r="B963" s="579" t="s">
        <v>591</v>
      </c>
      <c r="C963" s="412" t="s">
        <v>1917</v>
      </c>
      <c r="D963" s="579" t="s">
        <v>3164</v>
      </c>
      <c r="E963" s="415"/>
      <c r="F963" s="448" t="s">
        <v>137</v>
      </c>
      <c r="G963" s="412" t="s">
        <v>1932</v>
      </c>
      <c r="H963" s="412" t="s">
        <v>11</v>
      </c>
      <c r="I963" s="579" t="s">
        <v>6</v>
      </c>
      <c r="J963" s="579" t="s">
        <v>66</v>
      </c>
      <c r="K963" s="723">
        <v>0.8</v>
      </c>
      <c r="L963" s="449"/>
      <c r="M963" s="450">
        <v>25</v>
      </c>
      <c r="N963" s="450">
        <v>18</v>
      </c>
      <c r="O963" s="726">
        <f t="shared" si="30"/>
        <v>0.72</v>
      </c>
      <c r="P963" s="727">
        <v>1</v>
      </c>
      <c r="Q963" s="352">
        <f t="shared" si="31"/>
        <v>90</v>
      </c>
      <c r="R963" s="348"/>
      <c r="S963" s="722"/>
    </row>
    <row r="964" spans="1:19" s="447" customFormat="1">
      <c r="A964" s="446" t="s">
        <v>4</v>
      </c>
      <c r="B964" s="579" t="s">
        <v>591</v>
      </c>
      <c r="C964" s="412" t="s">
        <v>1920</v>
      </c>
      <c r="D964" s="579" t="s">
        <v>3164</v>
      </c>
      <c r="E964" s="415"/>
      <c r="F964" s="448" t="s">
        <v>137</v>
      </c>
      <c r="G964" s="412" t="s">
        <v>1932</v>
      </c>
      <c r="H964" s="412" t="s">
        <v>11</v>
      </c>
      <c r="I964" s="579" t="s">
        <v>6</v>
      </c>
      <c r="J964" s="579" t="s">
        <v>66</v>
      </c>
      <c r="K964" s="723">
        <v>0.76923076923076938</v>
      </c>
      <c r="L964" s="449"/>
      <c r="M964" s="450">
        <v>26</v>
      </c>
      <c r="N964" s="450">
        <v>19</v>
      </c>
      <c r="O964" s="726">
        <f t="shared" si="30"/>
        <v>0.73076923076923073</v>
      </c>
      <c r="P964" s="727">
        <v>1</v>
      </c>
      <c r="Q964" s="352">
        <f t="shared" si="31"/>
        <v>94.999999999999986</v>
      </c>
      <c r="R964" s="348"/>
      <c r="S964" s="722"/>
    </row>
    <row r="965" spans="1:19" s="447" customFormat="1">
      <c r="A965" s="446" t="s">
        <v>4</v>
      </c>
      <c r="B965" s="579" t="s">
        <v>3160</v>
      </c>
      <c r="C965" s="412" t="s">
        <v>38</v>
      </c>
      <c r="D965" s="579" t="s">
        <v>3155</v>
      </c>
      <c r="E965" s="415" t="s">
        <v>3156</v>
      </c>
      <c r="F965" s="448" t="s">
        <v>137</v>
      </c>
      <c r="G965" s="412" t="s">
        <v>1933</v>
      </c>
      <c r="H965" s="412" t="s">
        <v>11</v>
      </c>
      <c r="I965" s="579" t="s">
        <v>6</v>
      </c>
      <c r="J965" s="579" t="s">
        <v>66</v>
      </c>
      <c r="K965" s="723">
        <v>6.0869565217391307E-2</v>
      </c>
      <c r="L965" s="449"/>
      <c r="M965" s="450">
        <v>115</v>
      </c>
      <c r="N965" s="450">
        <v>5</v>
      </c>
      <c r="O965" s="726">
        <f>N965/M965</f>
        <v>4.3478260869565216E-2</v>
      </c>
      <c r="P965" s="727">
        <v>1</v>
      </c>
      <c r="Q965" s="352">
        <f>N965/(M965*K965/100)</f>
        <v>71.428571428571416</v>
      </c>
      <c r="R965" s="348"/>
      <c r="S965" s="722"/>
    </row>
    <row r="966" spans="1:19" s="447" customFormat="1">
      <c r="A966" s="446" t="s">
        <v>4</v>
      </c>
      <c r="B966" s="579" t="s">
        <v>3160</v>
      </c>
      <c r="C966" s="412" t="s">
        <v>38</v>
      </c>
      <c r="D966" s="579" t="s">
        <v>3157</v>
      </c>
      <c r="E966" s="415"/>
      <c r="F966" s="448" t="s">
        <v>137</v>
      </c>
      <c r="G966" s="412" t="s">
        <v>1933</v>
      </c>
      <c r="H966" s="412" t="s">
        <v>11</v>
      </c>
      <c r="I966" s="579" t="s">
        <v>6</v>
      </c>
      <c r="J966" s="579" t="s">
        <v>66</v>
      </c>
      <c r="K966" s="723">
        <v>0.14388489208633093</v>
      </c>
      <c r="L966" s="449"/>
      <c r="M966" s="450">
        <v>139</v>
      </c>
      <c r="N966" s="450">
        <v>16</v>
      </c>
      <c r="O966" s="726">
        <f t="shared" ref="O966:O1024" si="32">N966/M966</f>
        <v>0.11510791366906475</v>
      </c>
      <c r="P966" s="727">
        <v>1</v>
      </c>
      <c r="Q966" s="352">
        <f t="shared" ref="Q966:Q1024" si="33">N966/(M966*K966/100)</f>
        <v>80</v>
      </c>
      <c r="R966" s="348"/>
      <c r="S966" s="722"/>
    </row>
    <row r="967" spans="1:19" s="447" customFormat="1">
      <c r="A967" s="446" t="s">
        <v>4</v>
      </c>
      <c r="B967" s="579" t="s">
        <v>3160</v>
      </c>
      <c r="C967" s="412" t="s">
        <v>38</v>
      </c>
      <c r="D967" s="579" t="s">
        <v>3158</v>
      </c>
      <c r="E967" s="415" t="s">
        <v>3159</v>
      </c>
      <c r="F967" s="448" t="s">
        <v>137</v>
      </c>
      <c r="G967" s="412" t="s">
        <v>1933</v>
      </c>
      <c r="H967" s="412" t="s">
        <v>11</v>
      </c>
      <c r="I967" s="579" t="s">
        <v>6</v>
      </c>
      <c r="J967" s="579" t="s">
        <v>66</v>
      </c>
      <c r="K967" s="723">
        <v>0.32</v>
      </c>
      <c r="L967" s="449"/>
      <c r="M967" s="450">
        <v>25</v>
      </c>
      <c r="N967" s="450">
        <v>7</v>
      </c>
      <c r="O967" s="726">
        <f t="shared" si="32"/>
        <v>0.28000000000000003</v>
      </c>
      <c r="P967" s="727">
        <v>1</v>
      </c>
      <c r="Q967" s="352">
        <f t="shared" si="33"/>
        <v>87.5</v>
      </c>
      <c r="R967" s="348"/>
      <c r="S967" s="722"/>
    </row>
    <row r="968" spans="1:19" s="447" customFormat="1">
      <c r="A968" s="446" t="s">
        <v>4</v>
      </c>
      <c r="B968" s="579" t="s">
        <v>3160</v>
      </c>
      <c r="C968" s="412" t="s">
        <v>1913</v>
      </c>
      <c r="D968" s="579" t="s">
        <v>3161</v>
      </c>
      <c r="E968" s="415"/>
      <c r="F968" s="448" t="s">
        <v>137</v>
      </c>
      <c r="G968" s="412" t="s">
        <v>1933</v>
      </c>
      <c r="H968" s="412" t="s">
        <v>11</v>
      </c>
      <c r="I968" s="579" t="s">
        <v>6</v>
      </c>
      <c r="J968" s="579" t="s">
        <v>66</v>
      </c>
      <c r="K968" s="723">
        <v>3.7486218302094816E-2</v>
      </c>
      <c r="L968" s="449"/>
      <c r="M968" s="450">
        <v>1814</v>
      </c>
      <c r="N968" s="450">
        <v>54</v>
      </c>
      <c r="O968" s="726">
        <f t="shared" si="32"/>
        <v>2.9768467475192944E-2</v>
      </c>
      <c r="P968" s="727">
        <v>1</v>
      </c>
      <c r="Q968" s="352">
        <f t="shared" si="33"/>
        <v>79.411764705882348</v>
      </c>
      <c r="R968" s="348"/>
      <c r="S968" s="722"/>
    </row>
    <row r="969" spans="1:19" s="447" customFormat="1">
      <c r="A969" s="446" t="s">
        <v>4</v>
      </c>
      <c r="B969" s="579" t="s">
        <v>3160</v>
      </c>
      <c r="C969" s="412" t="s">
        <v>1913</v>
      </c>
      <c r="D969" s="579" t="s">
        <v>3155</v>
      </c>
      <c r="E969" s="415"/>
      <c r="F969" s="448" t="s">
        <v>137</v>
      </c>
      <c r="G969" s="412" t="s">
        <v>1933</v>
      </c>
      <c r="H969" s="412" t="s">
        <v>11</v>
      </c>
      <c r="I969" s="579" t="s">
        <v>6</v>
      </c>
      <c r="J969" s="579" t="s">
        <v>66</v>
      </c>
      <c r="K969" s="723">
        <v>0.35714285714285715</v>
      </c>
      <c r="L969" s="449"/>
      <c r="M969" s="450">
        <v>14</v>
      </c>
      <c r="N969" s="450">
        <v>4</v>
      </c>
      <c r="O969" s="726">
        <f t="shared" si="32"/>
        <v>0.2857142857142857</v>
      </c>
      <c r="P969" s="727">
        <v>1</v>
      </c>
      <c r="Q969" s="352">
        <f t="shared" si="33"/>
        <v>80</v>
      </c>
      <c r="R969" s="348"/>
      <c r="S969" s="722"/>
    </row>
    <row r="970" spans="1:19" s="447" customFormat="1">
      <c r="A970" s="446" t="s">
        <v>4</v>
      </c>
      <c r="B970" s="579" t="s">
        <v>3160</v>
      </c>
      <c r="C970" s="412" t="s">
        <v>1913</v>
      </c>
      <c r="D970" s="579" t="s">
        <v>3157</v>
      </c>
      <c r="E970" s="415"/>
      <c r="F970" s="448" t="s">
        <v>137</v>
      </c>
      <c r="G970" s="412" t="s">
        <v>1933</v>
      </c>
      <c r="H970" s="412" t="s">
        <v>11</v>
      </c>
      <c r="I970" s="579" t="s">
        <v>6</v>
      </c>
      <c r="J970" s="579" t="s">
        <v>66</v>
      </c>
      <c r="K970" s="723">
        <v>7.1428571428571425E-2</v>
      </c>
      <c r="L970" s="449"/>
      <c r="M970" s="450">
        <v>84</v>
      </c>
      <c r="N970" s="450">
        <v>3</v>
      </c>
      <c r="O970" s="726">
        <f t="shared" si="32"/>
        <v>3.5714285714285712E-2</v>
      </c>
      <c r="P970" s="727">
        <v>1</v>
      </c>
      <c r="Q970" s="352">
        <f t="shared" si="33"/>
        <v>50</v>
      </c>
      <c r="R970" s="348"/>
      <c r="S970" s="722"/>
    </row>
    <row r="971" spans="1:19" s="447" customFormat="1">
      <c r="A971" s="446" t="s">
        <v>4</v>
      </c>
      <c r="B971" s="579" t="s">
        <v>3160</v>
      </c>
      <c r="C971" s="412" t="s">
        <v>1914</v>
      </c>
      <c r="D971" s="579" t="s">
        <v>3157</v>
      </c>
      <c r="E971" s="415" t="s">
        <v>3162</v>
      </c>
      <c r="F971" s="448" t="s">
        <v>137</v>
      </c>
      <c r="G971" s="412" t="s">
        <v>1933</v>
      </c>
      <c r="H971" s="412" t="s">
        <v>11</v>
      </c>
      <c r="I971" s="579" t="s">
        <v>6</v>
      </c>
      <c r="J971" s="579" t="s">
        <v>66</v>
      </c>
      <c r="K971" s="723">
        <v>0.18181818181818182</v>
      </c>
      <c r="L971" s="449"/>
      <c r="M971" s="450">
        <v>66</v>
      </c>
      <c r="N971" s="450">
        <v>9</v>
      </c>
      <c r="O971" s="726">
        <f t="shared" si="32"/>
        <v>0.13636363636363635</v>
      </c>
      <c r="P971" s="727">
        <v>1</v>
      </c>
      <c r="Q971" s="352">
        <f t="shared" si="33"/>
        <v>75</v>
      </c>
      <c r="R971" s="348"/>
      <c r="S971" s="722"/>
    </row>
    <row r="972" spans="1:19" s="447" customFormat="1">
      <c r="A972" s="446" t="s">
        <v>4</v>
      </c>
      <c r="B972" s="579" t="s">
        <v>3160</v>
      </c>
      <c r="C972" s="412" t="s">
        <v>1914</v>
      </c>
      <c r="D972" s="579" t="s">
        <v>3158</v>
      </c>
      <c r="E972" s="415"/>
      <c r="F972" s="448" t="s">
        <v>137</v>
      </c>
      <c r="G972" s="412" t="s">
        <v>1933</v>
      </c>
      <c r="H972" s="412" t="s">
        <v>11</v>
      </c>
      <c r="I972" s="579" t="s">
        <v>6</v>
      </c>
      <c r="J972" s="579" t="s">
        <v>66</v>
      </c>
      <c r="K972" s="723">
        <v>0.24</v>
      </c>
      <c r="L972" s="449"/>
      <c r="M972" s="450">
        <v>75</v>
      </c>
      <c r="N972" s="450">
        <v>10</v>
      </c>
      <c r="O972" s="726">
        <f t="shared" si="32"/>
        <v>0.13333333333333333</v>
      </c>
      <c r="P972" s="727">
        <v>1</v>
      </c>
      <c r="Q972" s="352">
        <f t="shared" si="33"/>
        <v>55.555555555555557</v>
      </c>
      <c r="R972" s="348"/>
      <c r="S972" s="722"/>
    </row>
    <row r="973" spans="1:19" s="447" customFormat="1">
      <c r="A973" s="446" t="s">
        <v>4</v>
      </c>
      <c r="B973" s="579" t="s">
        <v>3160</v>
      </c>
      <c r="C973" s="412" t="s">
        <v>1914</v>
      </c>
      <c r="D973" s="579" t="s">
        <v>3163</v>
      </c>
      <c r="E973" s="415"/>
      <c r="F973" s="448" t="s">
        <v>137</v>
      </c>
      <c r="G973" s="412" t="s">
        <v>1933</v>
      </c>
      <c r="H973" s="412" t="s">
        <v>11</v>
      </c>
      <c r="I973" s="579" t="s">
        <v>6</v>
      </c>
      <c r="J973" s="579" t="s">
        <v>66</v>
      </c>
      <c r="K973" s="723">
        <v>0.45370370370370372</v>
      </c>
      <c r="L973" s="449"/>
      <c r="M973" s="450">
        <v>108</v>
      </c>
      <c r="N973" s="450">
        <v>36</v>
      </c>
      <c r="O973" s="726">
        <f t="shared" si="32"/>
        <v>0.33333333333333331</v>
      </c>
      <c r="P973" s="727">
        <v>1</v>
      </c>
      <c r="Q973" s="352">
        <f t="shared" si="33"/>
        <v>73.469387755102048</v>
      </c>
      <c r="R973" s="348"/>
      <c r="S973" s="722"/>
    </row>
    <row r="974" spans="1:19" s="447" customFormat="1">
      <c r="A974" s="446" t="s">
        <v>4</v>
      </c>
      <c r="B974" s="579" t="s">
        <v>3160</v>
      </c>
      <c r="C974" s="412" t="s">
        <v>1914</v>
      </c>
      <c r="D974" s="579" t="s">
        <v>3164</v>
      </c>
      <c r="E974" s="415"/>
      <c r="F974" s="448" t="s">
        <v>137</v>
      </c>
      <c r="G974" s="412" t="s">
        <v>1933</v>
      </c>
      <c r="H974" s="412" t="s">
        <v>11</v>
      </c>
      <c r="I974" s="579" t="s">
        <v>6</v>
      </c>
      <c r="J974" s="579" t="s">
        <v>66</v>
      </c>
      <c r="K974" s="723">
        <v>0.76923076923076938</v>
      </c>
      <c r="L974" s="449"/>
      <c r="M974" s="450">
        <v>13</v>
      </c>
      <c r="N974" s="450">
        <v>10</v>
      </c>
      <c r="O974" s="726">
        <f t="shared" si="32"/>
        <v>0.76923076923076927</v>
      </c>
      <c r="P974" s="727">
        <v>1</v>
      </c>
      <c r="Q974" s="352">
        <f t="shared" si="33"/>
        <v>99.999999999999986</v>
      </c>
      <c r="R974" s="348"/>
      <c r="S974" s="722"/>
    </row>
    <row r="975" spans="1:19" s="447" customFormat="1">
      <c r="A975" s="446" t="s">
        <v>4</v>
      </c>
      <c r="B975" s="579" t="s">
        <v>3160</v>
      </c>
      <c r="C975" s="412" t="s">
        <v>1915</v>
      </c>
      <c r="D975" s="579" t="s">
        <v>3155</v>
      </c>
      <c r="E975" s="415"/>
      <c r="F975" s="448" t="s">
        <v>137</v>
      </c>
      <c r="G975" s="412" t="s">
        <v>1933</v>
      </c>
      <c r="H975" s="412" t="s">
        <v>11</v>
      </c>
      <c r="I975" s="579" t="s">
        <v>6</v>
      </c>
      <c r="J975" s="579" t="s">
        <v>66</v>
      </c>
      <c r="K975" s="723">
        <v>8.4507042253521125E-2</v>
      </c>
      <c r="L975" s="449"/>
      <c r="M975" s="450">
        <v>71</v>
      </c>
      <c r="N975" s="450">
        <v>4</v>
      </c>
      <c r="O975" s="726">
        <f t="shared" si="32"/>
        <v>5.6338028169014086E-2</v>
      </c>
      <c r="P975" s="727">
        <v>1</v>
      </c>
      <c r="Q975" s="352">
        <f t="shared" si="33"/>
        <v>66.666666666666671</v>
      </c>
      <c r="R975" s="348"/>
      <c r="S975" s="722"/>
    </row>
    <row r="976" spans="1:19" s="447" customFormat="1">
      <c r="A976" s="446" t="s">
        <v>4</v>
      </c>
      <c r="B976" s="579" t="s">
        <v>3160</v>
      </c>
      <c r="C976" s="412" t="s">
        <v>1915</v>
      </c>
      <c r="D976" s="579" t="s">
        <v>3155</v>
      </c>
      <c r="E976" s="415" t="s">
        <v>3165</v>
      </c>
      <c r="F976" s="448" t="s">
        <v>137</v>
      </c>
      <c r="G976" s="412" t="s">
        <v>1933</v>
      </c>
      <c r="H976" s="412" t="s">
        <v>11</v>
      </c>
      <c r="I976" s="579" t="s">
        <v>6</v>
      </c>
      <c r="J976" s="579" t="s">
        <v>66</v>
      </c>
      <c r="K976" s="723">
        <v>0.25</v>
      </c>
      <c r="L976" s="449" t="s">
        <v>3166</v>
      </c>
      <c r="M976" s="450">
        <v>12</v>
      </c>
      <c r="N976" s="450">
        <v>3</v>
      </c>
      <c r="O976" s="726">
        <f t="shared" si="32"/>
        <v>0.25</v>
      </c>
      <c r="P976" s="727">
        <v>1</v>
      </c>
      <c r="Q976" s="352">
        <f t="shared" si="33"/>
        <v>100</v>
      </c>
      <c r="R976" s="348"/>
      <c r="S976" s="722"/>
    </row>
    <row r="977" spans="1:19" s="447" customFormat="1">
      <c r="A977" s="446" t="s">
        <v>4</v>
      </c>
      <c r="B977" s="579" t="s">
        <v>3160</v>
      </c>
      <c r="C977" s="412" t="s">
        <v>1915</v>
      </c>
      <c r="D977" s="579" t="s">
        <v>3157</v>
      </c>
      <c r="E977" s="415"/>
      <c r="F977" s="448" t="s">
        <v>137</v>
      </c>
      <c r="G977" s="412" t="s">
        <v>1933</v>
      </c>
      <c r="H977" s="412" t="s">
        <v>11</v>
      </c>
      <c r="I977" s="579" t="s">
        <v>6</v>
      </c>
      <c r="J977" s="579" t="s">
        <v>66</v>
      </c>
      <c r="K977" s="723">
        <v>0.12068965517241378</v>
      </c>
      <c r="L977" s="449"/>
      <c r="M977" s="450">
        <v>58</v>
      </c>
      <c r="N977" s="450">
        <v>4</v>
      </c>
      <c r="O977" s="726">
        <f t="shared" si="32"/>
        <v>6.8965517241379309E-2</v>
      </c>
      <c r="P977" s="727">
        <v>1</v>
      </c>
      <c r="Q977" s="352">
        <f t="shared" si="33"/>
        <v>57.142857142857146</v>
      </c>
      <c r="R977" s="348"/>
      <c r="S977" s="722"/>
    </row>
    <row r="978" spans="1:19" s="447" customFormat="1">
      <c r="A978" s="446" t="s">
        <v>4</v>
      </c>
      <c r="B978" s="579" t="s">
        <v>3160</v>
      </c>
      <c r="C978" s="412" t="s">
        <v>1916</v>
      </c>
      <c r="D978" s="579" t="s">
        <v>3155</v>
      </c>
      <c r="E978" s="415" t="s">
        <v>3167</v>
      </c>
      <c r="F978" s="448" t="s">
        <v>137</v>
      </c>
      <c r="G978" s="412" t="s">
        <v>1933</v>
      </c>
      <c r="H978" s="412" t="s">
        <v>11</v>
      </c>
      <c r="I978" s="579" t="s">
        <v>6</v>
      </c>
      <c r="J978" s="579" t="s">
        <v>66</v>
      </c>
      <c r="K978" s="723">
        <v>6.3492063492063489E-2</v>
      </c>
      <c r="L978" s="449"/>
      <c r="M978" s="450">
        <v>63</v>
      </c>
      <c r="N978" s="450">
        <v>3</v>
      </c>
      <c r="O978" s="726">
        <f t="shared" si="32"/>
        <v>4.7619047619047616E-2</v>
      </c>
      <c r="P978" s="727">
        <v>1</v>
      </c>
      <c r="Q978" s="352">
        <f t="shared" si="33"/>
        <v>75</v>
      </c>
      <c r="R978" s="348"/>
      <c r="S978" s="722"/>
    </row>
    <row r="979" spans="1:19" s="447" customFormat="1">
      <c r="A979" s="446" t="s">
        <v>4</v>
      </c>
      <c r="B979" s="579" t="s">
        <v>3160</v>
      </c>
      <c r="C979" s="412" t="s">
        <v>1916</v>
      </c>
      <c r="D979" s="579" t="s">
        <v>3155</v>
      </c>
      <c r="E979" s="415" t="s">
        <v>3168</v>
      </c>
      <c r="F979" s="448" t="s">
        <v>137</v>
      </c>
      <c r="G979" s="412" t="s">
        <v>1933</v>
      </c>
      <c r="H979" s="412" t="s">
        <v>11</v>
      </c>
      <c r="I979" s="579" t="s">
        <v>6</v>
      </c>
      <c r="J979" s="579" t="s">
        <v>66</v>
      </c>
      <c r="K979" s="723">
        <v>6.9767441860465115E-2</v>
      </c>
      <c r="L979" s="449" t="s">
        <v>3166</v>
      </c>
      <c r="M979" s="450">
        <v>43</v>
      </c>
      <c r="N979" s="450">
        <v>3</v>
      </c>
      <c r="O979" s="726">
        <f t="shared" si="32"/>
        <v>6.9767441860465115E-2</v>
      </c>
      <c r="P979" s="727">
        <v>1</v>
      </c>
      <c r="Q979" s="352">
        <f t="shared" si="33"/>
        <v>100</v>
      </c>
      <c r="R979" s="348"/>
      <c r="S979" s="722"/>
    </row>
    <row r="980" spans="1:19" s="447" customFormat="1">
      <c r="A980" s="446" t="s">
        <v>4</v>
      </c>
      <c r="B980" s="579" t="s">
        <v>3160</v>
      </c>
      <c r="C980" s="412" t="s">
        <v>1916</v>
      </c>
      <c r="D980" s="579" t="s">
        <v>3157</v>
      </c>
      <c r="E980" s="415"/>
      <c r="F980" s="448" t="s">
        <v>137</v>
      </c>
      <c r="G980" s="412" t="s">
        <v>1933</v>
      </c>
      <c r="H980" s="412" t="s">
        <v>11</v>
      </c>
      <c r="I980" s="579" t="s">
        <v>6</v>
      </c>
      <c r="J980" s="579" t="s">
        <v>66</v>
      </c>
      <c r="K980" s="723">
        <v>0.12345679012345678</v>
      </c>
      <c r="L980" s="449"/>
      <c r="M980" s="450">
        <v>81</v>
      </c>
      <c r="N980" s="450">
        <v>9</v>
      </c>
      <c r="O980" s="726">
        <f t="shared" si="32"/>
        <v>0.1111111111111111</v>
      </c>
      <c r="P980" s="727">
        <v>1</v>
      </c>
      <c r="Q980" s="352">
        <f t="shared" si="33"/>
        <v>90</v>
      </c>
      <c r="R980" s="348"/>
      <c r="S980" s="722"/>
    </row>
    <row r="981" spans="1:19" s="447" customFormat="1">
      <c r="A981" s="446" t="s">
        <v>4</v>
      </c>
      <c r="B981" s="579" t="s">
        <v>3160</v>
      </c>
      <c r="C981" s="412" t="s">
        <v>1916</v>
      </c>
      <c r="D981" s="579" t="s">
        <v>3157</v>
      </c>
      <c r="E981" s="415"/>
      <c r="F981" s="448" t="s">
        <v>137</v>
      </c>
      <c r="G981" s="412" t="s">
        <v>1933</v>
      </c>
      <c r="H981" s="412" t="s">
        <v>11</v>
      </c>
      <c r="I981" s="579" t="s">
        <v>6</v>
      </c>
      <c r="J981" s="579" t="s">
        <v>66</v>
      </c>
      <c r="K981" s="723">
        <v>0.1111111111111111</v>
      </c>
      <c r="L981" s="449" t="s">
        <v>3166</v>
      </c>
      <c r="M981" s="450">
        <v>27</v>
      </c>
      <c r="N981" s="450">
        <v>3</v>
      </c>
      <c r="O981" s="726">
        <f t="shared" si="32"/>
        <v>0.1111111111111111</v>
      </c>
      <c r="P981" s="727">
        <v>1</v>
      </c>
      <c r="Q981" s="352">
        <f t="shared" si="33"/>
        <v>100</v>
      </c>
      <c r="R981" s="348"/>
      <c r="S981" s="722"/>
    </row>
    <row r="982" spans="1:19" s="447" customFormat="1">
      <c r="A982" s="446" t="s">
        <v>4</v>
      </c>
      <c r="B982" s="579" t="s">
        <v>3160</v>
      </c>
      <c r="C982" s="412" t="s">
        <v>1916</v>
      </c>
      <c r="D982" s="579" t="s">
        <v>3157</v>
      </c>
      <c r="E982" s="415" t="s">
        <v>3169</v>
      </c>
      <c r="F982" s="448" t="s">
        <v>137</v>
      </c>
      <c r="G982" s="412" t="s">
        <v>1933</v>
      </c>
      <c r="H982" s="412" t="s">
        <v>11</v>
      </c>
      <c r="I982" s="579" t="s">
        <v>6</v>
      </c>
      <c r="J982" s="579" t="s">
        <v>66</v>
      </c>
      <c r="K982" s="723">
        <v>0.26315789473684209</v>
      </c>
      <c r="L982" s="449" t="s">
        <v>3170</v>
      </c>
      <c r="M982" s="450">
        <v>19</v>
      </c>
      <c r="N982" s="450">
        <v>3</v>
      </c>
      <c r="O982" s="726">
        <f t="shared" si="32"/>
        <v>0.15789473684210525</v>
      </c>
      <c r="P982" s="727">
        <v>1</v>
      </c>
      <c r="Q982" s="352">
        <f t="shared" si="33"/>
        <v>60</v>
      </c>
      <c r="R982" s="348"/>
      <c r="S982" s="722"/>
    </row>
    <row r="983" spans="1:19" s="447" customFormat="1">
      <c r="A983" s="446" t="s">
        <v>4</v>
      </c>
      <c r="B983" s="579" t="s">
        <v>3160</v>
      </c>
      <c r="C983" s="412" t="s">
        <v>1916</v>
      </c>
      <c r="D983" s="579" t="s">
        <v>3158</v>
      </c>
      <c r="E983" s="415"/>
      <c r="F983" s="448" t="s">
        <v>137</v>
      </c>
      <c r="G983" s="412" t="s">
        <v>1933</v>
      </c>
      <c r="H983" s="412" t="s">
        <v>11</v>
      </c>
      <c r="I983" s="579" t="s">
        <v>6</v>
      </c>
      <c r="J983" s="579" t="s">
        <v>66</v>
      </c>
      <c r="K983" s="723">
        <v>0.27586206896551724</v>
      </c>
      <c r="L983" s="449"/>
      <c r="M983" s="450">
        <v>29</v>
      </c>
      <c r="N983" s="450">
        <v>8</v>
      </c>
      <c r="O983" s="726">
        <f t="shared" si="32"/>
        <v>0.27586206896551724</v>
      </c>
      <c r="P983" s="727">
        <v>1</v>
      </c>
      <c r="Q983" s="352">
        <f t="shared" si="33"/>
        <v>100</v>
      </c>
      <c r="R983" s="348"/>
      <c r="S983" s="722"/>
    </row>
    <row r="984" spans="1:19" s="447" customFormat="1">
      <c r="A984" s="446" t="s">
        <v>4</v>
      </c>
      <c r="B984" s="579" t="s">
        <v>3160</v>
      </c>
      <c r="C984" s="412" t="s">
        <v>1916</v>
      </c>
      <c r="D984" s="579" t="s">
        <v>3163</v>
      </c>
      <c r="E984" s="415"/>
      <c r="F984" s="448" t="s">
        <v>137</v>
      </c>
      <c r="G984" s="412" t="s">
        <v>1933</v>
      </c>
      <c r="H984" s="412" t="s">
        <v>11</v>
      </c>
      <c r="I984" s="579" t="s">
        <v>6</v>
      </c>
      <c r="J984" s="579" t="s">
        <v>66</v>
      </c>
      <c r="K984" s="723">
        <v>0.4</v>
      </c>
      <c r="L984" s="449"/>
      <c r="M984" s="450">
        <v>25</v>
      </c>
      <c r="N984" s="450">
        <v>10</v>
      </c>
      <c r="O984" s="726">
        <f t="shared" si="32"/>
        <v>0.4</v>
      </c>
      <c r="P984" s="727">
        <v>1</v>
      </c>
      <c r="Q984" s="352">
        <f t="shared" si="33"/>
        <v>100</v>
      </c>
      <c r="R984" s="348"/>
      <c r="S984" s="722"/>
    </row>
    <row r="985" spans="1:19" s="447" customFormat="1">
      <c r="A985" s="446" t="s">
        <v>4</v>
      </c>
      <c r="B985" s="579" t="s">
        <v>3160</v>
      </c>
      <c r="C985" s="412" t="s">
        <v>1916</v>
      </c>
      <c r="D985" s="579" t="s">
        <v>3163</v>
      </c>
      <c r="E985" s="415" t="s">
        <v>3171</v>
      </c>
      <c r="F985" s="448" t="s">
        <v>137</v>
      </c>
      <c r="G985" s="412" t="s">
        <v>1933</v>
      </c>
      <c r="H985" s="412" t="s">
        <v>11</v>
      </c>
      <c r="I985" s="579" t="s">
        <v>6</v>
      </c>
      <c r="J985" s="579" t="s">
        <v>66</v>
      </c>
      <c r="K985" s="723">
        <v>0.45454545454545453</v>
      </c>
      <c r="L985" s="449" t="s">
        <v>3166</v>
      </c>
      <c r="M985" s="450">
        <v>22</v>
      </c>
      <c r="N985" s="450">
        <v>9</v>
      </c>
      <c r="O985" s="726">
        <f t="shared" si="32"/>
        <v>0.40909090909090912</v>
      </c>
      <c r="P985" s="727">
        <v>1</v>
      </c>
      <c r="Q985" s="352">
        <f t="shared" si="33"/>
        <v>90</v>
      </c>
      <c r="R985" s="348"/>
      <c r="S985" s="722"/>
    </row>
    <row r="986" spans="1:19" s="447" customFormat="1">
      <c r="A986" s="446" t="s">
        <v>4</v>
      </c>
      <c r="B986" s="579" t="s">
        <v>3160</v>
      </c>
      <c r="C986" s="412" t="s">
        <v>1917</v>
      </c>
      <c r="D986" s="579" t="s">
        <v>3158</v>
      </c>
      <c r="E986" s="415" t="s">
        <v>3172</v>
      </c>
      <c r="F986" s="448" t="s">
        <v>137</v>
      </c>
      <c r="G986" s="412" t="s">
        <v>1933</v>
      </c>
      <c r="H986" s="412" t="s">
        <v>11</v>
      </c>
      <c r="I986" s="579" t="s">
        <v>6</v>
      </c>
      <c r="J986" s="579" t="s">
        <v>66</v>
      </c>
      <c r="K986" s="723">
        <v>0.36363636363636365</v>
      </c>
      <c r="L986" s="449"/>
      <c r="M986" s="450">
        <v>11</v>
      </c>
      <c r="N986" s="450">
        <v>3</v>
      </c>
      <c r="O986" s="726">
        <f t="shared" si="32"/>
        <v>0.27272727272727271</v>
      </c>
      <c r="P986" s="727">
        <v>1</v>
      </c>
      <c r="Q986" s="352">
        <f t="shared" si="33"/>
        <v>75</v>
      </c>
      <c r="R986" s="348"/>
      <c r="S986" s="722"/>
    </row>
    <row r="987" spans="1:19" s="447" customFormat="1">
      <c r="A987" s="446" t="s">
        <v>4</v>
      </c>
      <c r="B987" s="579" t="s">
        <v>3160</v>
      </c>
      <c r="C987" s="412" t="s">
        <v>1917</v>
      </c>
      <c r="D987" s="579" t="s">
        <v>3163</v>
      </c>
      <c r="E987" s="415"/>
      <c r="F987" s="448" t="s">
        <v>137</v>
      </c>
      <c r="G987" s="412" t="s">
        <v>1933</v>
      </c>
      <c r="H987" s="412" t="s">
        <v>11</v>
      </c>
      <c r="I987" s="579" t="s">
        <v>6</v>
      </c>
      <c r="J987" s="579" t="s">
        <v>66</v>
      </c>
      <c r="K987" s="723">
        <v>0.4</v>
      </c>
      <c r="L987" s="449"/>
      <c r="M987" s="450">
        <v>30</v>
      </c>
      <c r="N987" s="450">
        <v>9</v>
      </c>
      <c r="O987" s="726">
        <f t="shared" si="32"/>
        <v>0.3</v>
      </c>
      <c r="P987" s="727">
        <v>1</v>
      </c>
      <c r="Q987" s="352">
        <f t="shared" si="33"/>
        <v>75</v>
      </c>
      <c r="R987" s="348"/>
      <c r="S987" s="722"/>
    </row>
    <row r="988" spans="1:19" s="447" customFormat="1">
      <c r="A988" s="446" t="s">
        <v>4</v>
      </c>
      <c r="B988" s="579" t="s">
        <v>3160</v>
      </c>
      <c r="C988" s="412" t="s">
        <v>1918</v>
      </c>
      <c r="D988" s="579" t="s">
        <v>3163</v>
      </c>
      <c r="E988" s="415" t="s">
        <v>3173</v>
      </c>
      <c r="F988" s="448" t="s">
        <v>137</v>
      </c>
      <c r="G988" s="412" t="s">
        <v>1933</v>
      </c>
      <c r="H988" s="412" t="s">
        <v>11</v>
      </c>
      <c r="I988" s="579" t="s">
        <v>6</v>
      </c>
      <c r="J988" s="579" t="s">
        <v>66</v>
      </c>
      <c r="K988" s="723">
        <v>0.69090909090909092</v>
      </c>
      <c r="L988" s="449"/>
      <c r="M988" s="450">
        <v>55</v>
      </c>
      <c r="N988" s="450">
        <v>33</v>
      </c>
      <c r="O988" s="726">
        <f t="shared" si="32"/>
        <v>0.6</v>
      </c>
      <c r="P988" s="727">
        <v>1</v>
      </c>
      <c r="Q988" s="352">
        <f t="shared" si="33"/>
        <v>86.84210526315789</v>
      </c>
      <c r="R988" s="348"/>
      <c r="S988" s="722"/>
    </row>
    <row r="989" spans="1:19" s="447" customFormat="1">
      <c r="A989" s="446" t="s">
        <v>4</v>
      </c>
      <c r="B989" s="579" t="s">
        <v>3160</v>
      </c>
      <c r="C989" s="412" t="s">
        <v>1919</v>
      </c>
      <c r="D989" s="579" t="s">
        <v>3161</v>
      </c>
      <c r="E989" s="415"/>
      <c r="F989" s="448" t="s">
        <v>137</v>
      </c>
      <c r="G989" s="412" t="s">
        <v>1933</v>
      </c>
      <c r="H989" s="412" t="s">
        <v>11</v>
      </c>
      <c r="I989" s="579" t="s">
        <v>6</v>
      </c>
      <c r="J989" s="579" t="s">
        <v>66</v>
      </c>
      <c r="K989" s="723">
        <v>3.6335721596724664E-2</v>
      </c>
      <c r="L989" s="449"/>
      <c r="M989" s="450">
        <v>1954</v>
      </c>
      <c r="N989" s="450">
        <v>53</v>
      </c>
      <c r="O989" s="726">
        <f t="shared" si="32"/>
        <v>2.7123848515864891E-2</v>
      </c>
      <c r="P989" s="727">
        <v>1</v>
      </c>
      <c r="Q989" s="352">
        <f t="shared" si="33"/>
        <v>74.647887323943664</v>
      </c>
      <c r="R989" s="348"/>
      <c r="S989" s="722"/>
    </row>
    <row r="990" spans="1:19" s="447" customFormat="1">
      <c r="A990" s="446" t="s">
        <v>4</v>
      </c>
      <c r="B990" s="579" t="s">
        <v>3160</v>
      </c>
      <c r="C990" s="412" t="s">
        <v>1919</v>
      </c>
      <c r="D990" s="579" t="s">
        <v>3161</v>
      </c>
      <c r="E990" s="415"/>
      <c r="F990" s="448" t="s">
        <v>137</v>
      </c>
      <c r="G990" s="412" t="s">
        <v>1933</v>
      </c>
      <c r="H990" s="412" t="s">
        <v>11</v>
      </c>
      <c r="I990" s="579" t="s">
        <v>6</v>
      </c>
      <c r="J990" s="579" t="s">
        <v>66</v>
      </c>
      <c r="K990" s="723">
        <v>4.5161290322580643E-2</v>
      </c>
      <c r="L990" s="449" t="s">
        <v>3166</v>
      </c>
      <c r="M990" s="450">
        <v>465</v>
      </c>
      <c r="N990" s="450">
        <v>12</v>
      </c>
      <c r="O990" s="726">
        <f t="shared" si="32"/>
        <v>2.5806451612903226E-2</v>
      </c>
      <c r="P990" s="727">
        <v>1</v>
      </c>
      <c r="Q990" s="352">
        <f t="shared" si="33"/>
        <v>57.142857142857146</v>
      </c>
      <c r="R990" s="348"/>
      <c r="S990" s="722"/>
    </row>
    <row r="991" spans="1:19" s="447" customFormat="1">
      <c r="A991" s="446" t="s">
        <v>4</v>
      </c>
      <c r="B991" s="579" t="s">
        <v>3160</v>
      </c>
      <c r="C991" s="412" t="s">
        <v>1919</v>
      </c>
      <c r="D991" s="579" t="s">
        <v>3155</v>
      </c>
      <c r="E991" s="415"/>
      <c r="F991" s="448" t="s">
        <v>137</v>
      </c>
      <c r="G991" s="412" t="s">
        <v>1933</v>
      </c>
      <c r="H991" s="412" t="s">
        <v>11</v>
      </c>
      <c r="I991" s="579" t="s">
        <v>6</v>
      </c>
      <c r="J991" s="579" t="s">
        <v>66</v>
      </c>
      <c r="K991" s="723">
        <v>0.1</v>
      </c>
      <c r="L991" s="449"/>
      <c r="M991" s="450">
        <v>60</v>
      </c>
      <c r="N991" s="450">
        <v>4</v>
      </c>
      <c r="O991" s="726">
        <f t="shared" si="32"/>
        <v>6.6666666666666666E-2</v>
      </c>
      <c r="P991" s="727">
        <v>1</v>
      </c>
      <c r="Q991" s="352">
        <f t="shared" si="33"/>
        <v>66.666666666666671</v>
      </c>
      <c r="R991" s="348"/>
      <c r="S991" s="722"/>
    </row>
    <row r="992" spans="1:19" s="447" customFormat="1">
      <c r="A992" s="446" t="s">
        <v>4</v>
      </c>
      <c r="B992" s="579" t="s">
        <v>3160</v>
      </c>
      <c r="C992" s="412" t="s">
        <v>1919</v>
      </c>
      <c r="D992" s="579" t="s">
        <v>3155</v>
      </c>
      <c r="E992" s="415" t="s">
        <v>3174</v>
      </c>
      <c r="F992" s="448" t="s">
        <v>137</v>
      </c>
      <c r="G992" s="412" t="s">
        <v>1933</v>
      </c>
      <c r="H992" s="412" t="s">
        <v>11</v>
      </c>
      <c r="I992" s="579" t="s">
        <v>6</v>
      </c>
      <c r="J992" s="579" t="s">
        <v>66</v>
      </c>
      <c r="K992" s="723">
        <v>0.35</v>
      </c>
      <c r="L992" s="449" t="s">
        <v>3166</v>
      </c>
      <c r="M992" s="450">
        <v>20</v>
      </c>
      <c r="N992" s="450">
        <v>6</v>
      </c>
      <c r="O992" s="726">
        <f t="shared" si="32"/>
        <v>0.3</v>
      </c>
      <c r="P992" s="727">
        <v>1</v>
      </c>
      <c r="Q992" s="352">
        <f t="shared" si="33"/>
        <v>85.714285714285708</v>
      </c>
      <c r="R992" s="348"/>
      <c r="S992" s="722"/>
    </row>
    <row r="993" spans="1:19" s="447" customFormat="1">
      <c r="A993" s="446" t="s">
        <v>4</v>
      </c>
      <c r="B993" s="579" t="s">
        <v>3160</v>
      </c>
      <c r="C993" s="412" t="s">
        <v>1919</v>
      </c>
      <c r="D993" s="579" t="s">
        <v>3157</v>
      </c>
      <c r="E993" s="415" t="s">
        <v>3175</v>
      </c>
      <c r="F993" s="448" t="s">
        <v>137</v>
      </c>
      <c r="G993" s="412" t="s">
        <v>1933</v>
      </c>
      <c r="H993" s="412" t="s">
        <v>11</v>
      </c>
      <c r="I993" s="579" t="s">
        <v>6</v>
      </c>
      <c r="J993" s="579" t="s">
        <v>66</v>
      </c>
      <c r="K993" s="723">
        <v>0.33333333333333326</v>
      </c>
      <c r="L993" s="449"/>
      <c r="M993" s="450">
        <v>42</v>
      </c>
      <c r="N993" s="450">
        <v>8</v>
      </c>
      <c r="O993" s="726">
        <f t="shared" si="32"/>
        <v>0.19047619047619047</v>
      </c>
      <c r="P993" s="727">
        <v>1</v>
      </c>
      <c r="Q993" s="352">
        <f t="shared" si="33"/>
        <v>57.14285714285716</v>
      </c>
      <c r="R993" s="348"/>
      <c r="S993" s="722"/>
    </row>
    <row r="994" spans="1:19" s="447" customFormat="1">
      <c r="A994" s="446" t="s">
        <v>4</v>
      </c>
      <c r="B994" s="579" t="s">
        <v>3160</v>
      </c>
      <c r="C994" s="412" t="s">
        <v>1920</v>
      </c>
      <c r="D994" s="579" t="s">
        <v>3155</v>
      </c>
      <c r="E994" s="415" t="s">
        <v>3176</v>
      </c>
      <c r="F994" s="448" t="s">
        <v>137</v>
      </c>
      <c r="G994" s="412" t="s">
        <v>1933</v>
      </c>
      <c r="H994" s="412" t="s">
        <v>11</v>
      </c>
      <c r="I994" s="579" t="s">
        <v>6</v>
      </c>
      <c r="J994" s="579" t="s">
        <v>66</v>
      </c>
      <c r="K994" s="723">
        <v>0.27777777777777779</v>
      </c>
      <c r="L994" s="449"/>
      <c r="M994" s="450">
        <v>18</v>
      </c>
      <c r="N994" s="450">
        <v>3</v>
      </c>
      <c r="O994" s="726">
        <f t="shared" si="32"/>
        <v>0.16666666666666666</v>
      </c>
      <c r="P994" s="727">
        <v>1</v>
      </c>
      <c r="Q994" s="352">
        <f t="shared" si="33"/>
        <v>60</v>
      </c>
      <c r="R994" s="348"/>
      <c r="S994" s="722"/>
    </row>
    <row r="995" spans="1:19" s="447" customFormat="1">
      <c r="A995" s="446" t="s">
        <v>4</v>
      </c>
      <c r="B995" s="579" t="s">
        <v>3160</v>
      </c>
      <c r="C995" s="412" t="s">
        <v>1920</v>
      </c>
      <c r="D995" s="579" t="s">
        <v>3157</v>
      </c>
      <c r="E995" s="415"/>
      <c r="F995" s="448" t="s">
        <v>137</v>
      </c>
      <c r="G995" s="412" t="s">
        <v>1933</v>
      </c>
      <c r="H995" s="412" t="s">
        <v>11</v>
      </c>
      <c r="I995" s="579" t="s">
        <v>6</v>
      </c>
      <c r="J995" s="579" t="s">
        <v>66</v>
      </c>
      <c r="K995" s="723">
        <v>0.10714285714285714</v>
      </c>
      <c r="L995" s="449"/>
      <c r="M995" s="450">
        <v>112</v>
      </c>
      <c r="N995" s="450">
        <v>7</v>
      </c>
      <c r="O995" s="726">
        <f t="shared" si="32"/>
        <v>6.25E-2</v>
      </c>
      <c r="P995" s="727">
        <v>1</v>
      </c>
      <c r="Q995" s="352">
        <f t="shared" si="33"/>
        <v>58.333333333333336</v>
      </c>
      <c r="R995" s="348"/>
      <c r="S995" s="722"/>
    </row>
    <row r="996" spans="1:19" s="447" customFormat="1">
      <c r="A996" s="446" t="s">
        <v>4</v>
      </c>
      <c r="B996" s="579" t="s">
        <v>3160</v>
      </c>
      <c r="C996" s="412" t="s">
        <v>1920</v>
      </c>
      <c r="D996" s="579" t="s">
        <v>3157</v>
      </c>
      <c r="E996" s="415" t="s">
        <v>3177</v>
      </c>
      <c r="F996" s="448" t="s">
        <v>137</v>
      </c>
      <c r="G996" s="412" t="s">
        <v>1933</v>
      </c>
      <c r="H996" s="412" t="s">
        <v>11</v>
      </c>
      <c r="I996" s="579" t="s">
        <v>6</v>
      </c>
      <c r="J996" s="579" t="s">
        <v>66</v>
      </c>
      <c r="K996" s="723">
        <v>0.1875</v>
      </c>
      <c r="L996" s="449" t="s">
        <v>3166</v>
      </c>
      <c r="M996" s="450">
        <v>16</v>
      </c>
      <c r="N996" s="450">
        <v>3</v>
      </c>
      <c r="O996" s="726">
        <f t="shared" si="32"/>
        <v>0.1875</v>
      </c>
      <c r="P996" s="727">
        <v>1</v>
      </c>
      <c r="Q996" s="352">
        <f t="shared" si="33"/>
        <v>100</v>
      </c>
      <c r="R996" s="348"/>
      <c r="S996" s="722"/>
    </row>
    <row r="997" spans="1:19" s="447" customFormat="1">
      <c r="A997" s="446" t="s">
        <v>4</v>
      </c>
      <c r="B997" s="579" t="s">
        <v>3160</v>
      </c>
      <c r="C997" s="412" t="s">
        <v>1920</v>
      </c>
      <c r="D997" s="579" t="s">
        <v>3158</v>
      </c>
      <c r="E997" s="415"/>
      <c r="F997" s="448" t="s">
        <v>137</v>
      </c>
      <c r="G997" s="412" t="s">
        <v>1933</v>
      </c>
      <c r="H997" s="412" t="s">
        <v>11</v>
      </c>
      <c r="I997" s="579" t="s">
        <v>6</v>
      </c>
      <c r="J997" s="579" t="s">
        <v>66</v>
      </c>
      <c r="K997" s="723">
        <v>0.17821782178217821</v>
      </c>
      <c r="L997" s="449"/>
      <c r="M997" s="450">
        <v>101</v>
      </c>
      <c r="N997" s="450">
        <v>13</v>
      </c>
      <c r="O997" s="726">
        <f t="shared" si="32"/>
        <v>0.12871287128712872</v>
      </c>
      <c r="P997" s="727">
        <v>1</v>
      </c>
      <c r="Q997" s="352">
        <f t="shared" si="33"/>
        <v>72.222222222222229</v>
      </c>
      <c r="R997" s="348"/>
      <c r="S997" s="722"/>
    </row>
    <row r="998" spans="1:19" s="447" customFormat="1">
      <c r="A998" s="446" t="s">
        <v>4</v>
      </c>
      <c r="B998" s="579" t="s">
        <v>3160</v>
      </c>
      <c r="C998" s="412" t="s">
        <v>1920</v>
      </c>
      <c r="D998" s="579" t="s">
        <v>3163</v>
      </c>
      <c r="E998" s="415"/>
      <c r="F998" s="448" t="s">
        <v>137</v>
      </c>
      <c r="G998" s="412" t="s">
        <v>1933</v>
      </c>
      <c r="H998" s="412" t="s">
        <v>11</v>
      </c>
      <c r="I998" s="579" t="s">
        <v>6</v>
      </c>
      <c r="J998" s="579" t="s">
        <v>66</v>
      </c>
      <c r="K998" s="723">
        <v>0.43209876543209874</v>
      </c>
      <c r="L998" s="449"/>
      <c r="M998" s="450">
        <v>81</v>
      </c>
      <c r="N998" s="450">
        <v>27</v>
      </c>
      <c r="O998" s="726">
        <f t="shared" si="32"/>
        <v>0.33333333333333331</v>
      </c>
      <c r="P998" s="727">
        <v>1</v>
      </c>
      <c r="Q998" s="352">
        <f t="shared" si="33"/>
        <v>77.142857142857153</v>
      </c>
      <c r="R998" s="348"/>
      <c r="S998" s="722"/>
    </row>
    <row r="999" spans="1:19" s="447" customFormat="1">
      <c r="A999" s="446" t="s">
        <v>4</v>
      </c>
      <c r="B999" s="579" t="s">
        <v>3</v>
      </c>
      <c r="C999" s="412" t="s">
        <v>38</v>
      </c>
      <c r="D999" s="579" t="s">
        <v>3178</v>
      </c>
      <c r="E999" s="415" t="s">
        <v>3179</v>
      </c>
      <c r="F999" s="448" t="s">
        <v>137</v>
      </c>
      <c r="G999" s="412" t="s">
        <v>1933</v>
      </c>
      <c r="H999" s="412" t="s">
        <v>11</v>
      </c>
      <c r="I999" s="579" t="s">
        <v>6</v>
      </c>
      <c r="J999" s="579" t="s">
        <v>66</v>
      </c>
      <c r="K999" s="723">
        <v>4.7058823529411764E-2</v>
      </c>
      <c r="L999" s="449"/>
      <c r="M999" s="450">
        <v>85</v>
      </c>
      <c r="N999" s="450">
        <v>4</v>
      </c>
      <c r="O999" s="726">
        <f t="shared" si="32"/>
        <v>4.7058823529411764E-2</v>
      </c>
      <c r="P999" s="727">
        <v>1</v>
      </c>
      <c r="Q999" s="352">
        <f t="shared" si="33"/>
        <v>100</v>
      </c>
      <c r="R999" s="348"/>
      <c r="S999" s="722"/>
    </row>
    <row r="1000" spans="1:19" s="447" customFormat="1">
      <c r="A1000" s="446" t="s">
        <v>4</v>
      </c>
      <c r="B1000" s="579" t="s">
        <v>3</v>
      </c>
      <c r="C1000" s="412" t="s">
        <v>38</v>
      </c>
      <c r="D1000" s="579" t="s">
        <v>3157</v>
      </c>
      <c r="E1000" s="415"/>
      <c r="F1000" s="448" t="s">
        <v>137</v>
      </c>
      <c r="G1000" s="412" t="s">
        <v>1933</v>
      </c>
      <c r="H1000" s="412" t="s">
        <v>11</v>
      </c>
      <c r="I1000" s="579" t="s">
        <v>6</v>
      </c>
      <c r="J1000" s="579" t="s">
        <v>66</v>
      </c>
      <c r="K1000" s="723">
        <v>5.6603773584905669E-2</v>
      </c>
      <c r="L1000" s="449"/>
      <c r="M1000" s="450">
        <v>53</v>
      </c>
      <c r="N1000" s="450">
        <v>2</v>
      </c>
      <c r="O1000" s="726">
        <f t="shared" si="32"/>
        <v>3.7735849056603772E-2</v>
      </c>
      <c r="P1000" s="727">
        <v>1</v>
      </c>
      <c r="Q1000" s="352">
        <f t="shared" si="33"/>
        <v>66.666666666666657</v>
      </c>
      <c r="R1000" s="348"/>
      <c r="S1000" s="722"/>
    </row>
    <row r="1001" spans="1:19" s="447" customFormat="1">
      <c r="A1001" s="446" t="s">
        <v>4</v>
      </c>
      <c r="B1001" s="579" t="s">
        <v>3</v>
      </c>
      <c r="C1001" s="412" t="s">
        <v>1913</v>
      </c>
      <c r="D1001" s="579" t="s">
        <v>3178</v>
      </c>
      <c r="E1001" s="415"/>
      <c r="F1001" s="448" t="s">
        <v>137</v>
      </c>
      <c r="G1001" s="412" t="s">
        <v>1933</v>
      </c>
      <c r="H1001" s="412" t="s">
        <v>11</v>
      </c>
      <c r="I1001" s="579" t="s">
        <v>6</v>
      </c>
      <c r="J1001" s="579" t="s">
        <v>66</v>
      </c>
      <c r="K1001" s="723">
        <v>7.6923076923076927E-2</v>
      </c>
      <c r="L1001" s="449"/>
      <c r="M1001" s="450">
        <v>39</v>
      </c>
      <c r="N1001" s="450">
        <v>3</v>
      </c>
      <c r="O1001" s="726">
        <f t="shared" si="32"/>
        <v>7.6923076923076927E-2</v>
      </c>
      <c r="P1001" s="727">
        <v>1</v>
      </c>
      <c r="Q1001" s="352">
        <f t="shared" si="33"/>
        <v>100</v>
      </c>
      <c r="R1001" s="348"/>
      <c r="S1001" s="722"/>
    </row>
    <row r="1002" spans="1:19" s="447" customFormat="1">
      <c r="A1002" s="446" t="s">
        <v>4</v>
      </c>
      <c r="B1002" s="579" t="s">
        <v>3</v>
      </c>
      <c r="C1002" s="412" t="s">
        <v>1913</v>
      </c>
      <c r="D1002" s="579" t="s">
        <v>3157</v>
      </c>
      <c r="E1002" s="415"/>
      <c r="F1002" s="448" t="s">
        <v>137</v>
      </c>
      <c r="G1002" s="412" t="s">
        <v>1933</v>
      </c>
      <c r="H1002" s="412" t="s">
        <v>11</v>
      </c>
      <c r="I1002" s="579" t="s">
        <v>6</v>
      </c>
      <c r="J1002" s="579" t="s">
        <v>66</v>
      </c>
      <c r="K1002" s="723">
        <v>0.21428571428571427</v>
      </c>
      <c r="L1002" s="449"/>
      <c r="M1002" s="450">
        <v>14</v>
      </c>
      <c r="N1002" s="450">
        <v>3</v>
      </c>
      <c r="O1002" s="726">
        <f t="shared" si="32"/>
        <v>0.21428571428571427</v>
      </c>
      <c r="P1002" s="727">
        <v>1</v>
      </c>
      <c r="Q1002" s="352">
        <f t="shared" si="33"/>
        <v>100</v>
      </c>
      <c r="R1002" s="348"/>
      <c r="S1002" s="722"/>
    </row>
    <row r="1003" spans="1:19" s="447" customFormat="1">
      <c r="A1003" s="446" t="s">
        <v>4</v>
      </c>
      <c r="B1003" s="579" t="s">
        <v>3</v>
      </c>
      <c r="C1003" s="412" t="s">
        <v>1914</v>
      </c>
      <c r="D1003" s="579" t="s">
        <v>3178</v>
      </c>
      <c r="E1003" s="415"/>
      <c r="F1003" s="448" t="s">
        <v>137</v>
      </c>
      <c r="G1003" s="412" t="s">
        <v>1933</v>
      </c>
      <c r="H1003" s="412" t="s">
        <v>11</v>
      </c>
      <c r="I1003" s="579" t="s">
        <v>6</v>
      </c>
      <c r="J1003" s="579" t="s">
        <v>66</v>
      </c>
      <c r="K1003" s="723">
        <v>0.16666666666666663</v>
      </c>
      <c r="L1003" s="449"/>
      <c r="M1003" s="450">
        <v>18</v>
      </c>
      <c r="N1003" s="450">
        <v>3</v>
      </c>
      <c r="O1003" s="726">
        <f t="shared" si="32"/>
        <v>0.16666666666666666</v>
      </c>
      <c r="P1003" s="727">
        <v>1</v>
      </c>
      <c r="Q1003" s="352">
        <f t="shared" si="33"/>
        <v>100.00000000000003</v>
      </c>
      <c r="R1003" s="348"/>
      <c r="S1003" s="722"/>
    </row>
    <row r="1004" spans="1:19" s="447" customFormat="1">
      <c r="A1004" s="446" t="s">
        <v>4</v>
      </c>
      <c r="B1004" s="579" t="s">
        <v>3</v>
      </c>
      <c r="C1004" s="412" t="s">
        <v>1914</v>
      </c>
      <c r="D1004" s="579" t="s">
        <v>3157</v>
      </c>
      <c r="E1004" s="415"/>
      <c r="F1004" s="448" t="s">
        <v>137</v>
      </c>
      <c r="G1004" s="412" t="s">
        <v>1933</v>
      </c>
      <c r="H1004" s="412" t="s">
        <v>11</v>
      </c>
      <c r="I1004" s="579" t="s">
        <v>6</v>
      </c>
      <c r="J1004" s="579" t="s">
        <v>66</v>
      </c>
      <c r="K1004" s="723">
        <v>0.10884353741496598</v>
      </c>
      <c r="L1004" s="449"/>
      <c r="M1004" s="450">
        <v>147</v>
      </c>
      <c r="N1004" s="450">
        <v>11</v>
      </c>
      <c r="O1004" s="726">
        <f t="shared" si="32"/>
        <v>7.4829931972789115E-2</v>
      </c>
      <c r="P1004" s="727">
        <v>1</v>
      </c>
      <c r="Q1004" s="352">
        <f t="shared" si="33"/>
        <v>68.75</v>
      </c>
      <c r="R1004" s="348"/>
      <c r="S1004" s="722"/>
    </row>
    <row r="1005" spans="1:19" s="447" customFormat="1">
      <c r="A1005" s="446" t="s">
        <v>4</v>
      </c>
      <c r="B1005" s="579" t="s">
        <v>3</v>
      </c>
      <c r="C1005" s="412" t="s">
        <v>1914</v>
      </c>
      <c r="D1005" s="579" t="s">
        <v>3158</v>
      </c>
      <c r="E1005" s="415"/>
      <c r="F1005" s="448" t="s">
        <v>137</v>
      </c>
      <c r="G1005" s="412" t="s">
        <v>1933</v>
      </c>
      <c r="H1005" s="412" t="s">
        <v>11</v>
      </c>
      <c r="I1005" s="579" t="s">
        <v>6</v>
      </c>
      <c r="J1005" s="579" t="s">
        <v>66</v>
      </c>
      <c r="K1005" s="723">
        <v>0.21122112211221122</v>
      </c>
      <c r="L1005" s="449"/>
      <c r="M1005" s="450">
        <v>303</v>
      </c>
      <c r="N1005" s="450">
        <v>54</v>
      </c>
      <c r="O1005" s="726">
        <f t="shared" si="32"/>
        <v>0.17821782178217821</v>
      </c>
      <c r="P1005" s="727">
        <v>1</v>
      </c>
      <c r="Q1005" s="352">
        <f t="shared" si="33"/>
        <v>84.375</v>
      </c>
      <c r="R1005" s="348"/>
      <c r="S1005" s="722"/>
    </row>
    <row r="1006" spans="1:19" s="447" customFormat="1">
      <c r="A1006" s="446" t="s">
        <v>4</v>
      </c>
      <c r="B1006" s="579" t="s">
        <v>3</v>
      </c>
      <c r="C1006" s="412" t="s">
        <v>1914</v>
      </c>
      <c r="D1006" s="579" t="s">
        <v>3163</v>
      </c>
      <c r="E1006" s="415"/>
      <c r="F1006" s="448" t="s">
        <v>137</v>
      </c>
      <c r="G1006" s="412" t="s">
        <v>1933</v>
      </c>
      <c r="H1006" s="412" t="s">
        <v>11</v>
      </c>
      <c r="I1006" s="579" t="s">
        <v>6</v>
      </c>
      <c r="J1006" s="579" t="s">
        <v>66</v>
      </c>
      <c r="K1006" s="723">
        <v>0.2196969696969697</v>
      </c>
      <c r="L1006" s="449"/>
      <c r="M1006" s="450">
        <v>132</v>
      </c>
      <c r="N1006" s="450">
        <v>23</v>
      </c>
      <c r="O1006" s="726">
        <f t="shared" si="32"/>
        <v>0.17424242424242425</v>
      </c>
      <c r="P1006" s="727">
        <v>1</v>
      </c>
      <c r="Q1006" s="352">
        <f t="shared" si="33"/>
        <v>79.310344827586206</v>
      </c>
      <c r="R1006" s="348"/>
      <c r="S1006" s="722"/>
    </row>
    <row r="1007" spans="1:19" s="447" customFormat="1">
      <c r="A1007" s="446" t="s">
        <v>4</v>
      </c>
      <c r="B1007" s="579" t="s">
        <v>3</v>
      </c>
      <c r="C1007" s="412" t="s">
        <v>1915</v>
      </c>
      <c r="D1007" s="579" t="s">
        <v>3157</v>
      </c>
      <c r="E1007" s="415" t="s">
        <v>3180</v>
      </c>
      <c r="F1007" s="448" t="s">
        <v>137</v>
      </c>
      <c r="G1007" s="412" t="s">
        <v>1933</v>
      </c>
      <c r="H1007" s="412" t="s">
        <v>11</v>
      </c>
      <c r="I1007" s="579" t="s">
        <v>6</v>
      </c>
      <c r="J1007" s="579" t="s">
        <v>66</v>
      </c>
      <c r="K1007" s="723">
        <v>0.41935483870967744</v>
      </c>
      <c r="L1007" s="449"/>
      <c r="M1007" s="450">
        <v>31</v>
      </c>
      <c r="N1007" s="450">
        <v>12</v>
      </c>
      <c r="O1007" s="726">
        <f t="shared" si="32"/>
        <v>0.38709677419354838</v>
      </c>
      <c r="P1007" s="727">
        <v>1</v>
      </c>
      <c r="Q1007" s="352">
        <f t="shared" si="33"/>
        <v>92.307692307692307</v>
      </c>
      <c r="R1007" s="348"/>
      <c r="S1007" s="722"/>
    </row>
    <row r="1008" spans="1:19" s="447" customFormat="1">
      <c r="A1008" s="446" t="s">
        <v>4</v>
      </c>
      <c r="B1008" s="579" t="s">
        <v>3</v>
      </c>
      <c r="C1008" s="412" t="s">
        <v>1916</v>
      </c>
      <c r="D1008" s="579" t="s">
        <v>3178</v>
      </c>
      <c r="E1008" s="415"/>
      <c r="F1008" s="448" t="s">
        <v>137</v>
      </c>
      <c r="G1008" s="412" t="s">
        <v>1933</v>
      </c>
      <c r="H1008" s="412" t="s">
        <v>11</v>
      </c>
      <c r="I1008" s="579" t="s">
        <v>6</v>
      </c>
      <c r="J1008" s="579" t="s">
        <v>66</v>
      </c>
      <c r="K1008" s="723">
        <v>6.3829787234042548E-2</v>
      </c>
      <c r="L1008" s="449"/>
      <c r="M1008" s="450">
        <v>47</v>
      </c>
      <c r="N1008" s="450">
        <v>2</v>
      </c>
      <c r="O1008" s="726">
        <f t="shared" si="32"/>
        <v>4.2553191489361701E-2</v>
      </c>
      <c r="P1008" s="727">
        <v>1</v>
      </c>
      <c r="Q1008" s="352">
        <f t="shared" si="33"/>
        <v>66.666666666666671</v>
      </c>
      <c r="R1008" s="348"/>
      <c r="S1008" s="722"/>
    </row>
    <row r="1009" spans="1:19" s="447" customFormat="1">
      <c r="A1009" s="446" t="s">
        <v>4</v>
      </c>
      <c r="B1009" s="579" t="s">
        <v>3</v>
      </c>
      <c r="C1009" s="412" t="s">
        <v>1916</v>
      </c>
      <c r="D1009" s="579" t="s">
        <v>3157</v>
      </c>
      <c r="E1009" s="415" t="s">
        <v>3181</v>
      </c>
      <c r="F1009" s="448" t="s">
        <v>137</v>
      </c>
      <c r="G1009" s="412" t="s">
        <v>1933</v>
      </c>
      <c r="H1009" s="412" t="s">
        <v>11</v>
      </c>
      <c r="I1009" s="579" t="s">
        <v>6</v>
      </c>
      <c r="J1009" s="579" t="s">
        <v>66</v>
      </c>
      <c r="K1009" s="723">
        <v>0.34782608695652173</v>
      </c>
      <c r="L1009" s="449"/>
      <c r="M1009" s="450">
        <v>23</v>
      </c>
      <c r="N1009" s="450">
        <v>4</v>
      </c>
      <c r="O1009" s="726">
        <f t="shared" si="32"/>
        <v>0.17391304347826086</v>
      </c>
      <c r="P1009" s="727">
        <v>1</v>
      </c>
      <c r="Q1009" s="352">
        <f t="shared" si="33"/>
        <v>50</v>
      </c>
      <c r="R1009" s="348"/>
      <c r="S1009" s="722"/>
    </row>
    <row r="1010" spans="1:19" s="447" customFormat="1">
      <c r="A1010" s="446" t="s">
        <v>4</v>
      </c>
      <c r="B1010" s="579" t="s">
        <v>3</v>
      </c>
      <c r="C1010" s="412" t="s">
        <v>1917</v>
      </c>
      <c r="D1010" s="579" t="s">
        <v>3157</v>
      </c>
      <c r="E1010" s="415" t="s">
        <v>3182</v>
      </c>
      <c r="F1010" s="448" t="s">
        <v>137</v>
      </c>
      <c r="G1010" s="412" t="s">
        <v>1933</v>
      </c>
      <c r="H1010" s="412" t="s">
        <v>11</v>
      </c>
      <c r="I1010" s="579" t="s">
        <v>6</v>
      </c>
      <c r="J1010" s="579" t="s">
        <v>66</v>
      </c>
      <c r="K1010" s="723">
        <v>0.21428571428571427</v>
      </c>
      <c r="L1010" s="449"/>
      <c r="M1010" s="450">
        <v>42</v>
      </c>
      <c r="N1010" s="450">
        <v>8</v>
      </c>
      <c r="O1010" s="726">
        <f t="shared" si="32"/>
        <v>0.19047619047619047</v>
      </c>
      <c r="P1010" s="727">
        <v>1</v>
      </c>
      <c r="Q1010" s="352">
        <f t="shared" si="33"/>
        <v>88.888888888888886</v>
      </c>
      <c r="R1010" s="348"/>
      <c r="S1010" s="722"/>
    </row>
    <row r="1011" spans="1:19" s="447" customFormat="1">
      <c r="A1011" s="446" t="s">
        <v>4</v>
      </c>
      <c r="B1011" s="579" t="s">
        <v>3</v>
      </c>
      <c r="C1011" s="412" t="s">
        <v>1917</v>
      </c>
      <c r="D1011" s="579" t="s">
        <v>3158</v>
      </c>
      <c r="E1011" s="415" t="s">
        <v>3183</v>
      </c>
      <c r="F1011" s="448" t="s">
        <v>137</v>
      </c>
      <c r="G1011" s="412" t="s">
        <v>1933</v>
      </c>
      <c r="H1011" s="412" t="s">
        <v>11</v>
      </c>
      <c r="I1011" s="579" t="s">
        <v>6</v>
      </c>
      <c r="J1011" s="579" t="s">
        <v>66</v>
      </c>
      <c r="K1011" s="723">
        <v>0.31818181818181818</v>
      </c>
      <c r="L1011" s="449"/>
      <c r="M1011" s="450">
        <v>22</v>
      </c>
      <c r="N1011" s="450">
        <v>5</v>
      </c>
      <c r="O1011" s="726">
        <f t="shared" si="32"/>
        <v>0.22727272727272727</v>
      </c>
      <c r="P1011" s="727">
        <v>1</v>
      </c>
      <c r="Q1011" s="352">
        <f t="shared" si="33"/>
        <v>71.428571428571416</v>
      </c>
      <c r="R1011" s="348"/>
      <c r="S1011" s="722"/>
    </row>
    <row r="1012" spans="1:19" s="447" customFormat="1">
      <c r="A1012" s="446" t="s">
        <v>4</v>
      </c>
      <c r="B1012" s="579" t="s">
        <v>3</v>
      </c>
      <c r="C1012" s="412" t="s">
        <v>1919</v>
      </c>
      <c r="D1012" s="579" t="s">
        <v>3184</v>
      </c>
      <c r="E1012" s="415"/>
      <c r="F1012" s="448" t="s">
        <v>137</v>
      </c>
      <c r="G1012" s="412" t="s">
        <v>1933</v>
      </c>
      <c r="H1012" s="412" t="s">
        <v>11</v>
      </c>
      <c r="I1012" s="579" t="s">
        <v>6</v>
      </c>
      <c r="J1012" s="579" t="s">
        <v>66</v>
      </c>
      <c r="K1012" s="723">
        <v>4.5871559633027525E-2</v>
      </c>
      <c r="L1012" s="449"/>
      <c r="M1012" s="450">
        <v>109</v>
      </c>
      <c r="N1012" s="450">
        <v>3</v>
      </c>
      <c r="O1012" s="726">
        <f t="shared" si="32"/>
        <v>2.7522935779816515E-2</v>
      </c>
      <c r="P1012" s="727">
        <v>1</v>
      </c>
      <c r="Q1012" s="352">
        <f t="shared" si="33"/>
        <v>60</v>
      </c>
      <c r="R1012" s="348"/>
      <c r="S1012" s="722"/>
    </row>
    <row r="1013" spans="1:19" s="447" customFormat="1">
      <c r="A1013" s="446" t="s">
        <v>4</v>
      </c>
      <c r="B1013" s="579" t="s">
        <v>3</v>
      </c>
      <c r="C1013" s="412" t="s">
        <v>1919</v>
      </c>
      <c r="D1013" s="579" t="s">
        <v>3178</v>
      </c>
      <c r="E1013" s="415"/>
      <c r="F1013" s="448" t="s">
        <v>137</v>
      </c>
      <c r="G1013" s="412" t="s">
        <v>1933</v>
      </c>
      <c r="H1013" s="412" t="s">
        <v>11</v>
      </c>
      <c r="I1013" s="579" t="s">
        <v>6</v>
      </c>
      <c r="J1013" s="579" t="s">
        <v>66</v>
      </c>
      <c r="K1013" s="723">
        <v>3.9430449069003289E-2</v>
      </c>
      <c r="L1013" s="449"/>
      <c r="M1013" s="450">
        <v>913</v>
      </c>
      <c r="N1013" s="450">
        <v>28</v>
      </c>
      <c r="O1013" s="726">
        <f t="shared" si="32"/>
        <v>3.0668127053669222E-2</v>
      </c>
      <c r="P1013" s="727">
        <v>1</v>
      </c>
      <c r="Q1013" s="352">
        <f t="shared" si="33"/>
        <v>77.777777777777786</v>
      </c>
      <c r="R1013" s="348"/>
      <c r="S1013" s="722"/>
    </row>
    <row r="1014" spans="1:19" s="447" customFormat="1">
      <c r="A1014" s="446" t="s">
        <v>4</v>
      </c>
      <c r="B1014" s="579" t="s">
        <v>3</v>
      </c>
      <c r="C1014" s="412" t="s">
        <v>1919</v>
      </c>
      <c r="D1014" s="579" t="s">
        <v>3157</v>
      </c>
      <c r="E1014" s="415" t="s">
        <v>3185</v>
      </c>
      <c r="F1014" s="448" t="s">
        <v>137</v>
      </c>
      <c r="G1014" s="412" t="s">
        <v>1933</v>
      </c>
      <c r="H1014" s="412" t="s">
        <v>11</v>
      </c>
      <c r="I1014" s="579" t="s">
        <v>6</v>
      </c>
      <c r="J1014" s="579" t="s">
        <v>66</v>
      </c>
      <c r="K1014" s="723">
        <v>0.26470588235294118</v>
      </c>
      <c r="L1014" s="449"/>
      <c r="M1014" s="450">
        <v>34</v>
      </c>
      <c r="N1014" s="450">
        <v>7</v>
      </c>
      <c r="O1014" s="726">
        <f t="shared" si="32"/>
        <v>0.20588235294117646</v>
      </c>
      <c r="P1014" s="727">
        <v>1</v>
      </c>
      <c r="Q1014" s="352">
        <f t="shared" si="33"/>
        <v>77.777777777777786</v>
      </c>
      <c r="R1014" s="348"/>
      <c r="S1014" s="722"/>
    </row>
    <row r="1015" spans="1:19" s="447" customFormat="1">
      <c r="A1015" s="446" t="s">
        <v>4</v>
      </c>
      <c r="B1015" s="579" t="s">
        <v>3</v>
      </c>
      <c r="C1015" s="412" t="s">
        <v>1920</v>
      </c>
      <c r="D1015" s="579" t="s">
        <v>3178</v>
      </c>
      <c r="E1015" s="415"/>
      <c r="F1015" s="448" t="s">
        <v>137</v>
      </c>
      <c r="G1015" s="412" t="s">
        <v>1933</v>
      </c>
      <c r="H1015" s="412" t="s">
        <v>11</v>
      </c>
      <c r="I1015" s="579" t="s">
        <v>6</v>
      </c>
      <c r="J1015" s="579" t="s">
        <v>66</v>
      </c>
      <c r="K1015" s="723">
        <v>0.16666666666666663</v>
      </c>
      <c r="L1015" s="449"/>
      <c r="M1015" s="450">
        <v>18</v>
      </c>
      <c r="N1015" s="450">
        <v>2</v>
      </c>
      <c r="O1015" s="726">
        <f t="shared" si="32"/>
        <v>0.1111111111111111</v>
      </c>
      <c r="P1015" s="727">
        <v>1</v>
      </c>
      <c r="Q1015" s="352">
        <f t="shared" si="33"/>
        <v>66.666666666666686</v>
      </c>
      <c r="R1015" s="348"/>
      <c r="S1015" s="722"/>
    </row>
    <row r="1016" spans="1:19" s="447" customFormat="1">
      <c r="A1016" s="446" t="s">
        <v>4</v>
      </c>
      <c r="B1016" s="579" t="s">
        <v>3</v>
      </c>
      <c r="C1016" s="412" t="s">
        <v>1920</v>
      </c>
      <c r="D1016" s="579" t="s">
        <v>3157</v>
      </c>
      <c r="E1016" s="415"/>
      <c r="F1016" s="448" t="s">
        <v>137</v>
      </c>
      <c r="G1016" s="412" t="s">
        <v>1933</v>
      </c>
      <c r="H1016" s="412" t="s">
        <v>11</v>
      </c>
      <c r="I1016" s="579" t="s">
        <v>6</v>
      </c>
      <c r="J1016" s="579" t="s">
        <v>66</v>
      </c>
      <c r="K1016" s="723">
        <v>0.10714285714285714</v>
      </c>
      <c r="L1016" s="449"/>
      <c r="M1016" s="450">
        <v>84</v>
      </c>
      <c r="N1016" s="450">
        <v>8</v>
      </c>
      <c r="O1016" s="726">
        <f t="shared" si="32"/>
        <v>9.5238095238095233E-2</v>
      </c>
      <c r="P1016" s="727">
        <v>1</v>
      </c>
      <c r="Q1016" s="352">
        <f t="shared" si="33"/>
        <v>88.888888888888886</v>
      </c>
      <c r="R1016" s="348"/>
      <c r="S1016" s="722"/>
    </row>
    <row r="1017" spans="1:19" s="447" customFormat="1">
      <c r="A1017" s="446" t="s">
        <v>4</v>
      </c>
      <c r="B1017" s="579" t="s">
        <v>3</v>
      </c>
      <c r="C1017" s="412" t="s">
        <v>1920</v>
      </c>
      <c r="D1017" s="579" t="s">
        <v>3158</v>
      </c>
      <c r="E1017" s="415"/>
      <c r="F1017" s="448" t="s">
        <v>137</v>
      </c>
      <c r="G1017" s="412" t="s">
        <v>1933</v>
      </c>
      <c r="H1017" s="412" t="s">
        <v>11</v>
      </c>
      <c r="I1017" s="579" t="s">
        <v>6</v>
      </c>
      <c r="J1017" s="579" t="s">
        <v>66</v>
      </c>
      <c r="K1017" s="723">
        <v>0.14772727272727273</v>
      </c>
      <c r="L1017" s="449"/>
      <c r="M1017" s="450">
        <v>88</v>
      </c>
      <c r="N1017" s="450">
        <v>12</v>
      </c>
      <c r="O1017" s="726">
        <f t="shared" si="32"/>
        <v>0.13636363636363635</v>
      </c>
      <c r="P1017" s="727">
        <v>1</v>
      </c>
      <c r="Q1017" s="352">
        <f t="shared" si="33"/>
        <v>92.307692307692307</v>
      </c>
      <c r="R1017" s="348"/>
      <c r="S1017" s="722"/>
    </row>
    <row r="1018" spans="1:19" s="447" customFormat="1">
      <c r="A1018" s="446" t="s">
        <v>4</v>
      </c>
      <c r="B1018" s="579" t="s">
        <v>3</v>
      </c>
      <c r="C1018" s="412" t="s">
        <v>1920</v>
      </c>
      <c r="D1018" s="579" t="s">
        <v>3163</v>
      </c>
      <c r="E1018" s="415" t="s">
        <v>3186</v>
      </c>
      <c r="F1018" s="448" t="s">
        <v>137</v>
      </c>
      <c r="G1018" s="412" t="s">
        <v>1933</v>
      </c>
      <c r="H1018" s="412" t="s">
        <v>11</v>
      </c>
      <c r="I1018" s="579" t="s">
        <v>6</v>
      </c>
      <c r="J1018" s="579" t="s">
        <v>66</v>
      </c>
      <c r="K1018" s="723">
        <v>0.76923076923076938</v>
      </c>
      <c r="L1018" s="449"/>
      <c r="M1018" s="450">
        <v>26</v>
      </c>
      <c r="N1018" s="450">
        <v>18</v>
      </c>
      <c r="O1018" s="726">
        <f t="shared" si="32"/>
        <v>0.69230769230769229</v>
      </c>
      <c r="P1018" s="727">
        <v>1</v>
      </c>
      <c r="Q1018" s="352">
        <f t="shared" si="33"/>
        <v>89.999999999999986</v>
      </c>
      <c r="R1018" s="348"/>
      <c r="S1018" s="722"/>
    </row>
    <row r="1019" spans="1:19" s="447" customFormat="1">
      <c r="A1019" s="446" t="s">
        <v>4</v>
      </c>
      <c r="B1019" s="579" t="s">
        <v>591</v>
      </c>
      <c r="C1019" s="412" t="s">
        <v>1914</v>
      </c>
      <c r="D1019" s="579" t="s">
        <v>3163</v>
      </c>
      <c r="E1019" s="415"/>
      <c r="F1019" s="448" t="s">
        <v>137</v>
      </c>
      <c r="G1019" s="412" t="s">
        <v>1933</v>
      </c>
      <c r="H1019" s="412" t="s">
        <v>11</v>
      </c>
      <c r="I1019" s="579" t="s">
        <v>6</v>
      </c>
      <c r="J1019" s="579" t="s">
        <v>66</v>
      </c>
      <c r="K1019" s="723">
        <v>0.75609756097560976</v>
      </c>
      <c r="L1019" s="449"/>
      <c r="M1019" s="450">
        <v>41</v>
      </c>
      <c r="N1019" s="450">
        <v>29</v>
      </c>
      <c r="O1019" s="726">
        <f t="shared" si="32"/>
        <v>0.70731707317073167</v>
      </c>
      <c r="P1019" s="727">
        <v>1</v>
      </c>
      <c r="Q1019" s="352">
        <f t="shared" si="33"/>
        <v>93.548387096774192</v>
      </c>
      <c r="R1019" s="348"/>
      <c r="S1019" s="722"/>
    </row>
    <row r="1020" spans="1:19" s="447" customFormat="1">
      <c r="A1020" s="446" t="s">
        <v>4</v>
      </c>
      <c r="B1020" s="579" t="s">
        <v>591</v>
      </c>
      <c r="C1020" s="412" t="s">
        <v>1914</v>
      </c>
      <c r="D1020" s="579" t="s">
        <v>3164</v>
      </c>
      <c r="E1020" s="415"/>
      <c r="F1020" s="448" t="s">
        <v>137</v>
      </c>
      <c r="G1020" s="412" t="s">
        <v>1933</v>
      </c>
      <c r="H1020" s="412" t="s">
        <v>11</v>
      </c>
      <c r="I1020" s="579" t="s">
        <v>6</v>
      </c>
      <c r="J1020" s="579" t="s">
        <v>66</v>
      </c>
      <c r="K1020" s="723">
        <v>0.78787878787878785</v>
      </c>
      <c r="L1020" s="449"/>
      <c r="M1020" s="450">
        <v>33</v>
      </c>
      <c r="N1020" s="450">
        <v>23</v>
      </c>
      <c r="O1020" s="726">
        <f t="shared" si="32"/>
        <v>0.69696969696969702</v>
      </c>
      <c r="P1020" s="727">
        <v>1</v>
      </c>
      <c r="Q1020" s="352">
        <f t="shared" si="33"/>
        <v>88.461538461538453</v>
      </c>
      <c r="R1020" s="348"/>
      <c r="S1020" s="722"/>
    </row>
    <row r="1021" spans="1:19" s="447" customFormat="1">
      <c r="A1021" s="446" t="s">
        <v>4</v>
      </c>
      <c r="B1021" s="579" t="s">
        <v>591</v>
      </c>
      <c r="C1021" s="412" t="s">
        <v>1916</v>
      </c>
      <c r="D1021" s="579" t="s">
        <v>3163</v>
      </c>
      <c r="E1021" s="415" t="s">
        <v>3187</v>
      </c>
      <c r="F1021" s="448" t="s">
        <v>137</v>
      </c>
      <c r="G1021" s="412" t="s">
        <v>1933</v>
      </c>
      <c r="H1021" s="412" t="s">
        <v>11</v>
      </c>
      <c r="I1021" s="579" t="s">
        <v>6</v>
      </c>
      <c r="J1021" s="579" t="s">
        <v>66</v>
      </c>
      <c r="K1021" s="723">
        <v>0.75</v>
      </c>
      <c r="L1021" s="449"/>
      <c r="M1021" s="450">
        <v>12</v>
      </c>
      <c r="N1021" s="450">
        <v>7</v>
      </c>
      <c r="O1021" s="726">
        <f t="shared" si="32"/>
        <v>0.58333333333333337</v>
      </c>
      <c r="P1021" s="727">
        <v>1</v>
      </c>
      <c r="Q1021" s="352">
        <f t="shared" si="33"/>
        <v>77.777777777777786</v>
      </c>
      <c r="R1021" s="348"/>
      <c r="S1021" s="722"/>
    </row>
    <row r="1022" spans="1:19" s="447" customFormat="1">
      <c r="A1022" s="446" t="s">
        <v>4</v>
      </c>
      <c r="B1022" s="579" t="s">
        <v>591</v>
      </c>
      <c r="C1022" s="412" t="s">
        <v>1917</v>
      </c>
      <c r="D1022" s="579" t="s">
        <v>3163</v>
      </c>
      <c r="E1022" s="415" t="s">
        <v>3188</v>
      </c>
      <c r="F1022" s="448" t="s">
        <v>137</v>
      </c>
      <c r="G1022" s="412" t="s">
        <v>1933</v>
      </c>
      <c r="H1022" s="412" t="s">
        <v>11</v>
      </c>
      <c r="I1022" s="579" t="s">
        <v>6</v>
      </c>
      <c r="J1022" s="579" t="s">
        <v>66</v>
      </c>
      <c r="K1022" s="723">
        <v>0.77419354838709675</v>
      </c>
      <c r="L1022" s="449"/>
      <c r="M1022" s="450">
        <v>62</v>
      </c>
      <c r="N1022" s="450">
        <v>45</v>
      </c>
      <c r="O1022" s="726">
        <f t="shared" si="32"/>
        <v>0.72580645161290325</v>
      </c>
      <c r="P1022" s="727">
        <v>1</v>
      </c>
      <c r="Q1022" s="352">
        <f t="shared" si="33"/>
        <v>93.75</v>
      </c>
      <c r="R1022" s="348"/>
      <c r="S1022" s="722"/>
    </row>
    <row r="1023" spans="1:19" s="447" customFormat="1">
      <c r="A1023" s="446" t="s">
        <v>4</v>
      </c>
      <c r="B1023" s="579" t="s">
        <v>591</v>
      </c>
      <c r="C1023" s="412" t="s">
        <v>1917</v>
      </c>
      <c r="D1023" s="579" t="s">
        <v>3164</v>
      </c>
      <c r="E1023" s="415"/>
      <c r="F1023" s="448" t="s">
        <v>137</v>
      </c>
      <c r="G1023" s="412" t="s">
        <v>1933</v>
      </c>
      <c r="H1023" s="412" t="s">
        <v>11</v>
      </c>
      <c r="I1023" s="579" t="s">
        <v>6</v>
      </c>
      <c r="J1023" s="579" t="s">
        <v>66</v>
      </c>
      <c r="K1023" s="723">
        <v>0.8</v>
      </c>
      <c r="L1023" s="449"/>
      <c r="M1023" s="450">
        <v>25</v>
      </c>
      <c r="N1023" s="450">
        <v>18</v>
      </c>
      <c r="O1023" s="726">
        <f t="shared" si="32"/>
        <v>0.72</v>
      </c>
      <c r="P1023" s="727">
        <v>1</v>
      </c>
      <c r="Q1023" s="352">
        <f t="shared" si="33"/>
        <v>90</v>
      </c>
      <c r="R1023" s="348"/>
      <c r="S1023" s="722"/>
    </row>
    <row r="1024" spans="1:19" s="447" customFormat="1">
      <c r="A1024" s="446" t="s">
        <v>4</v>
      </c>
      <c r="B1024" s="579" t="s">
        <v>591</v>
      </c>
      <c r="C1024" s="412" t="s">
        <v>1920</v>
      </c>
      <c r="D1024" s="579" t="s">
        <v>3164</v>
      </c>
      <c r="E1024" s="415"/>
      <c r="F1024" s="448" t="s">
        <v>137</v>
      </c>
      <c r="G1024" s="412" t="s">
        <v>1933</v>
      </c>
      <c r="H1024" s="412" t="s">
        <v>11</v>
      </c>
      <c r="I1024" s="579" t="s">
        <v>6</v>
      </c>
      <c r="J1024" s="579" t="s">
        <v>66</v>
      </c>
      <c r="K1024" s="723">
        <v>0.76923076923076938</v>
      </c>
      <c r="L1024" s="449"/>
      <c r="M1024" s="450">
        <v>26</v>
      </c>
      <c r="N1024" s="450">
        <v>19</v>
      </c>
      <c r="O1024" s="726">
        <f t="shared" si="32"/>
        <v>0.73076923076923073</v>
      </c>
      <c r="P1024" s="727">
        <v>1</v>
      </c>
      <c r="Q1024" s="352">
        <f t="shared" si="33"/>
        <v>94.999999999999986</v>
      </c>
      <c r="R1024" s="348"/>
      <c r="S1024" s="722"/>
    </row>
    <row r="1025" spans="1:19" s="447" customFormat="1">
      <c r="A1025" s="446" t="s">
        <v>4</v>
      </c>
      <c r="B1025" s="579" t="s">
        <v>3160</v>
      </c>
      <c r="C1025" s="412" t="s">
        <v>38</v>
      </c>
      <c r="D1025" s="579" t="s">
        <v>3155</v>
      </c>
      <c r="E1025" s="415" t="s">
        <v>3156</v>
      </c>
      <c r="F1025" s="448" t="s">
        <v>137</v>
      </c>
      <c r="G1025" s="412" t="s">
        <v>1934</v>
      </c>
      <c r="H1025" s="412" t="s">
        <v>11</v>
      </c>
      <c r="I1025" s="579" t="s">
        <v>6</v>
      </c>
      <c r="J1025" s="579" t="s">
        <v>66</v>
      </c>
      <c r="K1025" s="723">
        <v>6.0869565217391307E-2</v>
      </c>
      <c r="L1025" s="449"/>
      <c r="M1025" s="450">
        <v>115</v>
      </c>
      <c r="N1025" s="450">
        <v>5</v>
      </c>
      <c r="O1025" s="726">
        <f>N1025/M1025</f>
        <v>4.3478260869565216E-2</v>
      </c>
      <c r="P1025" s="727">
        <v>1</v>
      </c>
      <c r="Q1025" s="352">
        <f>N1025/(M1025*K1025/100)</f>
        <v>71.428571428571416</v>
      </c>
      <c r="R1025" s="348"/>
      <c r="S1025" s="722"/>
    </row>
    <row r="1026" spans="1:19" s="447" customFormat="1">
      <c r="A1026" s="446" t="s">
        <v>4</v>
      </c>
      <c r="B1026" s="579" t="s">
        <v>3160</v>
      </c>
      <c r="C1026" s="412" t="s">
        <v>38</v>
      </c>
      <c r="D1026" s="579" t="s">
        <v>3157</v>
      </c>
      <c r="E1026" s="415"/>
      <c r="F1026" s="448" t="s">
        <v>137</v>
      </c>
      <c r="G1026" s="412" t="s">
        <v>1934</v>
      </c>
      <c r="H1026" s="412" t="s">
        <v>11</v>
      </c>
      <c r="I1026" s="579" t="s">
        <v>6</v>
      </c>
      <c r="J1026" s="579" t="s">
        <v>66</v>
      </c>
      <c r="K1026" s="723">
        <v>0.14388489208633093</v>
      </c>
      <c r="L1026" s="449"/>
      <c r="M1026" s="450">
        <v>139</v>
      </c>
      <c r="N1026" s="450">
        <v>16</v>
      </c>
      <c r="O1026" s="726">
        <f t="shared" ref="O1026:O1084" si="34">N1026/M1026</f>
        <v>0.11510791366906475</v>
      </c>
      <c r="P1026" s="727">
        <v>1</v>
      </c>
      <c r="Q1026" s="352">
        <f t="shared" ref="Q1026:Q1084" si="35">N1026/(M1026*K1026/100)</f>
        <v>80</v>
      </c>
      <c r="R1026" s="348"/>
      <c r="S1026" s="722"/>
    </row>
    <row r="1027" spans="1:19" s="447" customFormat="1">
      <c r="A1027" s="446" t="s">
        <v>4</v>
      </c>
      <c r="B1027" s="579" t="s">
        <v>3160</v>
      </c>
      <c r="C1027" s="412" t="s">
        <v>38</v>
      </c>
      <c r="D1027" s="579" t="s">
        <v>3158</v>
      </c>
      <c r="E1027" s="415" t="s">
        <v>3159</v>
      </c>
      <c r="F1027" s="448" t="s">
        <v>137</v>
      </c>
      <c r="G1027" s="412" t="s">
        <v>1934</v>
      </c>
      <c r="H1027" s="412" t="s">
        <v>11</v>
      </c>
      <c r="I1027" s="579" t="s">
        <v>6</v>
      </c>
      <c r="J1027" s="579" t="s">
        <v>66</v>
      </c>
      <c r="K1027" s="723">
        <v>0.32</v>
      </c>
      <c r="L1027" s="449"/>
      <c r="M1027" s="450">
        <v>25</v>
      </c>
      <c r="N1027" s="450">
        <v>7</v>
      </c>
      <c r="O1027" s="726">
        <f t="shared" si="34"/>
        <v>0.28000000000000003</v>
      </c>
      <c r="P1027" s="727">
        <v>1</v>
      </c>
      <c r="Q1027" s="352">
        <f t="shared" si="35"/>
        <v>87.5</v>
      </c>
      <c r="R1027" s="348"/>
      <c r="S1027" s="722"/>
    </row>
    <row r="1028" spans="1:19" s="447" customFormat="1">
      <c r="A1028" s="446" t="s">
        <v>4</v>
      </c>
      <c r="B1028" s="579" t="s">
        <v>3160</v>
      </c>
      <c r="C1028" s="412" t="s">
        <v>1913</v>
      </c>
      <c r="D1028" s="579" t="s">
        <v>3161</v>
      </c>
      <c r="E1028" s="415"/>
      <c r="F1028" s="448" t="s">
        <v>137</v>
      </c>
      <c r="G1028" s="412" t="s">
        <v>1934</v>
      </c>
      <c r="H1028" s="412" t="s">
        <v>11</v>
      </c>
      <c r="I1028" s="579" t="s">
        <v>6</v>
      </c>
      <c r="J1028" s="579" t="s">
        <v>66</v>
      </c>
      <c r="K1028" s="723">
        <v>3.7486218302094816E-2</v>
      </c>
      <c r="L1028" s="449"/>
      <c r="M1028" s="450">
        <v>1814</v>
      </c>
      <c r="N1028" s="450">
        <v>54</v>
      </c>
      <c r="O1028" s="726">
        <f t="shared" si="34"/>
        <v>2.9768467475192944E-2</v>
      </c>
      <c r="P1028" s="727">
        <v>1</v>
      </c>
      <c r="Q1028" s="352">
        <f t="shared" si="35"/>
        <v>79.411764705882348</v>
      </c>
      <c r="R1028" s="348"/>
      <c r="S1028" s="722"/>
    </row>
    <row r="1029" spans="1:19" s="447" customFormat="1">
      <c r="A1029" s="446" t="s">
        <v>4</v>
      </c>
      <c r="B1029" s="579" t="s">
        <v>3160</v>
      </c>
      <c r="C1029" s="412" t="s">
        <v>1913</v>
      </c>
      <c r="D1029" s="579" t="s">
        <v>3155</v>
      </c>
      <c r="E1029" s="415"/>
      <c r="F1029" s="448" t="s">
        <v>137</v>
      </c>
      <c r="G1029" s="412" t="s">
        <v>1934</v>
      </c>
      <c r="H1029" s="412" t="s">
        <v>11</v>
      </c>
      <c r="I1029" s="579" t="s">
        <v>6</v>
      </c>
      <c r="J1029" s="579" t="s">
        <v>66</v>
      </c>
      <c r="K1029" s="723">
        <v>0.35714285714285715</v>
      </c>
      <c r="L1029" s="449"/>
      <c r="M1029" s="450">
        <v>14</v>
      </c>
      <c r="N1029" s="450">
        <v>4</v>
      </c>
      <c r="O1029" s="726">
        <f t="shared" si="34"/>
        <v>0.2857142857142857</v>
      </c>
      <c r="P1029" s="727">
        <v>1</v>
      </c>
      <c r="Q1029" s="352">
        <f t="shared" si="35"/>
        <v>80</v>
      </c>
      <c r="R1029" s="348"/>
      <c r="S1029" s="722"/>
    </row>
    <row r="1030" spans="1:19" s="447" customFormat="1">
      <c r="A1030" s="446" t="s">
        <v>4</v>
      </c>
      <c r="B1030" s="579" t="s">
        <v>3160</v>
      </c>
      <c r="C1030" s="412" t="s">
        <v>1913</v>
      </c>
      <c r="D1030" s="579" t="s">
        <v>3157</v>
      </c>
      <c r="E1030" s="415"/>
      <c r="F1030" s="448" t="s">
        <v>137</v>
      </c>
      <c r="G1030" s="412" t="s">
        <v>1934</v>
      </c>
      <c r="H1030" s="412" t="s">
        <v>11</v>
      </c>
      <c r="I1030" s="579" t="s">
        <v>6</v>
      </c>
      <c r="J1030" s="579" t="s">
        <v>66</v>
      </c>
      <c r="K1030" s="723">
        <v>7.1428571428571425E-2</v>
      </c>
      <c r="L1030" s="449"/>
      <c r="M1030" s="450">
        <v>84</v>
      </c>
      <c r="N1030" s="450">
        <v>3</v>
      </c>
      <c r="O1030" s="726">
        <f t="shared" si="34"/>
        <v>3.5714285714285712E-2</v>
      </c>
      <c r="P1030" s="727">
        <v>1</v>
      </c>
      <c r="Q1030" s="352">
        <f t="shared" si="35"/>
        <v>50</v>
      </c>
      <c r="R1030" s="348"/>
      <c r="S1030" s="722"/>
    </row>
    <row r="1031" spans="1:19" s="447" customFormat="1">
      <c r="A1031" s="446" t="s">
        <v>4</v>
      </c>
      <c r="B1031" s="579" t="s">
        <v>3160</v>
      </c>
      <c r="C1031" s="412" t="s">
        <v>1914</v>
      </c>
      <c r="D1031" s="579" t="s">
        <v>3157</v>
      </c>
      <c r="E1031" s="415" t="s">
        <v>3162</v>
      </c>
      <c r="F1031" s="448" t="s">
        <v>137</v>
      </c>
      <c r="G1031" s="412" t="s">
        <v>1934</v>
      </c>
      <c r="H1031" s="412" t="s">
        <v>11</v>
      </c>
      <c r="I1031" s="579" t="s">
        <v>6</v>
      </c>
      <c r="J1031" s="579" t="s">
        <v>66</v>
      </c>
      <c r="K1031" s="723">
        <v>0.18181818181818182</v>
      </c>
      <c r="L1031" s="449"/>
      <c r="M1031" s="450">
        <v>66</v>
      </c>
      <c r="N1031" s="450">
        <v>9</v>
      </c>
      <c r="O1031" s="726">
        <f t="shared" si="34"/>
        <v>0.13636363636363635</v>
      </c>
      <c r="P1031" s="727">
        <v>1</v>
      </c>
      <c r="Q1031" s="352">
        <f t="shared" si="35"/>
        <v>75</v>
      </c>
      <c r="R1031" s="348"/>
      <c r="S1031" s="722"/>
    </row>
    <row r="1032" spans="1:19" s="447" customFormat="1">
      <c r="A1032" s="446" t="s">
        <v>4</v>
      </c>
      <c r="B1032" s="579" t="s">
        <v>3160</v>
      </c>
      <c r="C1032" s="412" t="s">
        <v>1914</v>
      </c>
      <c r="D1032" s="579" t="s">
        <v>3158</v>
      </c>
      <c r="E1032" s="415"/>
      <c r="F1032" s="448" t="s">
        <v>137</v>
      </c>
      <c r="G1032" s="412" t="s">
        <v>1934</v>
      </c>
      <c r="H1032" s="412" t="s">
        <v>11</v>
      </c>
      <c r="I1032" s="579" t="s">
        <v>6</v>
      </c>
      <c r="J1032" s="579" t="s">
        <v>66</v>
      </c>
      <c r="K1032" s="723">
        <v>0.24</v>
      </c>
      <c r="L1032" s="449"/>
      <c r="M1032" s="450">
        <v>75</v>
      </c>
      <c r="N1032" s="450">
        <v>10</v>
      </c>
      <c r="O1032" s="726">
        <f t="shared" si="34"/>
        <v>0.13333333333333333</v>
      </c>
      <c r="P1032" s="727">
        <v>1</v>
      </c>
      <c r="Q1032" s="352">
        <f t="shared" si="35"/>
        <v>55.555555555555557</v>
      </c>
      <c r="R1032" s="348"/>
      <c r="S1032" s="722"/>
    </row>
    <row r="1033" spans="1:19" s="447" customFormat="1">
      <c r="A1033" s="446" t="s">
        <v>4</v>
      </c>
      <c r="B1033" s="579" t="s">
        <v>3160</v>
      </c>
      <c r="C1033" s="412" t="s">
        <v>1914</v>
      </c>
      <c r="D1033" s="579" t="s">
        <v>3163</v>
      </c>
      <c r="E1033" s="415"/>
      <c r="F1033" s="448" t="s">
        <v>137</v>
      </c>
      <c r="G1033" s="412" t="s">
        <v>1934</v>
      </c>
      <c r="H1033" s="412" t="s">
        <v>11</v>
      </c>
      <c r="I1033" s="579" t="s">
        <v>6</v>
      </c>
      <c r="J1033" s="579" t="s">
        <v>66</v>
      </c>
      <c r="K1033" s="723">
        <v>0.45370370370370372</v>
      </c>
      <c r="L1033" s="449"/>
      <c r="M1033" s="450">
        <v>108</v>
      </c>
      <c r="N1033" s="450">
        <v>36</v>
      </c>
      <c r="O1033" s="726">
        <f t="shared" si="34"/>
        <v>0.33333333333333331</v>
      </c>
      <c r="P1033" s="727">
        <v>1</v>
      </c>
      <c r="Q1033" s="352">
        <f t="shared" si="35"/>
        <v>73.469387755102048</v>
      </c>
      <c r="R1033" s="348"/>
      <c r="S1033" s="722"/>
    </row>
    <row r="1034" spans="1:19" s="447" customFormat="1">
      <c r="A1034" s="446" t="s">
        <v>4</v>
      </c>
      <c r="B1034" s="579" t="s">
        <v>3160</v>
      </c>
      <c r="C1034" s="412" t="s">
        <v>1914</v>
      </c>
      <c r="D1034" s="579" t="s">
        <v>3164</v>
      </c>
      <c r="E1034" s="415"/>
      <c r="F1034" s="448" t="s">
        <v>137</v>
      </c>
      <c r="G1034" s="412" t="s">
        <v>1934</v>
      </c>
      <c r="H1034" s="412" t="s">
        <v>11</v>
      </c>
      <c r="I1034" s="579" t="s">
        <v>6</v>
      </c>
      <c r="J1034" s="579" t="s">
        <v>66</v>
      </c>
      <c r="K1034" s="723">
        <v>0.76923076923076938</v>
      </c>
      <c r="L1034" s="449"/>
      <c r="M1034" s="450">
        <v>13</v>
      </c>
      <c r="N1034" s="450">
        <v>10</v>
      </c>
      <c r="O1034" s="726">
        <f t="shared" si="34"/>
        <v>0.76923076923076927</v>
      </c>
      <c r="P1034" s="727">
        <v>1</v>
      </c>
      <c r="Q1034" s="352">
        <f t="shared" si="35"/>
        <v>99.999999999999986</v>
      </c>
      <c r="R1034" s="348"/>
      <c r="S1034" s="722"/>
    </row>
    <row r="1035" spans="1:19" s="447" customFormat="1">
      <c r="A1035" s="446" t="s">
        <v>4</v>
      </c>
      <c r="B1035" s="579" t="s">
        <v>3160</v>
      </c>
      <c r="C1035" s="412" t="s">
        <v>1915</v>
      </c>
      <c r="D1035" s="579" t="s">
        <v>3155</v>
      </c>
      <c r="E1035" s="415"/>
      <c r="F1035" s="448" t="s">
        <v>137</v>
      </c>
      <c r="G1035" s="412" t="s">
        <v>1934</v>
      </c>
      <c r="H1035" s="412" t="s">
        <v>11</v>
      </c>
      <c r="I1035" s="579" t="s">
        <v>6</v>
      </c>
      <c r="J1035" s="579" t="s">
        <v>66</v>
      </c>
      <c r="K1035" s="723">
        <v>8.4507042253521125E-2</v>
      </c>
      <c r="L1035" s="449"/>
      <c r="M1035" s="450">
        <v>71</v>
      </c>
      <c r="N1035" s="450">
        <v>4</v>
      </c>
      <c r="O1035" s="726">
        <f t="shared" si="34"/>
        <v>5.6338028169014086E-2</v>
      </c>
      <c r="P1035" s="727">
        <v>1</v>
      </c>
      <c r="Q1035" s="352">
        <f t="shared" si="35"/>
        <v>66.666666666666671</v>
      </c>
      <c r="R1035" s="348"/>
      <c r="S1035" s="722"/>
    </row>
    <row r="1036" spans="1:19" s="447" customFormat="1">
      <c r="A1036" s="446" t="s">
        <v>4</v>
      </c>
      <c r="B1036" s="579" t="s">
        <v>3160</v>
      </c>
      <c r="C1036" s="412" t="s">
        <v>1915</v>
      </c>
      <c r="D1036" s="579" t="s">
        <v>3155</v>
      </c>
      <c r="E1036" s="415" t="s">
        <v>3165</v>
      </c>
      <c r="F1036" s="448" t="s">
        <v>137</v>
      </c>
      <c r="G1036" s="412" t="s">
        <v>1934</v>
      </c>
      <c r="H1036" s="412" t="s">
        <v>11</v>
      </c>
      <c r="I1036" s="579" t="s">
        <v>6</v>
      </c>
      <c r="J1036" s="579" t="s">
        <v>66</v>
      </c>
      <c r="K1036" s="723">
        <v>0.25</v>
      </c>
      <c r="L1036" s="449" t="s">
        <v>3166</v>
      </c>
      <c r="M1036" s="450">
        <v>12</v>
      </c>
      <c r="N1036" s="450">
        <v>3</v>
      </c>
      <c r="O1036" s="726">
        <f t="shared" si="34"/>
        <v>0.25</v>
      </c>
      <c r="P1036" s="727">
        <v>1</v>
      </c>
      <c r="Q1036" s="352">
        <f t="shared" si="35"/>
        <v>100</v>
      </c>
      <c r="R1036" s="348"/>
      <c r="S1036" s="722"/>
    </row>
    <row r="1037" spans="1:19" s="447" customFormat="1">
      <c r="A1037" s="446" t="s">
        <v>4</v>
      </c>
      <c r="B1037" s="579" t="s">
        <v>3160</v>
      </c>
      <c r="C1037" s="412" t="s">
        <v>1915</v>
      </c>
      <c r="D1037" s="579" t="s">
        <v>3157</v>
      </c>
      <c r="E1037" s="415"/>
      <c r="F1037" s="448" t="s">
        <v>137</v>
      </c>
      <c r="G1037" s="412" t="s">
        <v>1934</v>
      </c>
      <c r="H1037" s="412" t="s">
        <v>11</v>
      </c>
      <c r="I1037" s="579" t="s">
        <v>6</v>
      </c>
      <c r="J1037" s="579" t="s">
        <v>66</v>
      </c>
      <c r="K1037" s="723">
        <v>0.12068965517241378</v>
      </c>
      <c r="L1037" s="449"/>
      <c r="M1037" s="450">
        <v>58</v>
      </c>
      <c r="N1037" s="450">
        <v>4</v>
      </c>
      <c r="O1037" s="726">
        <f t="shared" si="34"/>
        <v>6.8965517241379309E-2</v>
      </c>
      <c r="P1037" s="727">
        <v>1</v>
      </c>
      <c r="Q1037" s="352">
        <f t="shared" si="35"/>
        <v>57.142857142857146</v>
      </c>
      <c r="R1037" s="348"/>
      <c r="S1037" s="722"/>
    </row>
    <row r="1038" spans="1:19" s="447" customFormat="1">
      <c r="A1038" s="446" t="s">
        <v>4</v>
      </c>
      <c r="B1038" s="579" t="s">
        <v>3160</v>
      </c>
      <c r="C1038" s="412" t="s">
        <v>1916</v>
      </c>
      <c r="D1038" s="579" t="s">
        <v>3155</v>
      </c>
      <c r="E1038" s="415" t="s">
        <v>3167</v>
      </c>
      <c r="F1038" s="448" t="s">
        <v>137</v>
      </c>
      <c r="G1038" s="412" t="s">
        <v>1934</v>
      </c>
      <c r="H1038" s="412" t="s">
        <v>11</v>
      </c>
      <c r="I1038" s="579" t="s">
        <v>6</v>
      </c>
      <c r="J1038" s="579" t="s">
        <v>66</v>
      </c>
      <c r="K1038" s="723">
        <v>6.3492063492063489E-2</v>
      </c>
      <c r="L1038" s="449"/>
      <c r="M1038" s="450">
        <v>63</v>
      </c>
      <c r="N1038" s="450">
        <v>3</v>
      </c>
      <c r="O1038" s="726">
        <f t="shared" si="34"/>
        <v>4.7619047619047616E-2</v>
      </c>
      <c r="P1038" s="727">
        <v>1</v>
      </c>
      <c r="Q1038" s="352">
        <f t="shared" si="35"/>
        <v>75</v>
      </c>
      <c r="R1038" s="348"/>
      <c r="S1038" s="722"/>
    </row>
    <row r="1039" spans="1:19" s="447" customFormat="1">
      <c r="A1039" s="446" t="s">
        <v>4</v>
      </c>
      <c r="B1039" s="579" t="s">
        <v>3160</v>
      </c>
      <c r="C1039" s="412" t="s">
        <v>1916</v>
      </c>
      <c r="D1039" s="579" t="s">
        <v>3155</v>
      </c>
      <c r="E1039" s="415" t="s">
        <v>3168</v>
      </c>
      <c r="F1039" s="448" t="s">
        <v>137</v>
      </c>
      <c r="G1039" s="412" t="s">
        <v>1934</v>
      </c>
      <c r="H1039" s="412" t="s">
        <v>11</v>
      </c>
      <c r="I1039" s="579" t="s">
        <v>6</v>
      </c>
      <c r="J1039" s="579" t="s">
        <v>66</v>
      </c>
      <c r="K1039" s="723">
        <v>6.9767441860465115E-2</v>
      </c>
      <c r="L1039" s="449" t="s">
        <v>3166</v>
      </c>
      <c r="M1039" s="450">
        <v>43</v>
      </c>
      <c r="N1039" s="450">
        <v>3</v>
      </c>
      <c r="O1039" s="726">
        <f t="shared" si="34"/>
        <v>6.9767441860465115E-2</v>
      </c>
      <c r="P1039" s="727">
        <v>1</v>
      </c>
      <c r="Q1039" s="352">
        <f t="shared" si="35"/>
        <v>100</v>
      </c>
      <c r="R1039" s="348"/>
      <c r="S1039" s="722"/>
    </row>
    <row r="1040" spans="1:19" s="447" customFormat="1">
      <c r="A1040" s="446" t="s">
        <v>4</v>
      </c>
      <c r="B1040" s="579" t="s">
        <v>3160</v>
      </c>
      <c r="C1040" s="412" t="s">
        <v>1916</v>
      </c>
      <c r="D1040" s="579" t="s">
        <v>3157</v>
      </c>
      <c r="E1040" s="415"/>
      <c r="F1040" s="448" t="s">
        <v>137</v>
      </c>
      <c r="G1040" s="412" t="s">
        <v>1934</v>
      </c>
      <c r="H1040" s="412" t="s">
        <v>11</v>
      </c>
      <c r="I1040" s="579" t="s">
        <v>6</v>
      </c>
      <c r="J1040" s="579" t="s">
        <v>66</v>
      </c>
      <c r="K1040" s="723">
        <v>0.12345679012345678</v>
      </c>
      <c r="L1040" s="449"/>
      <c r="M1040" s="450">
        <v>81</v>
      </c>
      <c r="N1040" s="450">
        <v>9</v>
      </c>
      <c r="O1040" s="726">
        <f t="shared" si="34"/>
        <v>0.1111111111111111</v>
      </c>
      <c r="P1040" s="727">
        <v>1</v>
      </c>
      <c r="Q1040" s="352">
        <f t="shared" si="35"/>
        <v>90</v>
      </c>
      <c r="R1040" s="348"/>
      <c r="S1040" s="722"/>
    </row>
    <row r="1041" spans="1:19" s="447" customFormat="1">
      <c r="A1041" s="446" t="s">
        <v>4</v>
      </c>
      <c r="B1041" s="579" t="s">
        <v>3160</v>
      </c>
      <c r="C1041" s="412" t="s">
        <v>1916</v>
      </c>
      <c r="D1041" s="579" t="s">
        <v>3157</v>
      </c>
      <c r="E1041" s="415"/>
      <c r="F1041" s="448" t="s">
        <v>137</v>
      </c>
      <c r="G1041" s="412" t="s">
        <v>1934</v>
      </c>
      <c r="H1041" s="412" t="s">
        <v>11</v>
      </c>
      <c r="I1041" s="579" t="s">
        <v>6</v>
      </c>
      <c r="J1041" s="579" t="s">
        <v>66</v>
      </c>
      <c r="K1041" s="723">
        <v>0.1111111111111111</v>
      </c>
      <c r="L1041" s="449" t="s">
        <v>3166</v>
      </c>
      <c r="M1041" s="450">
        <v>27</v>
      </c>
      <c r="N1041" s="450">
        <v>3</v>
      </c>
      <c r="O1041" s="726">
        <f t="shared" si="34"/>
        <v>0.1111111111111111</v>
      </c>
      <c r="P1041" s="727">
        <v>1</v>
      </c>
      <c r="Q1041" s="352">
        <f t="shared" si="35"/>
        <v>100</v>
      </c>
      <c r="R1041" s="348"/>
      <c r="S1041" s="722"/>
    </row>
    <row r="1042" spans="1:19" s="447" customFormat="1">
      <c r="A1042" s="446" t="s">
        <v>4</v>
      </c>
      <c r="B1042" s="579" t="s">
        <v>3160</v>
      </c>
      <c r="C1042" s="412" t="s">
        <v>1916</v>
      </c>
      <c r="D1042" s="579" t="s">
        <v>3157</v>
      </c>
      <c r="E1042" s="415" t="s">
        <v>3169</v>
      </c>
      <c r="F1042" s="448" t="s">
        <v>137</v>
      </c>
      <c r="G1042" s="412" t="s">
        <v>1934</v>
      </c>
      <c r="H1042" s="412" t="s">
        <v>11</v>
      </c>
      <c r="I1042" s="579" t="s">
        <v>6</v>
      </c>
      <c r="J1042" s="579" t="s">
        <v>66</v>
      </c>
      <c r="K1042" s="723">
        <v>0.26315789473684209</v>
      </c>
      <c r="L1042" s="449" t="s">
        <v>3170</v>
      </c>
      <c r="M1042" s="450">
        <v>19</v>
      </c>
      <c r="N1042" s="450">
        <v>3</v>
      </c>
      <c r="O1042" s="726">
        <f t="shared" si="34"/>
        <v>0.15789473684210525</v>
      </c>
      <c r="P1042" s="727">
        <v>1</v>
      </c>
      <c r="Q1042" s="352">
        <f t="shared" si="35"/>
        <v>60</v>
      </c>
      <c r="R1042" s="348"/>
      <c r="S1042" s="722"/>
    </row>
    <row r="1043" spans="1:19" s="447" customFormat="1">
      <c r="A1043" s="446" t="s">
        <v>4</v>
      </c>
      <c r="B1043" s="579" t="s">
        <v>3160</v>
      </c>
      <c r="C1043" s="412" t="s">
        <v>1916</v>
      </c>
      <c r="D1043" s="579" t="s">
        <v>3158</v>
      </c>
      <c r="E1043" s="415"/>
      <c r="F1043" s="448" t="s">
        <v>137</v>
      </c>
      <c r="G1043" s="412" t="s">
        <v>1934</v>
      </c>
      <c r="H1043" s="412" t="s">
        <v>11</v>
      </c>
      <c r="I1043" s="579" t="s">
        <v>6</v>
      </c>
      <c r="J1043" s="579" t="s">
        <v>66</v>
      </c>
      <c r="K1043" s="723">
        <v>0.27586206896551724</v>
      </c>
      <c r="L1043" s="449"/>
      <c r="M1043" s="450">
        <v>29</v>
      </c>
      <c r="N1043" s="450">
        <v>8</v>
      </c>
      <c r="O1043" s="726">
        <f t="shared" si="34"/>
        <v>0.27586206896551724</v>
      </c>
      <c r="P1043" s="727">
        <v>1</v>
      </c>
      <c r="Q1043" s="352">
        <f t="shared" si="35"/>
        <v>100</v>
      </c>
      <c r="R1043" s="348"/>
      <c r="S1043" s="722"/>
    </row>
    <row r="1044" spans="1:19" s="447" customFormat="1">
      <c r="A1044" s="446" t="s">
        <v>4</v>
      </c>
      <c r="B1044" s="579" t="s">
        <v>3160</v>
      </c>
      <c r="C1044" s="412" t="s">
        <v>1916</v>
      </c>
      <c r="D1044" s="579" t="s">
        <v>3163</v>
      </c>
      <c r="E1044" s="415"/>
      <c r="F1044" s="448" t="s">
        <v>137</v>
      </c>
      <c r="G1044" s="412" t="s">
        <v>1934</v>
      </c>
      <c r="H1044" s="412" t="s">
        <v>11</v>
      </c>
      <c r="I1044" s="579" t="s">
        <v>6</v>
      </c>
      <c r="J1044" s="579" t="s">
        <v>66</v>
      </c>
      <c r="K1044" s="723">
        <v>0.4</v>
      </c>
      <c r="L1044" s="449"/>
      <c r="M1044" s="450">
        <v>25</v>
      </c>
      <c r="N1044" s="450">
        <v>10</v>
      </c>
      <c r="O1044" s="726">
        <f t="shared" si="34"/>
        <v>0.4</v>
      </c>
      <c r="P1044" s="727">
        <v>1</v>
      </c>
      <c r="Q1044" s="352">
        <f t="shared" si="35"/>
        <v>100</v>
      </c>
      <c r="R1044" s="348"/>
      <c r="S1044" s="722"/>
    </row>
    <row r="1045" spans="1:19" s="447" customFormat="1">
      <c r="A1045" s="446" t="s">
        <v>4</v>
      </c>
      <c r="B1045" s="579" t="s">
        <v>3160</v>
      </c>
      <c r="C1045" s="412" t="s">
        <v>1916</v>
      </c>
      <c r="D1045" s="579" t="s">
        <v>3163</v>
      </c>
      <c r="E1045" s="415" t="s">
        <v>3171</v>
      </c>
      <c r="F1045" s="448" t="s">
        <v>137</v>
      </c>
      <c r="G1045" s="412" t="s">
        <v>1934</v>
      </c>
      <c r="H1045" s="412" t="s">
        <v>11</v>
      </c>
      <c r="I1045" s="579" t="s">
        <v>6</v>
      </c>
      <c r="J1045" s="579" t="s">
        <v>66</v>
      </c>
      <c r="K1045" s="723">
        <v>0.45454545454545453</v>
      </c>
      <c r="L1045" s="449" t="s">
        <v>3166</v>
      </c>
      <c r="M1045" s="450">
        <v>22</v>
      </c>
      <c r="N1045" s="450">
        <v>9</v>
      </c>
      <c r="O1045" s="726">
        <f t="shared" si="34"/>
        <v>0.40909090909090912</v>
      </c>
      <c r="P1045" s="727">
        <v>1</v>
      </c>
      <c r="Q1045" s="352">
        <f t="shared" si="35"/>
        <v>90</v>
      </c>
      <c r="R1045" s="348"/>
      <c r="S1045" s="722"/>
    </row>
    <row r="1046" spans="1:19" s="447" customFormat="1">
      <c r="A1046" s="446" t="s">
        <v>4</v>
      </c>
      <c r="B1046" s="579" t="s">
        <v>3160</v>
      </c>
      <c r="C1046" s="412" t="s">
        <v>1917</v>
      </c>
      <c r="D1046" s="579" t="s">
        <v>3158</v>
      </c>
      <c r="E1046" s="415" t="s">
        <v>3172</v>
      </c>
      <c r="F1046" s="448" t="s">
        <v>137</v>
      </c>
      <c r="G1046" s="412" t="s">
        <v>1934</v>
      </c>
      <c r="H1046" s="412" t="s">
        <v>11</v>
      </c>
      <c r="I1046" s="579" t="s">
        <v>6</v>
      </c>
      <c r="J1046" s="579" t="s">
        <v>66</v>
      </c>
      <c r="K1046" s="723">
        <v>0.36363636363636365</v>
      </c>
      <c r="L1046" s="449"/>
      <c r="M1046" s="450">
        <v>11</v>
      </c>
      <c r="N1046" s="450">
        <v>3</v>
      </c>
      <c r="O1046" s="726">
        <f t="shared" si="34"/>
        <v>0.27272727272727271</v>
      </c>
      <c r="P1046" s="727">
        <v>1</v>
      </c>
      <c r="Q1046" s="352">
        <f t="shared" si="35"/>
        <v>75</v>
      </c>
      <c r="R1046" s="348"/>
      <c r="S1046" s="722"/>
    </row>
    <row r="1047" spans="1:19" s="447" customFormat="1">
      <c r="A1047" s="446" t="s">
        <v>4</v>
      </c>
      <c r="B1047" s="579" t="s">
        <v>3160</v>
      </c>
      <c r="C1047" s="412" t="s">
        <v>1917</v>
      </c>
      <c r="D1047" s="579" t="s">
        <v>3163</v>
      </c>
      <c r="E1047" s="415"/>
      <c r="F1047" s="448" t="s">
        <v>137</v>
      </c>
      <c r="G1047" s="412" t="s">
        <v>1934</v>
      </c>
      <c r="H1047" s="412" t="s">
        <v>11</v>
      </c>
      <c r="I1047" s="579" t="s">
        <v>6</v>
      </c>
      <c r="J1047" s="579" t="s">
        <v>66</v>
      </c>
      <c r="K1047" s="723">
        <v>0.4</v>
      </c>
      <c r="L1047" s="449"/>
      <c r="M1047" s="450">
        <v>30</v>
      </c>
      <c r="N1047" s="450">
        <v>9</v>
      </c>
      <c r="O1047" s="726">
        <f t="shared" si="34"/>
        <v>0.3</v>
      </c>
      <c r="P1047" s="727">
        <v>1</v>
      </c>
      <c r="Q1047" s="352">
        <f t="shared" si="35"/>
        <v>75</v>
      </c>
      <c r="R1047" s="348"/>
      <c r="S1047" s="722"/>
    </row>
    <row r="1048" spans="1:19" s="447" customFormat="1">
      <c r="A1048" s="446" t="s">
        <v>4</v>
      </c>
      <c r="B1048" s="579" t="s">
        <v>3160</v>
      </c>
      <c r="C1048" s="412" t="s">
        <v>1918</v>
      </c>
      <c r="D1048" s="579" t="s">
        <v>3163</v>
      </c>
      <c r="E1048" s="415" t="s">
        <v>3173</v>
      </c>
      <c r="F1048" s="448" t="s">
        <v>137</v>
      </c>
      <c r="G1048" s="412" t="s">
        <v>1934</v>
      </c>
      <c r="H1048" s="412" t="s">
        <v>11</v>
      </c>
      <c r="I1048" s="579" t="s">
        <v>6</v>
      </c>
      <c r="J1048" s="579" t="s">
        <v>66</v>
      </c>
      <c r="K1048" s="723">
        <v>0.69090909090909092</v>
      </c>
      <c r="L1048" s="449"/>
      <c r="M1048" s="450">
        <v>55</v>
      </c>
      <c r="N1048" s="450">
        <v>33</v>
      </c>
      <c r="O1048" s="726">
        <f t="shared" si="34"/>
        <v>0.6</v>
      </c>
      <c r="P1048" s="727">
        <v>1</v>
      </c>
      <c r="Q1048" s="352">
        <f t="shared" si="35"/>
        <v>86.84210526315789</v>
      </c>
      <c r="R1048" s="348"/>
      <c r="S1048" s="722"/>
    </row>
    <row r="1049" spans="1:19" s="447" customFormat="1">
      <c r="A1049" s="446" t="s">
        <v>4</v>
      </c>
      <c r="B1049" s="579" t="s">
        <v>3160</v>
      </c>
      <c r="C1049" s="412" t="s">
        <v>1919</v>
      </c>
      <c r="D1049" s="579" t="s">
        <v>3161</v>
      </c>
      <c r="E1049" s="415"/>
      <c r="F1049" s="448" t="s">
        <v>137</v>
      </c>
      <c r="G1049" s="412" t="s">
        <v>1934</v>
      </c>
      <c r="H1049" s="412" t="s">
        <v>11</v>
      </c>
      <c r="I1049" s="579" t="s">
        <v>6</v>
      </c>
      <c r="J1049" s="579" t="s">
        <v>66</v>
      </c>
      <c r="K1049" s="723">
        <v>3.6335721596724664E-2</v>
      </c>
      <c r="L1049" s="449"/>
      <c r="M1049" s="450">
        <v>1954</v>
      </c>
      <c r="N1049" s="450">
        <v>53</v>
      </c>
      <c r="O1049" s="726">
        <f t="shared" si="34"/>
        <v>2.7123848515864891E-2</v>
      </c>
      <c r="P1049" s="727">
        <v>1</v>
      </c>
      <c r="Q1049" s="352">
        <f t="shared" si="35"/>
        <v>74.647887323943664</v>
      </c>
      <c r="R1049" s="348"/>
      <c r="S1049" s="722"/>
    </row>
    <row r="1050" spans="1:19" s="447" customFormat="1">
      <c r="A1050" s="446" t="s">
        <v>4</v>
      </c>
      <c r="B1050" s="579" t="s">
        <v>3160</v>
      </c>
      <c r="C1050" s="412" t="s">
        <v>1919</v>
      </c>
      <c r="D1050" s="579" t="s">
        <v>3161</v>
      </c>
      <c r="E1050" s="415"/>
      <c r="F1050" s="448" t="s">
        <v>137</v>
      </c>
      <c r="G1050" s="412" t="s">
        <v>1934</v>
      </c>
      <c r="H1050" s="412" t="s">
        <v>11</v>
      </c>
      <c r="I1050" s="579" t="s">
        <v>6</v>
      </c>
      <c r="J1050" s="579" t="s">
        <v>66</v>
      </c>
      <c r="K1050" s="723">
        <v>4.5161290322580643E-2</v>
      </c>
      <c r="L1050" s="449" t="s">
        <v>3166</v>
      </c>
      <c r="M1050" s="450">
        <v>465</v>
      </c>
      <c r="N1050" s="450">
        <v>12</v>
      </c>
      <c r="O1050" s="726">
        <f t="shared" si="34"/>
        <v>2.5806451612903226E-2</v>
      </c>
      <c r="P1050" s="727">
        <v>1</v>
      </c>
      <c r="Q1050" s="352">
        <f t="shared" si="35"/>
        <v>57.142857142857146</v>
      </c>
      <c r="R1050" s="348"/>
      <c r="S1050" s="722"/>
    </row>
    <row r="1051" spans="1:19" s="447" customFormat="1">
      <c r="A1051" s="446" t="s">
        <v>4</v>
      </c>
      <c r="B1051" s="579" t="s">
        <v>3160</v>
      </c>
      <c r="C1051" s="412" t="s">
        <v>1919</v>
      </c>
      <c r="D1051" s="579" t="s">
        <v>3155</v>
      </c>
      <c r="E1051" s="415"/>
      <c r="F1051" s="448" t="s">
        <v>137</v>
      </c>
      <c r="G1051" s="412" t="s">
        <v>1934</v>
      </c>
      <c r="H1051" s="412" t="s">
        <v>11</v>
      </c>
      <c r="I1051" s="579" t="s">
        <v>6</v>
      </c>
      <c r="J1051" s="579" t="s">
        <v>66</v>
      </c>
      <c r="K1051" s="723">
        <v>0.1</v>
      </c>
      <c r="L1051" s="449"/>
      <c r="M1051" s="450">
        <v>60</v>
      </c>
      <c r="N1051" s="450">
        <v>4</v>
      </c>
      <c r="O1051" s="726">
        <f t="shared" si="34"/>
        <v>6.6666666666666666E-2</v>
      </c>
      <c r="P1051" s="727">
        <v>1</v>
      </c>
      <c r="Q1051" s="352">
        <f t="shared" si="35"/>
        <v>66.666666666666671</v>
      </c>
      <c r="R1051" s="348"/>
      <c r="S1051" s="722"/>
    </row>
    <row r="1052" spans="1:19" s="447" customFormat="1">
      <c r="A1052" s="446" t="s">
        <v>4</v>
      </c>
      <c r="B1052" s="579" t="s">
        <v>3160</v>
      </c>
      <c r="C1052" s="412" t="s">
        <v>1919</v>
      </c>
      <c r="D1052" s="579" t="s">
        <v>3155</v>
      </c>
      <c r="E1052" s="415" t="s">
        <v>3174</v>
      </c>
      <c r="F1052" s="448" t="s">
        <v>137</v>
      </c>
      <c r="G1052" s="412" t="s">
        <v>1934</v>
      </c>
      <c r="H1052" s="412" t="s">
        <v>11</v>
      </c>
      <c r="I1052" s="579" t="s">
        <v>6</v>
      </c>
      <c r="J1052" s="579" t="s">
        <v>66</v>
      </c>
      <c r="K1052" s="723">
        <v>0.35</v>
      </c>
      <c r="L1052" s="449" t="s">
        <v>3166</v>
      </c>
      <c r="M1052" s="450">
        <v>20</v>
      </c>
      <c r="N1052" s="450">
        <v>6</v>
      </c>
      <c r="O1052" s="726">
        <f t="shared" si="34"/>
        <v>0.3</v>
      </c>
      <c r="P1052" s="727">
        <v>1</v>
      </c>
      <c r="Q1052" s="352">
        <f t="shared" si="35"/>
        <v>85.714285714285708</v>
      </c>
      <c r="R1052" s="348"/>
      <c r="S1052" s="722"/>
    </row>
    <row r="1053" spans="1:19" s="447" customFormat="1">
      <c r="A1053" s="446" t="s">
        <v>4</v>
      </c>
      <c r="B1053" s="579" t="s">
        <v>3160</v>
      </c>
      <c r="C1053" s="412" t="s">
        <v>1919</v>
      </c>
      <c r="D1053" s="579" t="s">
        <v>3157</v>
      </c>
      <c r="E1053" s="415" t="s">
        <v>3175</v>
      </c>
      <c r="F1053" s="448" t="s">
        <v>137</v>
      </c>
      <c r="G1053" s="412" t="s">
        <v>1934</v>
      </c>
      <c r="H1053" s="412" t="s">
        <v>11</v>
      </c>
      <c r="I1053" s="579" t="s">
        <v>6</v>
      </c>
      <c r="J1053" s="579" t="s">
        <v>66</v>
      </c>
      <c r="K1053" s="723">
        <v>0.33333333333333326</v>
      </c>
      <c r="L1053" s="449"/>
      <c r="M1053" s="450">
        <v>42</v>
      </c>
      <c r="N1053" s="450">
        <v>8</v>
      </c>
      <c r="O1053" s="726">
        <f t="shared" si="34"/>
        <v>0.19047619047619047</v>
      </c>
      <c r="P1053" s="727">
        <v>1</v>
      </c>
      <c r="Q1053" s="352">
        <f t="shared" si="35"/>
        <v>57.14285714285716</v>
      </c>
      <c r="R1053" s="348"/>
      <c r="S1053" s="722"/>
    </row>
    <row r="1054" spans="1:19" s="447" customFormat="1">
      <c r="A1054" s="446" t="s">
        <v>4</v>
      </c>
      <c r="B1054" s="579" t="s">
        <v>3160</v>
      </c>
      <c r="C1054" s="412" t="s">
        <v>1920</v>
      </c>
      <c r="D1054" s="579" t="s">
        <v>3155</v>
      </c>
      <c r="E1054" s="415" t="s">
        <v>3176</v>
      </c>
      <c r="F1054" s="448" t="s">
        <v>137</v>
      </c>
      <c r="G1054" s="412" t="s">
        <v>1934</v>
      </c>
      <c r="H1054" s="412" t="s">
        <v>11</v>
      </c>
      <c r="I1054" s="579" t="s">
        <v>6</v>
      </c>
      <c r="J1054" s="579" t="s">
        <v>66</v>
      </c>
      <c r="K1054" s="723">
        <v>0.27777777777777779</v>
      </c>
      <c r="L1054" s="449"/>
      <c r="M1054" s="450">
        <v>18</v>
      </c>
      <c r="N1054" s="450">
        <v>3</v>
      </c>
      <c r="O1054" s="726">
        <f t="shared" si="34"/>
        <v>0.16666666666666666</v>
      </c>
      <c r="P1054" s="727">
        <v>1</v>
      </c>
      <c r="Q1054" s="352">
        <f t="shared" si="35"/>
        <v>60</v>
      </c>
      <c r="R1054" s="348"/>
      <c r="S1054" s="722"/>
    </row>
    <row r="1055" spans="1:19" s="447" customFormat="1">
      <c r="A1055" s="446" t="s">
        <v>4</v>
      </c>
      <c r="B1055" s="579" t="s">
        <v>3160</v>
      </c>
      <c r="C1055" s="412" t="s">
        <v>1920</v>
      </c>
      <c r="D1055" s="579" t="s">
        <v>3157</v>
      </c>
      <c r="E1055" s="415"/>
      <c r="F1055" s="448" t="s">
        <v>137</v>
      </c>
      <c r="G1055" s="412" t="s">
        <v>1934</v>
      </c>
      <c r="H1055" s="412" t="s">
        <v>11</v>
      </c>
      <c r="I1055" s="579" t="s">
        <v>6</v>
      </c>
      <c r="J1055" s="579" t="s">
        <v>66</v>
      </c>
      <c r="K1055" s="723">
        <v>0.10714285714285714</v>
      </c>
      <c r="L1055" s="449"/>
      <c r="M1055" s="450">
        <v>112</v>
      </c>
      <c r="N1055" s="450">
        <v>7</v>
      </c>
      <c r="O1055" s="726">
        <f t="shared" si="34"/>
        <v>6.25E-2</v>
      </c>
      <c r="P1055" s="727">
        <v>1</v>
      </c>
      <c r="Q1055" s="352">
        <f t="shared" si="35"/>
        <v>58.333333333333336</v>
      </c>
      <c r="R1055" s="348"/>
      <c r="S1055" s="722"/>
    </row>
    <row r="1056" spans="1:19" s="447" customFormat="1">
      <c r="A1056" s="446" t="s">
        <v>4</v>
      </c>
      <c r="B1056" s="579" t="s">
        <v>3160</v>
      </c>
      <c r="C1056" s="412" t="s">
        <v>1920</v>
      </c>
      <c r="D1056" s="579" t="s">
        <v>3157</v>
      </c>
      <c r="E1056" s="415" t="s">
        <v>3177</v>
      </c>
      <c r="F1056" s="448" t="s">
        <v>137</v>
      </c>
      <c r="G1056" s="412" t="s">
        <v>1934</v>
      </c>
      <c r="H1056" s="412" t="s">
        <v>11</v>
      </c>
      <c r="I1056" s="579" t="s">
        <v>6</v>
      </c>
      <c r="J1056" s="579" t="s">
        <v>66</v>
      </c>
      <c r="K1056" s="723">
        <v>0.1875</v>
      </c>
      <c r="L1056" s="449" t="s">
        <v>3166</v>
      </c>
      <c r="M1056" s="450">
        <v>16</v>
      </c>
      <c r="N1056" s="450">
        <v>3</v>
      </c>
      <c r="O1056" s="726">
        <f t="shared" si="34"/>
        <v>0.1875</v>
      </c>
      <c r="P1056" s="727">
        <v>1</v>
      </c>
      <c r="Q1056" s="352">
        <f t="shared" si="35"/>
        <v>100</v>
      </c>
      <c r="R1056" s="348"/>
      <c r="S1056" s="722"/>
    </row>
    <row r="1057" spans="1:19" s="447" customFormat="1">
      <c r="A1057" s="446" t="s">
        <v>4</v>
      </c>
      <c r="B1057" s="579" t="s">
        <v>3160</v>
      </c>
      <c r="C1057" s="412" t="s">
        <v>1920</v>
      </c>
      <c r="D1057" s="579" t="s">
        <v>3158</v>
      </c>
      <c r="E1057" s="415"/>
      <c r="F1057" s="448" t="s">
        <v>137</v>
      </c>
      <c r="G1057" s="412" t="s">
        <v>1934</v>
      </c>
      <c r="H1057" s="412" t="s">
        <v>11</v>
      </c>
      <c r="I1057" s="579" t="s">
        <v>6</v>
      </c>
      <c r="J1057" s="579" t="s">
        <v>66</v>
      </c>
      <c r="K1057" s="723">
        <v>0.17821782178217821</v>
      </c>
      <c r="L1057" s="449"/>
      <c r="M1057" s="450">
        <v>101</v>
      </c>
      <c r="N1057" s="450">
        <v>13</v>
      </c>
      <c r="O1057" s="726">
        <f t="shared" si="34"/>
        <v>0.12871287128712872</v>
      </c>
      <c r="P1057" s="727">
        <v>1</v>
      </c>
      <c r="Q1057" s="352">
        <f t="shared" si="35"/>
        <v>72.222222222222229</v>
      </c>
      <c r="R1057" s="348"/>
      <c r="S1057" s="722"/>
    </row>
    <row r="1058" spans="1:19" s="447" customFormat="1">
      <c r="A1058" s="446" t="s">
        <v>4</v>
      </c>
      <c r="B1058" s="579" t="s">
        <v>3160</v>
      </c>
      <c r="C1058" s="412" t="s">
        <v>1920</v>
      </c>
      <c r="D1058" s="579" t="s">
        <v>3163</v>
      </c>
      <c r="E1058" s="415"/>
      <c r="F1058" s="448" t="s">
        <v>137</v>
      </c>
      <c r="G1058" s="412" t="s">
        <v>1934</v>
      </c>
      <c r="H1058" s="412" t="s">
        <v>11</v>
      </c>
      <c r="I1058" s="579" t="s">
        <v>6</v>
      </c>
      <c r="J1058" s="579" t="s">
        <v>66</v>
      </c>
      <c r="K1058" s="723">
        <v>0.43209876543209874</v>
      </c>
      <c r="L1058" s="449"/>
      <c r="M1058" s="450">
        <v>81</v>
      </c>
      <c r="N1058" s="450">
        <v>27</v>
      </c>
      <c r="O1058" s="726">
        <f t="shared" si="34"/>
        <v>0.33333333333333331</v>
      </c>
      <c r="P1058" s="727">
        <v>1</v>
      </c>
      <c r="Q1058" s="352">
        <f t="shared" si="35"/>
        <v>77.142857142857153</v>
      </c>
      <c r="R1058" s="348"/>
      <c r="S1058" s="722"/>
    </row>
    <row r="1059" spans="1:19" s="447" customFormat="1">
      <c r="A1059" s="446" t="s">
        <v>4</v>
      </c>
      <c r="B1059" s="579" t="s">
        <v>3</v>
      </c>
      <c r="C1059" s="412" t="s">
        <v>38</v>
      </c>
      <c r="D1059" s="579" t="s">
        <v>3178</v>
      </c>
      <c r="E1059" s="415" t="s">
        <v>3179</v>
      </c>
      <c r="F1059" s="448" t="s">
        <v>137</v>
      </c>
      <c r="G1059" s="412" t="s">
        <v>1934</v>
      </c>
      <c r="H1059" s="412" t="s">
        <v>11</v>
      </c>
      <c r="I1059" s="579" t="s">
        <v>6</v>
      </c>
      <c r="J1059" s="579" t="s">
        <v>66</v>
      </c>
      <c r="K1059" s="723">
        <v>4.7058823529411764E-2</v>
      </c>
      <c r="L1059" s="449"/>
      <c r="M1059" s="450">
        <v>85</v>
      </c>
      <c r="N1059" s="450">
        <v>4</v>
      </c>
      <c r="O1059" s="726">
        <f t="shared" si="34"/>
        <v>4.7058823529411764E-2</v>
      </c>
      <c r="P1059" s="727">
        <v>1</v>
      </c>
      <c r="Q1059" s="352">
        <f t="shared" si="35"/>
        <v>100</v>
      </c>
      <c r="R1059" s="348"/>
      <c r="S1059" s="722"/>
    </row>
    <row r="1060" spans="1:19" s="447" customFormat="1">
      <c r="A1060" s="446" t="s">
        <v>4</v>
      </c>
      <c r="B1060" s="579" t="s">
        <v>3</v>
      </c>
      <c r="C1060" s="412" t="s">
        <v>38</v>
      </c>
      <c r="D1060" s="579" t="s">
        <v>3157</v>
      </c>
      <c r="E1060" s="415"/>
      <c r="F1060" s="448" t="s">
        <v>137</v>
      </c>
      <c r="G1060" s="412" t="s">
        <v>1934</v>
      </c>
      <c r="H1060" s="412" t="s">
        <v>11</v>
      </c>
      <c r="I1060" s="579" t="s">
        <v>6</v>
      </c>
      <c r="J1060" s="579" t="s">
        <v>66</v>
      </c>
      <c r="K1060" s="723">
        <v>5.6603773584905669E-2</v>
      </c>
      <c r="L1060" s="449"/>
      <c r="M1060" s="450">
        <v>53</v>
      </c>
      <c r="N1060" s="450">
        <v>2</v>
      </c>
      <c r="O1060" s="726">
        <f t="shared" si="34"/>
        <v>3.7735849056603772E-2</v>
      </c>
      <c r="P1060" s="727">
        <v>1</v>
      </c>
      <c r="Q1060" s="352">
        <f t="shared" si="35"/>
        <v>66.666666666666657</v>
      </c>
      <c r="R1060" s="348"/>
      <c r="S1060" s="722"/>
    </row>
    <row r="1061" spans="1:19" s="447" customFormat="1">
      <c r="A1061" s="446" t="s">
        <v>4</v>
      </c>
      <c r="B1061" s="579" t="s">
        <v>3</v>
      </c>
      <c r="C1061" s="412" t="s">
        <v>1913</v>
      </c>
      <c r="D1061" s="579" t="s">
        <v>3178</v>
      </c>
      <c r="E1061" s="415"/>
      <c r="F1061" s="448" t="s">
        <v>137</v>
      </c>
      <c r="G1061" s="412" t="s">
        <v>1934</v>
      </c>
      <c r="H1061" s="412" t="s">
        <v>11</v>
      </c>
      <c r="I1061" s="579" t="s">
        <v>6</v>
      </c>
      <c r="J1061" s="579" t="s">
        <v>66</v>
      </c>
      <c r="K1061" s="723">
        <v>7.6923076923076927E-2</v>
      </c>
      <c r="L1061" s="449"/>
      <c r="M1061" s="450">
        <v>39</v>
      </c>
      <c r="N1061" s="450">
        <v>3</v>
      </c>
      <c r="O1061" s="726">
        <f t="shared" si="34"/>
        <v>7.6923076923076927E-2</v>
      </c>
      <c r="P1061" s="727">
        <v>1</v>
      </c>
      <c r="Q1061" s="352">
        <f t="shared" si="35"/>
        <v>100</v>
      </c>
      <c r="R1061" s="348"/>
      <c r="S1061" s="722"/>
    </row>
    <row r="1062" spans="1:19" s="447" customFormat="1">
      <c r="A1062" s="446" t="s">
        <v>4</v>
      </c>
      <c r="B1062" s="579" t="s">
        <v>3</v>
      </c>
      <c r="C1062" s="412" t="s">
        <v>1913</v>
      </c>
      <c r="D1062" s="579" t="s">
        <v>3157</v>
      </c>
      <c r="E1062" s="415"/>
      <c r="F1062" s="448" t="s">
        <v>137</v>
      </c>
      <c r="G1062" s="412" t="s">
        <v>1934</v>
      </c>
      <c r="H1062" s="412" t="s">
        <v>11</v>
      </c>
      <c r="I1062" s="579" t="s">
        <v>6</v>
      </c>
      <c r="J1062" s="579" t="s">
        <v>66</v>
      </c>
      <c r="K1062" s="723">
        <v>0.21428571428571427</v>
      </c>
      <c r="L1062" s="449"/>
      <c r="M1062" s="450">
        <v>14</v>
      </c>
      <c r="N1062" s="450">
        <v>3</v>
      </c>
      <c r="O1062" s="726">
        <f t="shared" si="34"/>
        <v>0.21428571428571427</v>
      </c>
      <c r="P1062" s="727">
        <v>1</v>
      </c>
      <c r="Q1062" s="352">
        <f t="shared" si="35"/>
        <v>100</v>
      </c>
      <c r="R1062" s="348"/>
      <c r="S1062" s="722"/>
    </row>
    <row r="1063" spans="1:19" s="447" customFormat="1">
      <c r="A1063" s="446" t="s">
        <v>4</v>
      </c>
      <c r="B1063" s="579" t="s">
        <v>3</v>
      </c>
      <c r="C1063" s="412" t="s">
        <v>1914</v>
      </c>
      <c r="D1063" s="579" t="s">
        <v>3178</v>
      </c>
      <c r="E1063" s="415"/>
      <c r="F1063" s="448" t="s">
        <v>137</v>
      </c>
      <c r="G1063" s="412" t="s">
        <v>1934</v>
      </c>
      <c r="H1063" s="412" t="s">
        <v>11</v>
      </c>
      <c r="I1063" s="579" t="s">
        <v>6</v>
      </c>
      <c r="J1063" s="579" t="s">
        <v>66</v>
      </c>
      <c r="K1063" s="723">
        <v>0.16666666666666663</v>
      </c>
      <c r="L1063" s="449"/>
      <c r="M1063" s="450">
        <v>18</v>
      </c>
      <c r="N1063" s="450">
        <v>3</v>
      </c>
      <c r="O1063" s="726">
        <f t="shared" si="34"/>
        <v>0.16666666666666666</v>
      </c>
      <c r="P1063" s="727">
        <v>1</v>
      </c>
      <c r="Q1063" s="352">
        <f t="shared" si="35"/>
        <v>100.00000000000003</v>
      </c>
      <c r="R1063" s="348"/>
      <c r="S1063" s="722"/>
    </row>
    <row r="1064" spans="1:19" s="447" customFormat="1">
      <c r="A1064" s="446" t="s">
        <v>4</v>
      </c>
      <c r="B1064" s="579" t="s">
        <v>3</v>
      </c>
      <c r="C1064" s="412" t="s">
        <v>1914</v>
      </c>
      <c r="D1064" s="579" t="s">
        <v>3157</v>
      </c>
      <c r="E1064" s="415"/>
      <c r="F1064" s="448" t="s">
        <v>137</v>
      </c>
      <c r="G1064" s="412" t="s">
        <v>1934</v>
      </c>
      <c r="H1064" s="412" t="s">
        <v>11</v>
      </c>
      <c r="I1064" s="579" t="s">
        <v>6</v>
      </c>
      <c r="J1064" s="579" t="s">
        <v>66</v>
      </c>
      <c r="K1064" s="723">
        <v>0.10884353741496598</v>
      </c>
      <c r="L1064" s="449"/>
      <c r="M1064" s="450">
        <v>147</v>
      </c>
      <c r="N1064" s="450">
        <v>11</v>
      </c>
      <c r="O1064" s="726">
        <f t="shared" si="34"/>
        <v>7.4829931972789115E-2</v>
      </c>
      <c r="P1064" s="727">
        <v>1</v>
      </c>
      <c r="Q1064" s="352">
        <f t="shared" si="35"/>
        <v>68.75</v>
      </c>
      <c r="R1064" s="348"/>
      <c r="S1064" s="722"/>
    </row>
    <row r="1065" spans="1:19" s="447" customFormat="1">
      <c r="A1065" s="446" t="s">
        <v>4</v>
      </c>
      <c r="B1065" s="579" t="s">
        <v>3</v>
      </c>
      <c r="C1065" s="412" t="s">
        <v>1914</v>
      </c>
      <c r="D1065" s="579" t="s">
        <v>3158</v>
      </c>
      <c r="E1065" s="415"/>
      <c r="F1065" s="448" t="s">
        <v>137</v>
      </c>
      <c r="G1065" s="412" t="s">
        <v>1934</v>
      </c>
      <c r="H1065" s="412" t="s">
        <v>11</v>
      </c>
      <c r="I1065" s="579" t="s">
        <v>6</v>
      </c>
      <c r="J1065" s="579" t="s">
        <v>66</v>
      </c>
      <c r="K1065" s="723">
        <v>0.21122112211221122</v>
      </c>
      <c r="L1065" s="449"/>
      <c r="M1065" s="450">
        <v>303</v>
      </c>
      <c r="N1065" s="450">
        <v>54</v>
      </c>
      <c r="O1065" s="726">
        <f t="shared" si="34"/>
        <v>0.17821782178217821</v>
      </c>
      <c r="P1065" s="727">
        <v>1</v>
      </c>
      <c r="Q1065" s="352">
        <f t="shared" si="35"/>
        <v>84.375</v>
      </c>
      <c r="R1065" s="348"/>
      <c r="S1065" s="722"/>
    </row>
    <row r="1066" spans="1:19" s="447" customFormat="1">
      <c r="A1066" s="446" t="s">
        <v>4</v>
      </c>
      <c r="B1066" s="579" t="s">
        <v>3</v>
      </c>
      <c r="C1066" s="412" t="s">
        <v>1914</v>
      </c>
      <c r="D1066" s="579" t="s">
        <v>3163</v>
      </c>
      <c r="E1066" s="415"/>
      <c r="F1066" s="448" t="s">
        <v>137</v>
      </c>
      <c r="G1066" s="412" t="s">
        <v>1934</v>
      </c>
      <c r="H1066" s="412" t="s">
        <v>11</v>
      </c>
      <c r="I1066" s="579" t="s">
        <v>6</v>
      </c>
      <c r="J1066" s="579" t="s">
        <v>66</v>
      </c>
      <c r="K1066" s="723">
        <v>0.2196969696969697</v>
      </c>
      <c r="L1066" s="449"/>
      <c r="M1066" s="450">
        <v>132</v>
      </c>
      <c r="N1066" s="450">
        <v>23</v>
      </c>
      <c r="O1066" s="726">
        <f t="shared" si="34"/>
        <v>0.17424242424242425</v>
      </c>
      <c r="P1066" s="727">
        <v>1</v>
      </c>
      <c r="Q1066" s="352">
        <f t="shared" si="35"/>
        <v>79.310344827586206</v>
      </c>
      <c r="R1066" s="348"/>
      <c r="S1066" s="722"/>
    </row>
    <row r="1067" spans="1:19" s="447" customFormat="1">
      <c r="A1067" s="446" t="s">
        <v>4</v>
      </c>
      <c r="B1067" s="579" t="s">
        <v>3</v>
      </c>
      <c r="C1067" s="412" t="s">
        <v>1915</v>
      </c>
      <c r="D1067" s="579" t="s">
        <v>3157</v>
      </c>
      <c r="E1067" s="415" t="s">
        <v>3180</v>
      </c>
      <c r="F1067" s="448" t="s">
        <v>137</v>
      </c>
      <c r="G1067" s="412" t="s">
        <v>1934</v>
      </c>
      <c r="H1067" s="412" t="s">
        <v>11</v>
      </c>
      <c r="I1067" s="579" t="s">
        <v>6</v>
      </c>
      <c r="J1067" s="579" t="s">
        <v>66</v>
      </c>
      <c r="K1067" s="723">
        <v>0.41935483870967744</v>
      </c>
      <c r="L1067" s="449"/>
      <c r="M1067" s="450">
        <v>31</v>
      </c>
      <c r="N1067" s="450">
        <v>12</v>
      </c>
      <c r="O1067" s="726">
        <f t="shared" si="34"/>
        <v>0.38709677419354838</v>
      </c>
      <c r="P1067" s="727">
        <v>1</v>
      </c>
      <c r="Q1067" s="352">
        <f t="shared" si="35"/>
        <v>92.307692307692307</v>
      </c>
      <c r="R1067" s="348"/>
      <c r="S1067" s="722"/>
    </row>
    <row r="1068" spans="1:19" s="447" customFormat="1">
      <c r="A1068" s="446" t="s">
        <v>4</v>
      </c>
      <c r="B1068" s="579" t="s">
        <v>3</v>
      </c>
      <c r="C1068" s="412" t="s">
        <v>1916</v>
      </c>
      <c r="D1068" s="579" t="s">
        <v>3178</v>
      </c>
      <c r="E1068" s="415"/>
      <c r="F1068" s="448" t="s">
        <v>137</v>
      </c>
      <c r="G1068" s="412" t="s">
        <v>1934</v>
      </c>
      <c r="H1068" s="412" t="s">
        <v>11</v>
      </c>
      <c r="I1068" s="579" t="s">
        <v>6</v>
      </c>
      <c r="J1068" s="579" t="s">
        <v>66</v>
      </c>
      <c r="K1068" s="723">
        <v>6.3829787234042548E-2</v>
      </c>
      <c r="L1068" s="449"/>
      <c r="M1068" s="450">
        <v>47</v>
      </c>
      <c r="N1068" s="450">
        <v>2</v>
      </c>
      <c r="O1068" s="726">
        <f t="shared" si="34"/>
        <v>4.2553191489361701E-2</v>
      </c>
      <c r="P1068" s="727">
        <v>1</v>
      </c>
      <c r="Q1068" s="352">
        <f t="shared" si="35"/>
        <v>66.666666666666671</v>
      </c>
      <c r="R1068" s="348"/>
      <c r="S1068" s="722"/>
    </row>
    <row r="1069" spans="1:19" s="447" customFormat="1">
      <c r="A1069" s="446" t="s">
        <v>4</v>
      </c>
      <c r="B1069" s="579" t="s">
        <v>3</v>
      </c>
      <c r="C1069" s="412" t="s">
        <v>1916</v>
      </c>
      <c r="D1069" s="579" t="s">
        <v>3157</v>
      </c>
      <c r="E1069" s="415" t="s">
        <v>3181</v>
      </c>
      <c r="F1069" s="448" t="s">
        <v>137</v>
      </c>
      <c r="G1069" s="412" t="s">
        <v>1934</v>
      </c>
      <c r="H1069" s="412" t="s">
        <v>11</v>
      </c>
      <c r="I1069" s="579" t="s">
        <v>6</v>
      </c>
      <c r="J1069" s="579" t="s">
        <v>66</v>
      </c>
      <c r="K1069" s="723">
        <v>0.34782608695652173</v>
      </c>
      <c r="L1069" s="449"/>
      <c r="M1069" s="450">
        <v>23</v>
      </c>
      <c r="N1069" s="450">
        <v>4</v>
      </c>
      <c r="O1069" s="726">
        <f t="shared" si="34"/>
        <v>0.17391304347826086</v>
      </c>
      <c r="P1069" s="727">
        <v>1</v>
      </c>
      <c r="Q1069" s="352">
        <f t="shared" si="35"/>
        <v>50</v>
      </c>
      <c r="R1069" s="348"/>
      <c r="S1069" s="722"/>
    </row>
    <row r="1070" spans="1:19" s="447" customFormat="1">
      <c r="A1070" s="446" t="s">
        <v>4</v>
      </c>
      <c r="B1070" s="579" t="s">
        <v>3</v>
      </c>
      <c r="C1070" s="412" t="s">
        <v>1917</v>
      </c>
      <c r="D1070" s="579" t="s">
        <v>3157</v>
      </c>
      <c r="E1070" s="415" t="s">
        <v>3182</v>
      </c>
      <c r="F1070" s="448" t="s">
        <v>137</v>
      </c>
      <c r="G1070" s="412" t="s">
        <v>1934</v>
      </c>
      <c r="H1070" s="412" t="s">
        <v>11</v>
      </c>
      <c r="I1070" s="579" t="s">
        <v>6</v>
      </c>
      <c r="J1070" s="579" t="s">
        <v>66</v>
      </c>
      <c r="K1070" s="723">
        <v>0.21428571428571427</v>
      </c>
      <c r="L1070" s="449"/>
      <c r="M1070" s="450">
        <v>42</v>
      </c>
      <c r="N1070" s="450">
        <v>8</v>
      </c>
      <c r="O1070" s="726">
        <f t="shared" si="34"/>
        <v>0.19047619047619047</v>
      </c>
      <c r="P1070" s="727">
        <v>1</v>
      </c>
      <c r="Q1070" s="352">
        <f t="shared" si="35"/>
        <v>88.888888888888886</v>
      </c>
      <c r="R1070" s="348"/>
      <c r="S1070" s="722"/>
    </row>
    <row r="1071" spans="1:19" s="447" customFormat="1">
      <c r="A1071" s="446" t="s">
        <v>4</v>
      </c>
      <c r="B1071" s="579" t="s">
        <v>3</v>
      </c>
      <c r="C1071" s="412" t="s">
        <v>1917</v>
      </c>
      <c r="D1071" s="579" t="s">
        <v>3158</v>
      </c>
      <c r="E1071" s="415" t="s">
        <v>3183</v>
      </c>
      <c r="F1071" s="448" t="s">
        <v>137</v>
      </c>
      <c r="G1071" s="412" t="s">
        <v>1934</v>
      </c>
      <c r="H1071" s="412" t="s">
        <v>11</v>
      </c>
      <c r="I1071" s="579" t="s">
        <v>6</v>
      </c>
      <c r="J1071" s="579" t="s">
        <v>66</v>
      </c>
      <c r="K1071" s="723">
        <v>0.31818181818181818</v>
      </c>
      <c r="L1071" s="449"/>
      <c r="M1071" s="450">
        <v>22</v>
      </c>
      <c r="N1071" s="450">
        <v>5</v>
      </c>
      <c r="O1071" s="726">
        <f t="shared" si="34"/>
        <v>0.22727272727272727</v>
      </c>
      <c r="P1071" s="727">
        <v>1</v>
      </c>
      <c r="Q1071" s="352">
        <f t="shared" si="35"/>
        <v>71.428571428571416</v>
      </c>
      <c r="R1071" s="348"/>
      <c r="S1071" s="722"/>
    </row>
    <row r="1072" spans="1:19" s="447" customFormat="1">
      <c r="A1072" s="446" t="s">
        <v>4</v>
      </c>
      <c r="B1072" s="579" t="s">
        <v>3</v>
      </c>
      <c r="C1072" s="412" t="s">
        <v>1919</v>
      </c>
      <c r="D1072" s="579" t="s">
        <v>3184</v>
      </c>
      <c r="E1072" s="415"/>
      <c r="F1072" s="448" t="s">
        <v>137</v>
      </c>
      <c r="G1072" s="412" t="s">
        <v>1934</v>
      </c>
      <c r="H1072" s="412" t="s">
        <v>11</v>
      </c>
      <c r="I1072" s="579" t="s">
        <v>6</v>
      </c>
      <c r="J1072" s="579" t="s">
        <v>66</v>
      </c>
      <c r="K1072" s="723">
        <v>4.5871559633027525E-2</v>
      </c>
      <c r="L1072" s="449"/>
      <c r="M1072" s="450">
        <v>109</v>
      </c>
      <c r="N1072" s="450">
        <v>3</v>
      </c>
      <c r="O1072" s="726">
        <f t="shared" si="34"/>
        <v>2.7522935779816515E-2</v>
      </c>
      <c r="P1072" s="727">
        <v>1</v>
      </c>
      <c r="Q1072" s="352">
        <f t="shared" si="35"/>
        <v>60</v>
      </c>
      <c r="R1072" s="348"/>
      <c r="S1072" s="722"/>
    </row>
    <row r="1073" spans="1:19" s="447" customFormat="1">
      <c r="A1073" s="446" t="s">
        <v>4</v>
      </c>
      <c r="B1073" s="579" t="s">
        <v>3</v>
      </c>
      <c r="C1073" s="412" t="s">
        <v>1919</v>
      </c>
      <c r="D1073" s="579" t="s">
        <v>3178</v>
      </c>
      <c r="E1073" s="415"/>
      <c r="F1073" s="448" t="s">
        <v>137</v>
      </c>
      <c r="G1073" s="412" t="s">
        <v>1934</v>
      </c>
      <c r="H1073" s="412" t="s">
        <v>11</v>
      </c>
      <c r="I1073" s="579" t="s">
        <v>6</v>
      </c>
      <c r="J1073" s="579" t="s">
        <v>66</v>
      </c>
      <c r="K1073" s="723">
        <v>3.9430449069003289E-2</v>
      </c>
      <c r="L1073" s="449"/>
      <c r="M1073" s="450">
        <v>913</v>
      </c>
      <c r="N1073" s="450">
        <v>28</v>
      </c>
      <c r="O1073" s="726">
        <f t="shared" si="34"/>
        <v>3.0668127053669222E-2</v>
      </c>
      <c r="P1073" s="727">
        <v>1</v>
      </c>
      <c r="Q1073" s="352">
        <f t="shared" si="35"/>
        <v>77.777777777777786</v>
      </c>
      <c r="R1073" s="348"/>
      <c r="S1073" s="722"/>
    </row>
    <row r="1074" spans="1:19" s="447" customFormat="1">
      <c r="A1074" s="446" t="s">
        <v>4</v>
      </c>
      <c r="B1074" s="579" t="s">
        <v>3</v>
      </c>
      <c r="C1074" s="412" t="s">
        <v>1919</v>
      </c>
      <c r="D1074" s="579" t="s">
        <v>3157</v>
      </c>
      <c r="E1074" s="415" t="s">
        <v>3185</v>
      </c>
      <c r="F1074" s="448" t="s">
        <v>137</v>
      </c>
      <c r="G1074" s="412" t="s">
        <v>1934</v>
      </c>
      <c r="H1074" s="412" t="s">
        <v>11</v>
      </c>
      <c r="I1074" s="579" t="s">
        <v>6</v>
      </c>
      <c r="J1074" s="579" t="s">
        <v>66</v>
      </c>
      <c r="K1074" s="723">
        <v>0.26470588235294118</v>
      </c>
      <c r="L1074" s="449"/>
      <c r="M1074" s="450">
        <v>34</v>
      </c>
      <c r="N1074" s="450">
        <v>7</v>
      </c>
      <c r="O1074" s="726">
        <f t="shared" si="34"/>
        <v>0.20588235294117646</v>
      </c>
      <c r="P1074" s="727">
        <v>1</v>
      </c>
      <c r="Q1074" s="352">
        <f t="shared" si="35"/>
        <v>77.777777777777786</v>
      </c>
      <c r="R1074" s="348"/>
      <c r="S1074" s="722"/>
    </row>
    <row r="1075" spans="1:19" s="447" customFormat="1">
      <c r="A1075" s="446" t="s">
        <v>4</v>
      </c>
      <c r="B1075" s="579" t="s">
        <v>3</v>
      </c>
      <c r="C1075" s="412" t="s">
        <v>1920</v>
      </c>
      <c r="D1075" s="579" t="s">
        <v>3178</v>
      </c>
      <c r="E1075" s="415"/>
      <c r="F1075" s="448" t="s">
        <v>137</v>
      </c>
      <c r="G1075" s="412" t="s">
        <v>1934</v>
      </c>
      <c r="H1075" s="412" t="s">
        <v>11</v>
      </c>
      <c r="I1075" s="579" t="s">
        <v>6</v>
      </c>
      <c r="J1075" s="579" t="s">
        <v>66</v>
      </c>
      <c r="K1075" s="723">
        <v>0.16666666666666663</v>
      </c>
      <c r="L1075" s="449"/>
      <c r="M1075" s="450">
        <v>18</v>
      </c>
      <c r="N1075" s="450">
        <v>2</v>
      </c>
      <c r="O1075" s="726">
        <f t="shared" si="34"/>
        <v>0.1111111111111111</v>
      </c>
      <c r="P1075" s="727">
        <v>1</v>
      </c>
      <c r="Q1075" s="352">
        <f t="shared" si="35"/>
        <v>66.666666666666686</v>
      </c>
      <c r="R1075" s="348"/>
      <c r="S1075" s="722"/>
    </row>
    <row r="1076" spans="1:19" s="447" customFormat="1">
      <c r="A1076" s="446" t="s">
        <v>4</v>
      </c>
      <c r="B1076" s="579" t="s">
        <v>3</v>
      </c>
      <c r="C1076" s="412" t="s">
        <v>1920</v>
      </c>
      <c r="D1076" s="579" t="s">
        <v>3157</v>
      </c>
      <c r="E1076" s="415"/>
      <c r="F1076" s="448" t="s">
        <v>137</v>
      </c>
      <c r="G1076" s="412" t="s">
        <v>1934</v>
      </c>
      <c r="H1076" s="412" t="s">
        <v>11</v>
      </c>
      <c r="I1076" s="579" t="s">
        <v>6</v>
      </c>
      <c r="J1076" s="579" t="s">
        <v>66</v>
      </c>
      <c r="K1076" s="723">
        <v>0.10714285714285714</v>
      </c>
      <c r="L1076" s="449"/>
      <c r="M1076" s="450">
        <v>84</v>
      </c>
      <c r="N1076" s="450">
        <v>8</v>
      </c>
      <c r="O1076" s="726">
        <f t="shared" si="34"/>
        <v>9.5238095238095233E-2</v>
      </c>
      <c r="P1076" s="727">
        <v>1</v>
      </c>
      <c r="Q1076" s="352">
        <f t="shared" si="35"/>
        <v>88.888888888888886</v>
      </c>
      <c r="R1076" s="348"/>
      <c r="S1076" s="722"/>
    </row>
    <row r="1077" spans="1:19" s="447" customFormat="1">
      <c r="A1077" s="446" t="s">
        <v>4</v>
      </c>
      <c r="B1077" s="579" t="s">
        <v>3</v>
      </c>
      <c r="C1077" s="412" t="s">
        <v>1920</v>
      </c>
      <c r="D1077" s="579" t="s">
        <v>3158</v>
      </c>
      <c r="E1077" s="415"/>
      <c r="F1077" s="448" t="s">
        <v>137</v>
      </c>
      <c r="G1077" s="412" t="s">
        <v>1934</v>
      </c>
      <c r="H1077" s="412" t="s">
        <v>11</v>
      </c>
      <c r="I1077" s="579" t="s">
        <v>6</v>
      </c>
      <c r="J1077" s="579" t="s">
        <v>66</v>
      </c>
      <c r="K1077" s="723">
        <v>0.14772727272727273</v>
      </c>
      <c r="L1077" s="449"/>
      <c r="M1077" s="450">
        <v>88</v>
      </c>
      <c r="N1077" s="450">
        <v>12</v>
      </c>
      <c r="O1077" s="726">
        <f t="shared" si="34"/>
        <v>0.13636363636363635</v>
      </c>
      <c r="P1077" s="727">
        <v>1</v>
      </c>
      <c r="Q1077" s="352">
        <f t="shared" si="35"/>
        <v>92.307692307692307</v>
      </c>
      <c r="R1077" s="348"/>
      <c r="S1077" s="722"/>
    </row>
    <row r="1078" spans="1:19" s="447" customFormat="1">
      <c r="A1078" s="446" t="s">
        <v>4</v>
      </c>
      <c r="B1078" s="579" t="s">
        <v>3</v>
      </c>
      <c r="C1078" s="412" t="s">
        <v>1920</v>
      </c>
      <c r="D1078" s="579" t="s">
        <v>3163</v>
      </c>
      <c r="E1078" s="415" t="s">
        <v>3186</v>
      </c>
      <c r="F1078" s="448" t="s">
        <v>137</v>
      </c>
      <c r="G1078" s="412" t="s">
        <v>1934</v>
      </c>
      <c r="H1078" s="412" t="s">
        <v>11</v>
      </c>
      <c r="I1078" s="579" t="s">
        <v>6</v>
      </c>
      <c r="J1078" s="579" t="s">
        <v>66</v>
      </c>
      <c r="K1078" s="723">
        <v>0.76923076923076938</v>
      </c>
      <c r="L1078" s="449"/>
      <c r="M1078" s="450">
        <v>26</v>
      </c>
      <c r="N1078" s="450">
        <v>18</v>
      </c>
      <c r="O1078" s="726">
        <f t="shared" si="34"/>
        <v>0.69230769230769229</v>
      </c>
      <c r="P1078" s="727">
        <v>1</v>
      </c>
      <c r="Q1078" s="352">
        <f t="shared" si="35"/>
        <v>89.999999999999986</v>
      </c>
      <c r="R1078" s="348"/>
      <c r="S1078" s="722"/>
    </row>
    <row r="1079" spans="1:19" s="447" customFormat="1">
      <c r="A1079" s="446" t="s">
        <v>4</v>
      </c>
      <c r="B1079" s="579" t="s">
        <v>591</v>
      </c>
      <c r="C1079" s="412" t="s">
        <v>1914</v>
      </c>
      <c r="D1079" s="579" t="s">
        <v>3163</v>
      </c>
      <c r="E1079" s="415"/>
      <c r="F1079" s="448" t="s">
        <v>137</v>
      </c>
      <c r="G1079" s="412" t="s">
        <v>1934</v>
      </c>
      <c r="H1079" s="412" t="s">
        <v>11</v>
      </c>
      <c r="I1079" s="579" t="s">
        <v>6</v>
      </c>
      <c r="J1079" s="579" t="s">
        <v>66</v>
      </c>
      <c r="K1079" s="723">
        <v>0.75609756097560976</v>
      </c>
      <c r="L1079" s="449"/>
      <c r="M1079" s="450">
        <v>41</v>
      </c>
      <c r="N1079" s="450">
        <v>29</v>
      </c>
      <c r="O1079" s="726">
        <f t="shared" si="34"/>
        <v>0.70731707317073167</v>
      </c>
      <c r="P1079" s="727">
        <v>1</v>
      </c>
      <c r="Q1079" s="352">
        <f t="shared" si="35"/>
        <v>93.548387096774192</v>
      </c>
      <c r="R1079" s="348"/>
      <c r="S1079" s="722"/>
    </row>
    <row r="1080" spans="1:19" s="447" customFormat="1">
      <c r="A1080" s="446" t="s">
        <v>4</v>
      </c>
      <c r="B1080" s="579" t="s">
        <v>591</v>
      </c>
      <c r="C1080" s="412" t="s">
        <v>1914</v>
      </c>
      <c r="D1080" s="579" t="s">
        <v>3164</v>
      </c>
      <c r="E1080" s="415"/>
      <c r="F1080" s="448" t="s">
        <v>137</v>
      </c>
      <c r="G1080" s="412" t="s">
        <v>1934</v>
      </c>
      <c r="H1080" s="412" t="s">
        <v>11</v>
      </c>
      <c r="I1080" s="579" t="s">
        <v>6</v>
      </c>
      <c r="J1080" s="579" t="s">
        <v>66</v>
      </c>
      <c r="K1080" s="723">
        <v>0.78787878787878785</v>
      </c>
      <c r="L1080" s="449"/>
      <c r="M1080" s="450">
        <v>33</v>
      </c>
      <c r="N1080" s="450">
        <v>23</v>
      </c>
      <c r="O1080" s="726">
        <f t="shared" si="34"/>
        <v>0.69696969696969702</v>
      </c>
      <c r="P1080" s="727">
        <v>1</v>
      </c>
      <c r="Q1080" s="352">
        <f t="shared" si="35"/>
        <v>88.461538461538453</v>
      </c>
      <c r="R1080" s="348"/>
      <c r="S1080" s="722"/>
    </row>
    <row r="1081" spans="1:19" s="447" customFormat="1">
      <c r="A1081" s="446" t="s">
        <v>4</v>
      </c>
      <c r="B1081" s="579" t="s">
        <v>591</v>
      </c>
      <c r="C1081" s="412" t="s">
        <v>1916</v>
      </c>
      <c r="D1081" s="579" t="s">
        <v>3163</v>
      </c>
      <c r="E1081" s="415" t="s">
        <v>3187</v>
      </c>
      <c r="F1081" s="448" t="s">
        <v>137</v>
      </c>
      <c r="G1081" s="412" t="s">
        <v>1934</v>
      </c>
      <c r="H1081" s="412" t="s">
        <v>11</v>
      </c>
      <c r="I1081" s="579" t="s">
        <v>6</v>
      </c>
      <c r="J1081" s="579" t="s">
        <v>66</v>
      </c>
      <c r="K1081" s="723">
        <v>0.75</v>
      </c>
      <c r="L1081" s="449"/>
      <c r="M1081" s="450">
        <v>12</v>
      </c>
      <c r="N1081" s="450">
        <v>7</v>
      </c>
      <c r="O1081" s="726">
        <f t="shared" si="34"/>
        <v>0.58333333333333337</v>
      </c>
      <c r="P1081" s="727">
        <v>1</v>
      </c>
      <c r="Q1081" s="352">
        <f t="shared" si="35"/>
        <v>77.777777777777786</v>
      </c>
      <c r="R1081" s="348"/>
      <c r="S1081" s="722"/>
    </row>
    <row r="1082" spans="1:19" s="447" customFormat="1">
      <c r="A1082" s="446" t="s">
        <v>4</v>
      </c>
      <c r="B1082" s="579" t="s">
        <v>591</v>
      </c>
      <c r="C1082" s="412" t="s">
        <v>1917</v>
      </c>
      <c r="D1082" s="579" t="s">
        <v>3163</v>
      </c>
      <c r="E1082" s="415" t="s">
        <v>3188</v>
      </c>
      <c r="F1082" s="448" t="s">
        <v>137</v>
      </c>
      <c r="G1082" s="412" t="s">
        <v>1934</v>
      </c>
      <c r="H1082" s="412" t="s">
        <v>11</v>
      </c>
      <c r="I1082" s="579" t="s">
        <v>6</v>
      </c>
      <c r="J1082" s="579" t="s">
        <v>66</v>
      </c>
      <c r="K1082" s="723">
        <v>0.77419354838709675</v>
      </c>
      <c r="L1082" s="449"/>
      <c r="M1082" s="450">
        <v>62</v>
      </c>
      <c r="N1082" s="450">
        <v>45</v>
      </c>
      <c r="O1082" s="726">
        <f t="shared" si="34"/>
        <v>0.72580645161290325</v>
      </c>
      <c r="P1082" s="727">
        <v>1</v>
      </c>
      <c r="Q1082" s="352">
        <f t="shared" si="35"/>
        <v>93.75</v>
      </c>
      <c r="R1082" s="348"/>
      <c r="S1082" s="722"/>
    </row>
    <row r="1083" spans="1:19" s="447" customFormat="1">
      <c r="A1083" s="446" t="s">
        <v>4</v>
      </c>
      <c r="B1083" s="579" t="s">
        <v>591</v>
      </c>
      <c r="C1083" s="412" t="s">
        <v>1917</v>
      </c>
      <c r="D1083" s="579" t="s">
        <v>3164</v>
      </c>
      <c r="E1083" s="415"/>
      <c r="F1083" s="448" t="s">
        <v>137</v>
      </c>
      <c r="G1083" s="412" t="s">
        <v>1934</v>
      </c>
      <c r="H1083" s="412" t="s">
        <v>11</v>
      </c>
      <c r="I1083" s="579" t="s">
        <v>6</v>
      </c>
      <c r="J1083" s="579" t="s">
        <v>66</v>
      </c>
      <c r="K1083" s="723">
        <v>0.8</v>
      </c>
      <c r="L1083" s="449"/>
      <c r="M1083" s="450">
        <v>25</v>
      </c>
      <c r="N1083" s="450">
        <v>18</v>
      </c>
      <c r="O1083" s="726">
        <f t="shared" si="34"/>
        <v>0.72</v>
      </c>
      <c r="P1083" s="727">
        <v>1</v>
      </c>
      <c r="Q1083" s="352">
        <f t="shared" si="35"/>
        <v>90</v>
      </c>
      <c r="R1083" s="348"/>
      <c r="S1083" s="722"/>
    </row>
    <row r="1084" spans="1:19" s="447" customFormat="1">
      <c r="A1084" s="446" t="s">
        <v>4</v>
      </c>
      <c r="B1084" s="579" t="s">
        <v>591</v>
      </c>
      <c r="C1084" s="412" t="s">
        <v>1920</v>
      </c>
      <c r="D1084" s="579" t="s">
        <v>3164</v>
      </c>
      <c r="E1084" s="415"/>
      <c r="F1084" s="448" t="s">
        <v>137</v>
      </c>
      <c r="G1084" s="412" t="s">
        <v>1934</v>
      </c>
      <c r="H1084" s="412" t="s">
        <v>11</v>
      </c>
      <c r="I1084" s="579" t="s">
        <v>6</v>
      </c>
      <c r="J1084" s="579" t="s">
        <v>66</v>
      </c>
      <c r="K1084" s="723">
        <v>0.76923076923076938</v>
      </c>
      <c r="L1084" s="449"/>
      <c r="M1084" s="450">
        <v>26</v>
      </c>
      <c r="N1084" s="450">
        <v>19</v>
      </c>
      <c r="O1084" s="726">
        <f t="shared" si="34"/>
        <v>0.73076923076923073</v>
      </c>
      <c r="P1084" s="727">
        <v>1</v>
      </c>
      <c r="Q1084" s="352">
        <f t="shared" si="35"/>
        <v>94.999999999999986</v>
      </c>
      <c r="R1084" s="348"/>
      <c r="S1084" s="722"/>
    </row>
    <row r="1085" spans="1:19" s="447" customFormat="1">
      <c r="A1085" s="446" t="s">
        <v>4</v>
      </c>
      <c r="B1085" s="579" t="s">
        <v>3160</v>
      </c>
      <c r="C1085" s="412" t="s">
        <v>38</v>
      </c>
      <c r="D1085" s="579" t="s">
        <v>3155</v>
      </c>
      <c r="E1085" s="415" t="s">
        <v>3156</v>
      </c>
      <c r="F1085" s="448" t="s">
        <v>137</v>
      </c>
      <c r="G1085" s="412" t="s">
        <v>1935</v>
      </c>
      <c r="H1085" s="412" t="s">
        <v>11</v>
      </c>
      <c r="I1085" s="579" t="s">
        <v>6</v>
      </c>
      <c r="J1085" s="579" t="s">
        <v>66</v>
      </c>
      <c r="K1085" s="723">
        <v>6.0869565217391307E-2</v>
      </c>
      <c r="L1085" s="449"/>
      <c r="M1085" s="450">
        <v>115</v>
      </c>
      <c r="N1085" s="450">
        <v>5</v>
      </c>
      <c r="O1085" s="726">
        <f>N1085/M1085</f>
        <v>4.3478260869565216E-2</v>
      </c>
      <c r="P1085" s="727">
        <v>1</v>
      </c>
      <c r="Q1085" s="352">
        <f>N1085/(M1085*K1085/100)</f>
        <v>71.428571428571416</v>
      </c>
      <c r="R1085" s="348"/>
      <c r="S1085" s="722"/>
    </row>
    <row r="1086" spans="1:19" s="447" customFormat="1">
      <c r="A1086" s="446" t="s">
        <v>4</v>
      </c>
      <c r="B1086" s="579" t="s">
        <v>3160</v>
      </c>
      <c r="C1086" s="412" t="s">
        <v>38</v>
      </c>
      <c r="D1086" s="579" t="s">
        <v>3157</v>
      </c>
      <c r="E1086" s="415"/>
      <c r="F1086" s="448" t="s">
        <v>137</v>
      </c>
      <c r="G1086" s="412" t="s">
        <v>1935</v>
      </c>
      <c r="H1086" s="412" t="s">
        <v>11</v>
      </c>
      <c r="I1086" s="579" t="s">
        <v>6</v>
      </c>
      <c r="J1086" s="579" t="s">
        <v>66</v>
      </c>
      <c r="K1086" s="723">
        <v>0.14388489208633093</v>
      </c>
      <c r="L1086" s="449"/>
      <c r="M1086" s="450">
        <v>139</v>
      </c>
      <c r="N1086" s="450">
        <v>16</v>
      </c>
      <c r="O1086" s="726">
        <f t="shared" ref="O1086:O1144" si="36">N1086/M1086</f>
        <v>0.11510791366906475</v>
      </c>
      <c r="P1086" s="727">
        <v>1</v>
      </c>
      <c r="Q1086" s="352">
        <f t="shared" ref="Q1086:Q1144" si="37">N1086/(M1086*K1086/100)</f>
        <v>80</v>
      </c>
      <c r="R1086" s="348"/>
      <c r="S1086" s="722"/>
    </row>
    <row r="1087" spans="1:19" s="447" customFormat="1">
      <c r="A1087" s="446" t="s">
        <v>4</v>
      </c>
      <c r="B1087" s="579" t="s">
        <v>3160</v>
      </c>
      <c r="C1087" s="412" t="s">
        <v>38</v>
      </c>
      <c r="D1087" s="579" t="s">
        <v>3158</v>
      </c>
      <c r="E1087" s="415" t="s">
        <v>3159</v>
      </c>
      <c r="F1087" s="448" t="s">
        <v>137</v>
      </c>
      <c r="G1087" s="412" t="s">
        <v>1935</v>
      </c>
      <c r="H1087" s="412" t="s">
        <v>11</v>
      </c>
      <c r="I1087" s="579" t="s">
        <v>6</v>
      </c>
      <c r="J1087" s="579" t="s">
        <v>66</v>
      </c>
      <c r="K1087" s="723">
        <v>0.32</v>
      </c>
      <c r="L1087" s="449"/>
      <c r="M1087" s="450">
        <v>25</v>
      </c>
      <c r="N1087" s="450">
        <v>7</v>
      </c>
      <c r="O1087" s="726">
        <f t="shared" si="36"/>
        <v>0.28000000000000003</v>
      </c>
      <c r="P1087" s="727">
        <v>1</v>
      </c>
      <c r="Q1087" s="352">
        <f t="shared" si="37"/>
        <v>87.5</v>
      </c>
      <c r="R1087" s="348"/>
      <c r="S1087" s="722"/>
    </row>
    <row r="1088" spans="1:19" s="447" customFormat="1">
      <c r="A1088" s="446" t="s">
        <v>4</v>
      </c>
      <c r="B1088" s="579" t="s">
        <v>3160</v>
      </c>
      <c r="C1088" s="412" t="s">
        <v>1913</v>
      </c>
      <c r="D1088" s="579" t="s">
        <v>3161</v>
      </c>
      <c r="E1088" s="415"/>
      <c r="F1088" s="448" t="s">
        <v>137</v>
      </c>
      <c r="G1088" s="412" t="s">
        <v>1935</v>
      </c>
      <c r="H1088" s="412" t="s">
        <v>11</v>
      </c>
      <c r="I1088" s="579" t="s">
        <v>6</v>
      </c>
      <c r="J1088" s="579" t="s">
        <v>66</v>
      </c>
      <c r="K1088" s="723">
        <v>3.7486218302094816E-2</v>
      </c>
      <c r="L1088" s="449"/>
      <c r="M1088" s="450">
        <v>1814</v>
      </c>
      <c r="N1088" s="450">
        <v>54</v>
      </c>
      <c r="O1088" s="726">
        <f t="shared" si="36"/>
        <v>2.9768467475192944E-2</v>
      </c>
      <c r="P1088" s="727">
        <v>1</v>
      </c>
      <c r="Q1088" s="352">
        <f t="shared" si="37"/>
        <v>79.411764705882348</v>
      </c>
      <c r="R1088" s="348"/>
      <c r="S1088" s="722"/>
    </row>
    <row r="1089" spans="1:19" s="447" customFormat="1">
      <c r="A1089" s="446" t="s">
        <v>4</v>
      </c>
      <c r="B1089" s="579" t="s">
        <v>3160</v>
      </c>
      <c r="C1089" s="412" t="s">
        <v>1913</v>
      </c>
      <c r="D1089" s="579" t="s">
        <v>3155</v>
      </c>
      <c r="E1089" s="415"/>
      <c r="F1089" s="448" t="s">
        <v>137</v>
      </c>
      <c r="G1089" s="412" t="s">
        <v>1935</v>
      </c>
      <c r="H1089" s="412" t="s">
        <v>11</v>
      </c>
      <c r="I1089" s="579" t="s">
        <v>6</v>
      </c>
      <c r="J1089" s="579" t="s">
        <v>66</v>
      </c>
      <c r="K1089" s="723">
        <v>0.35714285714285715</v>
      </c>
      <c r="L1089" s="449"/>
      <c r="M1089" s="450">
        <v>14</v>
      </c>
      <c r="N1089" s="450">
        <v>4</v>
      </c>
      <c r="O1089" s="726">
        <f t="shared" si="36"/>
        <v>0.2857142857142857</v>
      </c>
      <c r="P1089" s="727">
        <v>1</v>
      </c>
      <c r="Q1089" s="352">
        <f t="shared" si="37"/>
        <v>80</v>
      </c>
      <c r="R1089" s="348"/>
      <c r="S1089" s="722"/>
    </row>
    <row r="1090" spans="1:19" s="447" customFormat="1">
      <c r="A1090" s="446" t="s">
        <v>4</v>
      </c>
      <c r="B1090" s="579" t="s">
        <v>3160</v>
      </c>
      <c r="C1090" s="412" t="s">
        <v>1913</v>
      </c>
      <c r="D1090" s="579" t="s">
        <v>3157</v>
      </c>
      <c r="E1090" s="415"/>
      <c r="F1090" s="448" t="s">
        <v>137</v>
      </c>
      <c r="G1090" s="412" t="s">
        <v>1935</v>
      </c>
      <c r="H1090" s="412" t="s">
        <v>11</v>
      </c>
      <c r="I1090" s="579" t="s">
        <v>6</v>
      </c>
      <c r="J1090" s="579" t="s">
        <v>66</v>
      </c>
      <c r="K1090" s="723">
        <v>7.1428571428571425E-2</v>
      </c>
      <c r="L1090" s="449"/>
      <c r="M1090" s="450">
        <v>84</v>
      </c>
      <c r="N1090" s="450">
        <v>3</v>
      </c>
      <c r="O1090" s="726">
        <f t="shared" si="36"/>
        <v>3.5714285714285712E-2</v>
      </c>
      <c r="P1090" s="727">
        <v>1</v>
      </c>
      <c r="Q1090" s="352">
        <f t="shared" si="37"/>
        <v>50</v>
      </c>
      <c r="R1090" s="348"/>
      <c r="S1090" s="722"/>
    </row>
    <row r="1091" spans="1:19" s="447" customFormat="1">
      <c r="A1091" s="446" t="s">
        <v>4</v>
      </c>
      <c r="B1091" s="579" t="s">
        <v>3160</v>
      </c>
      <c r="C1091" s="412" t="s">
        <v>1914</v>
      </c>
      <c r="D1091" s="579" t="s">
        <v>3157</v>
      </c>
      <c r="E1091" s="415" t="s">
        <v>3162</v>
      </c>
      <c r="F1091" s="448" t="s">
        <v>137</v>
      </c>
      <c r="G1091" s="412" t="s">
        <v>1935</v>
      </c>
      <c r="H1091" s="412" t="s">
        <v>11</v>
      </c>
      <c r="I1091" s="579" t="s">
        <v>6</v>
      </c>
      <c r="J1091" s="579" t="s">
        <v>66</v>
      </c>
      <c r="K1091" s="723">
        <v>0.18181818181818182</v>
      </c>
      <c r="L1091" s="449"/>
      <c r="M1091" s="450">
        <v>66</v>
      </c>
      <c r="N1091" s="450">
        <v>9</v>
      </c>
      <c r="O1091" s="726">
        <f t="shared" si="36"/>
        <v>0.13636363636363635</v>
      </c>
      <c r="P1091" s="727">
        <v>1</v>
      </c>
      <c r="Q1091" s="352">
        <f t="shared" si="37"/>
        <v>75</v>
      </c>
      <c r="R1091" s="348"/>
      <c r="S1091" s="722"/>
    </row>
    <row r="1092" spans="1:19" s="447" customFormat="1">
      <c r="A1092" s="446" t="s">
        <v>4</v>
      </c>
      <c r="B1092" s="579" t="s">
        <v>3160</v>
      </c>
      <c r="C1092" s="412" t="s">
        <v>1914</v>
      </c>
      <c r="D1092" s="579" t="s">
        <v>3158</v>
      </c>
      <c r="E1092" s="415"/>
      <c r="F1092" s="448" t="s">
        <v>137</v>
      </c>
      <c r="G1092" s="412" t="s">
        <v>1935</v>
      </c>
      <c r="H1092" s="412" t="s">
        <v>11</v>
      </c>
      <c r="I1092" s="579" t="s">
        <v>6</v>
      </c>
      <c r="J1092" s="579" t="s">
        <v>66</v>
      </c>
      <c r="K1092" s="723">
        <v>0.24</v>
      </c>
      <c r="L1092" s="449"/>
      <c r="M1092" s="450">
        <v>75</v>
      </c>
      <c r="N1092" s="450">
        <v>10</v>
      </c>
      <c r="O1092" s="726">
        <f t="shared" si="36"/>
        <v>0.13333333333333333</v>
      </c>
      <c r="P1092" s="727">
        <v>1</v>
      </c>
      <c r="Q1092" s="352">
        <f t="shared" si="37"/>
        <v>55.555555555555557</v>
      </c>
      <c r="R1092" s="348"/>
      <c r="S1092" s="722"/>
    </row>
    <row r="1093" spans="1:19" s="447" customFormat="1">
      <c r="A1093" s="446" t="s">
        <v>4</v>
      </c>
      <c r="B1093" s="579" t="s">
        <v>3160</v>
      </c>
      <c r="C1093" s="412" t="s">
        <v>1914</v>
      </c>
      <c r="D1093" s="579" t="s">
        <v>3163</v>
      </c>
      <c r="E1093" s="415"/>
      <c r="F1093" s="448" t="s">
        <v>137</v>
      </c>
      <c r="G1093" s="412" t="s">
        <v>1935</v>
      </c>
      <c r="H1093" s="412" t="s">
        <v>11</v>
      </c>
      <c r="I1093" s="579" t="s">
        <v>6</v>
      </c>
      <c r="J1093" s="579" t="s">
        <v>66</v>
      </c>
      <c r="K1093" s="723">
        <v>0.45370370370370372</v>
      </c>
      <c r="L1093" s="449"/>
      <c r="M1093" s="450">
        <v>108</v>
      </c>
      <c r="N1093" s="450">
        <v>36</v>
      </c>
      <c r="O1093" s="726">
        <f t="shared" si="36"/>
        <v>0.33333333333333331</v>
      </c>
      <c r="P1093" s="727">
        <v>1</v>
      </c>
      <c r="Q1093" s="352">
        <f t="shared" si="37"/>
        <v>73.469387755102048</v>
      </c>
      <c r="R1093" s="348"/>
      <c r="S1093" s="722"/>
    </row>
    <row r="1094" spans="1:19" s="447" customFormat="1">
      <c r="A1094" s="446" t="s">
        <v>4</v>
      </c>
      <c r="B1094" s="579" t="s">
        <v>3160</v>
      </c>
      <c r="C1094" s="412" t="s">
        <v>1914</v>
      </c>
      <c r="D1094" s="579" t="s">
        <v>3164</v>
      </c>
      <c r="E1094" s="415"/>
      <c r="F1094" s="448" t="s">
        <v>137</v>
      </c>
      <c r="G1094" s="412" t="s">
        <v>1935</v>
      </c>
      <c r="H1094" s="412" t="s">
        <v>11</v>
      </c>
      <c r="I1094" s="579" t="s">
        <v>6</v>
      </c>
      <c r="J1094" s="579" t="s">
        <v>66</v>
      </c>
      <c r="K1094" s="723">
        <v>0.76923076923076938</v>
      </c>
      <c r="L1094" s="449"/>
      <c r="M1094" s="450">
        <v>13</v>
      </c>
      <c r="N1094" s="450">
        <v>10</v>
      </c>
      <c r="O1094" s="726">
        <f t="shared" si="36"/>
        <v>0.76923076923076927</v>
      </c>
      <c r="P1094" s="727">
        <v>1</v>
      </c>
      <c r="Q1094" s="352">
        <f t="shared" si="37"/>
        <v>99.999999999999986</v>
      </c>
      <c r="R1094" s="348"/>
      <c r="S1094" s="722"/>
    </row>
    <row r="1095" spans="1:19" s="447" customFormat="1">
      <c r="A1095" s="446" t="s">
        <v>4</v>
      </c>
      <c r="B1095" s="579" t="s">
        <v>3160</v>
      </c>
      <c r="C1095" s="412" t="s">
        <v>1915</v>
      </c>
      <c r="D1095" s="579" t="s">
        <v>3155</v>
      </c>
      <c r="E1095" s="415"/>
      <c r="F1095" s="448" t="s">
        <v>137</v>
      </c>
      <c r="G1095" s="412" t="s">
        <v>1935</v>
      </c>
      <c r="H1095" s="412" t="s">
        <v>11</v>
      </c>
      <c r="I1095" s="579" t="s">
        <v>6</v>
      </c>
      <c r="J1095" s="579" t="s">
        <v>66</v>
      </c>
      <c r="K1095" s="723">
        <v>8.4507042253521125E-2</v>
      </c>
      <c r="L1095" s="449"/>
      <c r="M1095" s="450">
        <v>71</v>
      </c>
      <c r="N1095" s="450">
        <v>4</v>
      </c>
      <c r="O1095" s="726">
        <f t="shared" si="36"/>
        <v>5.6338028169014086E-2</v>
      </c>
      <c r="P1095" s="727">
        <v>1</v>
      </c>
      <c r="Q1095" s="352">
        <f t="shared" si="37"/>
        <v>66.666666666666671</v>
      </c>
      <c r="R1095" s="348"/>
      <c r="S1095" s="722"/>
    </row>
    <row r="1096" spans="1:19" s="447" customFormat="1">
      <c r="A1096" s="446" t="s">
        <v>4</v>
      </c>
      <c r="B1096" s="579" t="s">
        <v>3160</v>
      </c>
      <c r="C1096" s="412" t="s">
        <v>1915</v>
      </c>
      <c r="D1096" s="579" t="s">
        <v>3155</v>
      </c>
      <c r="E1096" s="415" t="s">
        <v>3165</v>
      </c>
      <c r="F1096" s="448" t="s">
        <v>137</v>
      </c>
      <c r="G1096" s="412" t="s">
        <v>1935</v>
      </c>
      <c r="H1096" s="412" t="s">
        <v>11</v>
      </c>
      <c r="I1096" s="579" t="s">
        <v>6</v>
      </c>
      <c r="J1096" s="579" t="s">
        <v>66</v>
      </c>
      <c r="K1096" s="723">
        <v>0.25</v>
      </c>
      <c r="L1096" s="449" t="s">
        <v>3166</v>
      </c>
      <c r="M1096" s="450">
        <v>12</v>
      </c>
      <c r="N1096" s="450">
        <v>3</v>
      </c>
      <c r="O1096" s="726">
        <f t="shared" si="36"/>
        <v>0.25</v>
      </c>
      <c r="P1096" s="727">
        <v>1</v>
      </c>
      <c r="Q1096" s="352">
        <f t="shared" si="37"/>
        <v>100</v>
      </c>
      <c r="R1096" s="348"/>
      <c r="S1096" s="722"/>
    </row>
    <row r="1097" spans="1:19" s="447" customFormat="1">
      <c r="A1097" s="446" t="s">
        <v>4</v>
      </c>
      <c r="B1097" s="579" t="s">
        <v>3160</v>
      </c>
      <c r="C1097" s="412" t="s">
        <v>1915</v>
      </c>
      <c r="D1097" s="579" t="s">
        <v>3157</v>
      </c>
      <c r="E1097" s="415"/>
      <c r="F1097" s="448" t="s">
        <v>137</v>
      </c>
      <c r="G1097" s="412" t="s">
        <v>1935</v>
      </c>
      <c r="H1097" s="412" t="s">
        <v>11</v>
      </c>
      <c r="I1097" s="579" t="s">
        <v>6</v>
      </c>
      <c r="J1097" s="579" t="s">
        <v>66</v>
      </c>
      <c r="K1097" s="723">
        <v>0.12068965517241378</v>
      </c>
      <c r="L1097" s="449"/>
      <c r="M1097" s="450">
        <v>58</v>
      </c>
      <c r="N1097" s="450">
        <v>4</v>
      </c>
      <c r="O1097" s="726">
        <f t="shared" si="36"/>
        <v>6.8965517241379309E-2</v>
      </c>
      <c r="P1097" s="727">
        <v>1</v>
      </c>
      <c r="Q1097" s="352">
        <f t="shared" si="37"/>
        <v>57.142857142857146</v>
      </c>
      <c r="R1097" s="348"/>
      <c r="S1097" s="722"/>
    </row>
    <row r="1098" spans="1:19" s="447" customFormat="1">
      <c r="A1098" s="446" t="s">
        <v>4</v>
      </c>
      <c r="B1098" s="579" t="s">
        <v>3160</v>
      </c>
      <c r="C1098" s="412" t="s">
        <v>1916</v>
      </c>
      <c r="D1098" s="579" t="s">
        <v>3155</v>
      </c>
      <c r="E1098" s="415" t="s">
        <v>3167</v>
      </c>
      <c r="F1098" s="448" t="s">
        <v>137</v>
      </c>
      <c r="G1098" s="412" t="s">
        <v>1935</v>
      </c>
      <c r="H1098" s="412" t="s">
        <v>11</v>
      </c>
      <c r="I1098" s="579" t="s">
        <v>6</v>
      </c>
      <c r="J1098" s="579" t="s">
        <v>66</v>
      </c>
      <c r="K1098" s="723">
        <v>6.3492063492063489E-2</v>
      </c>
      <c r="L1098" s="449"/>
      <c r="M1098" s="450">
        <v>63</v>
      </c>
      <c r="N1098" s="450">
        <v>3</v>
      </c>
      <c r="O1098" s="726">
        <f t="shared" si="36"/>
        <v>4.7619047619047616E-2</v>
      </c>
      <c r="P1098" s="727">
        <v>1</v>
      </c>
      <c r="Q1098" s="352">
        <f t="shared" si="37"/>
        <v>75</v>
      </c>
      <c r="R1098" s="348"/>
      <c r="S1098" s="722"/>
    </row>
    <row r="1099" spans="1:19" s="447" customFormat="1">
      <c r="A1099" s="446" t="s">
        <v>4</v>
      </c>
      <c r="B1099" s="579" t="s">
        <v>3160</v>
      </c>
      <c r="C1099" s="412" t="s">
        <v>1916</v>
      </c>
      <c r="D1099" s="579" t="s">
        <v>3155</v>
      </c>
      <c r="E1099" s="415" t="s">
        <v>3168</v>
      </c>
      <c r="F1099" s="448" t="s">
        <v>137</v>
      </c>
      <c r="G1099" s="412" t="s">
        <v>1935</v>
      </c>
      <c r="H1099" s="412" t="s">
        <v>11</v>
      </c>
      <c r="I1099" s="579" t="s">
        <v>6</v>
      </c>
      <c r="J1099" s="579" t="s">
        <v>66</v>
      </c>
      <c r="K1099" s="723">
        <v>6.9767441860465115E-2</v>
      </c>
      <c r="L1099" s="449" t="s">
        <v>3166</v>
      </c>
      <c r="M1099" s="450">
        <v>43</v>
      </c>
      <c r="N1099" s="450">
        <v>3</v>
      </c>
      <c r="O1099" s="726">
        <f t="shared" si="36"/>
        <v>6.9767441860465115E-2</v>
      </c>
      <c r="P1099" s="727">
        <v>1</v>
      </c>
      <c r="Q1099" s="352">
        <f t="shared" si="37"/>
        <v>100</v>
      </c>
      <c r="R1099" s="348"/>
      <c r="S1099" s="722"/>
    </row>
    <row r="1100" spans="1:19" s="447" customFormat="1">
      <c r="A1100" s="446" t="s">
        <v>4</v>
      </c>
      <c r="B1100" s="579" t="s">
        <v>3160</v>
      </c>
      <c r="C1100" s="412" t="s">
        <v>1916</v>
      </c>
      <c r="D1100" s="579" t="s">
        <v>3157</v>
      </c>
      <c r="E1100" s="415"/>
      <c r="F1100" s="448" t="s">
        <v>137</v>
      </c>
      <c r="G1100" s="412" t="s">
        <v>1935</v>
      </c>
      <c r="H1100" s="412" t="s">
        <v>11</v>
      </c>
      <c r="I1100" s="579" t="s">
        <v>6</v>
      </c>
      <c r="J1100" s="579" t="s">
        <v>66</v>
      </c>
      <c r="K1100" s="723">
        <v>0.12345679012345678</v>
      </c>
      <c r="L1100" s="449"/>
      <c r="M1100" s="450">
        <v>81</v>
      </c>
      <c r="N1100" s="450">
        <v>9</v>
      </c>
      <c r="O1100" s="726">
        <f t="shared" si="36"/>
        <v>0.1111111111111111</v>
      </c>
      <c r="P1100" s="727">
        <v>1</v>
      </c>
      <c r="Q1100" s="352">
        <f t="shared" si="37"/>
        <v>90</v>
      </c>
      <c r="R1100" s="348"/>
      <c r="S1100" s="722"/>
    </row>
    <row r="1101" spans="1:19" s="447" customFormat="1">
      <c r="A1101" s="446" t="s">
        <v>4</v>
      </c>
      <c r="B1101" s="579" t="s">
        <v>3160</v>
      </c>
      <c r="C1101" s="412" t="s">
        <v>1916</v>
      </c>
      <c r="D1101" s="579" t="s">
        <v>3157</v>
      </c>
      <c r="E1101" s="415"/>
      <c r="F1101" s="448" t="s">
        <v>137</v>
      </c>
      <c r="G1101" s="412" t="s">
        <v>1935</v>
      </c>
      <c r="H1101" s="412" t="s">
        <v>11</v>
      </c>
      <c r="I1101" s="579" t="s">
        <v>6</v>
      </c>
      <c r="J1101" s="579" t="s">
        <v>66</v>
      </c>
      <c r="K1101" s="723">
        <v>0.1111111111111111</v>
      </c>
      <c r="L1101" s="449" t="s">
        <v>3166</v>
      </c>
      <c r="M1101" s="450">
        <v>27</v>
      </c>
      <c r="N1101" s="450">
        <v>3</v>
      </c>
      <c r="O1101" s="726">
        <f t="shared" si="36"/>
        <v>0.1111111111111111</v>
      </c>
      <c r="P1101" s="727">
        <v>1</v>
      </c>
      <c r="Q1101" s="352">
        <f t="shared" si="37"/>
        <v>100</v>
      </c>
      <c r="R1101" s="348"/>
      <c r="S1101" s="722"/>
    </row>
    <row r="1102" spans="1:19" s="447" customFormat="1">
      <c r="A1102" s="446" t="s">
        <v>4</v>
      </c>
      <c r="B1102" s="579" t="s">
        <v>3160</v>
      </c>
      <c r="C1102" s="412" t="s">
        <v>1916</v>
      </c>
      <c r="D1102" s="579" t="s">
        <v>3157</v>
      </c>
      <c r="E1102" s="415" t="s">
        <v>3169</v>
      </c>
      <c r="F1102" s="448" t="s">
        <v>137</v>
      </c>
      <c r="G1102" s="412" t="s">
        <v>1935</v>
      </c>
      <c r="H1102" s="412" t="s">
        <v>11</v>
      </c>
      <c r="I1102" s="579" t="s">
        <v>6</v>
      </c>
      <c r="J1102" s="579" t="s">
        <v>66</v>
      </c>
      <c r="K1102" s="723">
        <v>0.26315789473684209</v>
      </c>
      <c r="L1102" s="449" t="s">
        <v>3170</v>
      </c>
      <c r="M1102" s="450">
        <v>19</v>
      </c>
      <c r="N1102" s="450">
        <v>3</v>
      </c>
      <c r="O1102" s="726">
        <f t="shared" si="36"/>
        <v>0.15789473684210525</v>
      </c>
      <c r="P1102" s="727">
        <v>1</v>
      </c>
      <c r="Q1102" s="352">
        <f t="shared" si="37"/>
        <v>60</v>
      </c>
      <c r="R1102" s="348"/>
      <c r="S1102" s="722"/>
    </row>
    <row r="1103" spans="1:19" s="447" customFormat="1">
      <c r="A1103" s="446" t="s">
        <v>4</v>
      </c>
      <c r="B1103" s="579" t="s">
        <v>3160</v>
      </c>
      <c r="C1103" s="412" t="s">
        <v>1916</v>
      </c>
      <c r="D1103" s="579" t="s">
        <v>3158</v>
      </c>
      <c r="E1103" s="415"/>
      <c r="F1103" s="448" t="s">
        <v>137</v>
      </c>
      <c r="G1103" s="412" t="s">
        <v>1935</v>
      </c>
      <c r="H1103" s="412" t="s">
        <v>11</v>
      </c>
      <c r="I1103" s="579" t="s">
        <v>6</v>
      </c>
      <c r="J1103" s="579" t="s">
        <v>66</v>
      </c>
      <c r="K1103" s="723">
        <v>0.27586206896551724</v>
      </c>
      <c r="L1103" s="449"/>
      <c r="M1103" s="450">
        <v>29</v>
      </c>
      <c r="N1103" s="450">
        <v>8</v>
      </c>
      <c r="O1103" s="726">
        <f t="shared" si="36"/>
        <v>0.27586206896551724</v>
      </c>
      <c r="P1103" s="727">
        <v>1</v>
      </c>
      <c r="Q1103" s="352">
        <f t="shared" si="37"/>
        <v>100</v>
      </c>
      <c r="R1103" s="348"/>
      <c r="S1103" s="722"/>
    </row>
    <row r="1104" spans="1:19" s="447" customFormat="1">
      <c r="A1104" s="446" t="s">
        <v>4</v>
      </c>
      <c r="B1104" s="579" t="s">
        <v>3160</v>
      </c>
      <c r="C1104" s="412" t="s">
        <v>1916</v>
      </c>
      <c r="D1104" s="579" t="s">
        <v>3163</v>
      </c>
      <c r="E1104" s="415"/>
      <c r="F1104" s="448" t="s">
        <v>137</v>
      </c>
      <c r="G1104" s="412" t="s">
        <v>1935</v>
      </c>
      <c r="H1104" s="412" t="s">
        <v>11</v>
      </c>
      <c r="I1104" s="579" t="s">
        <v>6</v>
      </c>
      <c r="J1104" s="579" t="s">
        <v>66</v>
      </c>
      <c r="K1104" s="723">
        <v>0.4</v>
      </c>
      <c r="L1104" s="449"/>
      <c r="M1104" s="450">
        <v>25</v>
      </c>
      <c r="N1104" s="450">
        <v>10</v>
      </c>
      <c r="O1104" s="726">
        <f t="shared" si="36"/>
        <v>0.4</v>
      </c>
      <c r="P1104" s="727">
        <v>1</v>
      </c>
      <c r="Q1104" s="352">
        <f t="shared" si="37"/>
        <v>100</v>
      </c>
      <c r="R1104" s="348"/>
      <c r="S1104" s="722"/>
    </row>
    <row r="1105" spans="1:19" s="447" customFormat="1">
      <c r="A1105" s="446" t="s">
        <v>4</v>
      </c>
      <c r="B1105" s="579" t="s">
        <v>3160</v>
      </c>
      <c r="C1105" s="412" t="s">
        <v>1916</v>
      </c>
      <c r="D1105" s="579" t="s">
        <v>3163</v>
      </c>
      <c r="E1105" s="415" t="s">
        <v>3171</v>
      </c>
      <c r="F1105" s="448" t="s">
        <v>137</v>
      </c>
      <c r="G1105" s="412" t="s">
        <v>1935</v>
      </c>
      <c r="H1105" s="412" t="s">
        <v>11</v>
      </c>
      <c r="I1105" s="579" t="s">
        <v>6</v>
      </c>
      <c r="J1105" s="579" t="s">
        <v>66</v>
      </c>
      <c r="K1105" s="723">
        <v>0.45454545454545453</v>
      </c>
      <c r="L1105" s="449" t="s">
        <v>3166</v>
      </c>
      <c r="M1105" s="450">
        <v>22</v>
      </c>
      <c r="N1105" s="450">
        <v>9</v>
      </c>
      <c r="O1105" s="726">
        <f t="shared" si="36"/>
        <v>0.40909090909090912</v>
      </c>
      <c r="P1105" s="727">
        <v>1</v>
      </c>
      <c r="Q1105" s="352">
        <f t="shared" si="37"/>
        <v>90</v>
      </c>
      <c r="R1105" s="348"/>
      <c r="S1105" s="722"/>
    </row>
    <row r="1106" spans="1:19" s="447" customFormat="1">
      <c r="A1106" s="446" t="s">
        <v>4</v>
      </c>
      <c r="B1106" s="579" t="s">
        <v>3160</v>
      </c>
      <c r="C1106" s="412" t="s">
        <v>1917</v>
      </c>
      <c r="D1106" s="579" t="s">
        <v>3158</v>
      </c>
      <c r="E1106" s="415" t="s">
        <v>3172</v>
      </c>
      <c r="F1106" s="448" t="s">
        <v>137</v>
      </c>
      <c r="G1106" s="412" t="s">
        <v>1935</v>
      </c>
      <c r="H1106" s="412" t="s">
        <v>11</v>
      </c>
      <c r="I1106" s="579" t="s">
        <v>6</v>
      </c>
      <c r="J1106" s="579" t="s">
        <v>66</v>
      </c>
      <c r="K1106" s="723">
        <v>0.36363636363636365</v>
      </c>
      <c r="L1106" s="449"/>
      <c r="M1106" s="450">
        <v>11</v>
      </c>
      <c r="N1106" s="450">
        <v>3</v>
      </c>
      <c r="O1106" s="726">
        <f t="shared" si="36"/>
        <v>0.27272727272727271</v>
      </c>
      <c r="P1106" s="727">
        <v>1</v>
      </c>
      <c r="Q1106" s="352">
        <f t="shared" si="37"/>
        <v>75</v>
      </c>
      <c r="R1106" s="348"/>
      <c r="S1106" s="722"/>
    </row>
    <row r="1107" spans="1:19" s="447" customFormat="1">
      <c r="A1107" s="446" t="s">
        <v>4</v>
      </c>
      <c r="B1107" s="579" t="s">
        <v>3160</v>
      </c>
      <c r="C1107" s="412" t="s">
        <v>1917</v>
      </c>
      <c r="D1107" s="579" t="s">
        <v>3163</v>
      </c>
      <c r="E1107" s="415"/>
      <c r="F1107" s="448" t="s">
        <v>137</v>
      </c>
      <c r="G1107" s="412" t="s">
        <v>1935</v>
      </c>
      <c r="H1107" s="412" t="s">
        <v>11</v>
      </c>
      <c r="I1107" s="579" t="s">
        <v>6</v>
      </c>
      <c r="J1107" s="579" t="s">
        <v>66</v>
      </c>
      <c r="K1107" s="723">
        <v>0.4</v>
      </c>
      <c r="L1107" s="449"/>
      <c r="M1107" s="450">
        <v>30</v>
      </c>
      <c r="N1107" s="450">
        <v>9</v>
      </c>
      <c r="O1107" s="726">
        <f t="shared" si="36"/>
        <v>0.3</v>
      </c>
      <c r="P1107" s="727">
        <v>1</v>
      </c>
      <c r="Q1107" s="352">
        <f t="shared" si="37"/>
        <v>75</v>
      </c>
      <c r="R1107" s="348"/>
      <c r="S1107" s="722"/>
    </row>
    <row r="1108" spans="1:19" s="447" customFormat="1">
      <c r="A1108" s="446" t="s">
        <v>4</v>
      </c>
      <c r="B1108" s="579" t="s">
        <v>3160</v>
      </c>
      <c r="C1108" s="412" t="s">
        <v>1918</v>
      </c>
      <c r="D1108" s="579" t="s">
        <v>3163</v>
      </c>
      <c r="E1108" s="415" t="s">
        <v>3173</v>
      </c>
      <c r="F1108" s="448" t="s">
        <v>137</v>
      </c>
      <c r="G1108" s="412" t="s">
        <v>1935</v>
      </c>
      <c r="H1108" s="412" t="s">
        <v>11</v>
      </c>
      <c r="I1108" s="579" t="s">
        <v>6</v>
      </c>
      <c r="J1108" s="579" t="s">
        <v>66</v>
      </c>
      <c r="K1108" s="723">
        <v>0.69090909090909092</v>
      </c>
      <c r="L1108" s="449"/>
      <c r="M1108" s="450">
        <v>55</v>
      </c>
      <c r="N1108" s="450">
        <v>33</v>
      </c>
      <c r="O1108" s="726">
        <f t="shared" si="36"/>
        <v>0.6</v>
      </c>
      <c r="P1108" s="727">
        <v>1</v>
      </c>
      <c r="Q1108" s="352">
        <f t="shared" si="37"/>
        <v>86.84210526315789</v>
      </c>
      <c r="R1108" s="348"/>
      <c r="S1108" s="722"/>
    </row>
    <row r="1109" spans="1:19" s="447" customFormat="1">
      <c r="A1109" s="446" t="s">
        <v>4</v>
      </c>
      <c r="B1109" s="579" t="s">
        <v>3160</v>
      </c>
      <c r="C1109" s="412" t="s">
        <v>1919</v>
      </c>
      <c r="D1109" s="579" t="s">
        <v>3161</v>
      </c>
      <c r="E1109" s="415"/>
      <c r="F1109" s="448" t="s">
        <v>137</v>
      </c>
      <c r="G1109" s="412" t="s">
        <v>1935</v>
      </c>
      <c r="H1109" s="412" t="s">
        <v>11</v>
      </c>
      <c r="I1109" s="579" t="s">
        <v>6</v>
      </c>
      <c r="J1109" s="579" t="s">
        <v>66</v>
      </c>
      <c r="K1109" s="723">
        <v>3.6335721596724664E-2</v>
      </c>
      <c r="L1109" s="449"/>
      <c r="M1109" s="450">
        <v>1954</v>
      </c>
      <c r="N1109" s="450">
        <v>53</v>
      </c>
      <c r="O1109" s="726">
        <f t="shared" si="36"/>
        <v>2.7123848515864891E-2</v>
      </c>
      <c r="P1109" s="727">
        <v>1</v>
      </c>
      <c r="Q1109" s="352">
        <f t="shared" si="37"/>
        <v>74.647887323943664</v>
      </c>
      <c r="R1109" s="348"/>
      <c r="S1109" s="722"/>
    </row>
    <row r="1110" spans="1:19" s="447" customFormat="1">
      <c r="A1110" s="446" t="s">
        <v>4</v>
      </c>
      <c r="B1110" s="579" t="s">
        <v>3160</v>
      </c>
      <c r="C1110" s="412" t="s">
        <v>1919</v>
      </c>
      <c r="D1110" s="579" t="s">
        <v>3161</v>
      </c>
      <c r="E1110" s="415"/>
      <c r="F1110" s="448" t="s">
        <v>137</v>
      </c>
      <c r="G1110" s="412" t="s">
        <v>1935</v>
      </c>
      <c r="H1110" s="412" t="s">
        <v>11</v>
      </c>
      <c r="I1110" s="579" t="s">
        <v>6</v>
      </c>
      <c r="J1110" s="579" t="s">
        <v>66</v>
      </c>
      <c r="K1110" s="723">
        <v>4.5161290322580643E-2</v>
      </c>
      <c r="L1110" s="449" t="s">
        <v>3166</v>
      </c>
      <c r="M1110" s="450">
        <v>465</v>
      </c>
      <c r="N1110" s="450">
        <v>12</v>
      </c>
      <c r="O1110" s="726">
        <f t="shared" si="36"/>
        <v>2.5806451612903226E-2</v>
      </c>
      <c r="P1110" s="727">
        <v>1</v>
      </c>
      <c r="Q1110" s="352">
        <f t="shared" si="37"/>
        <v>57.142857142857146</v>
      </c>
      <c r="R1110" s="348"/>
      <c r="S1110" s="722"/>
    </row>
    <row r="1111" spans="1:19" s="447" customFormat="1">
      <c r="A1111" s="446" t="s">
        <v>4</v>
      </c>
      <c r="B1111" s="579" t="s">
        <v>3160</v>
      </c>
      <c r="C1111" s="412" t="s">
        <v>1919</v>
      </c>
      <c r="D1111" s="579" t="s">
        <v>3155</v>
      </c>
      <c r="E1111" s="415"/>
      <c r="F1111" s="448" t="s">
        <v>137</v>
      </c>
      <c r="G1111" s="412" t="s">
        <v>1935</v>
      </c>
      <c r="H1111" s="412" t="s">
        <v>11</v>
      </c>
      <c r="I1111" s="579" t="s">
        <v>6</v>
      </c>
      <c r="J1111" s="579" t="s">
        <v>66</v>
      </c>
      <c r="K1111" s="723">
        <v>0.1</v>
      </c>
      <c r="L1111" s="449"/>
      <c r="M1111" s="450">
        <v>60</v>
      </c>
      <c r="N1111" s="450">
        <v>4</v>
      </c>
      <c r="O1111" s="726">
        <f t="shared" si="36"/>
        <v>6.6666666666666666E-2</v>
      </c>
      <c r="P1111" s="727">
        <v>1</v>
      </c>
      <c r="Q1111" s="352">
        <f t="shared" si="37"/>
        <v>66.666666666666671</v>
      </c>
      <c r="R1111" s="348"/>
      <c r="S1111" s="722"/>
    </row>
    <row r="1112" spans="1:19" s="447" customFormat="1">
      <c r="A1112" s="446" t="s">
        <v>4</v>
      </c>
      <c r="B1112" s="579" t="s">
        <v>3160</v>
      </c>
      <c r="C1112" s="412" t="s">
        <v>1919</v>
      </c>
      <c r="D1112" s="579" t="s">
        <v>3155</v>
      </c>
      <c r="E1112" s="415" t="s">
        <v>3174</v>
      </c>
      <c r="F1112" s="448" t="s">
        <v>137</v>
      </c>
      <c r="G1112" s="412" t="s">
        <v>1935</v>
      </c>
      <c r="H1112" s="412" t="s">
        <v>11</v>
      </c>
      <c r="I1112" s="579" t="s">
        <v>6</v>
      </c>
      <c r="J1112" s="579" t="s">
        <v>66</v>
      </c>
      <c r="K1112" s="723">
        <v>0.35</v>
      </c>
      <c r="L1112" s="449" t="s">
        <v>3166</v>
      </c>
      <c r="M1112" s="450">
        <v>20</v>
      </c>
      <c r="N1112" s="450">
        <v>6</v>
      </c>
      <c r="O1112" s="726">
        <f t="shared" si="36"/>
        <v>0.3</v>
      </c>
      <c r="P1112" s="727">
        <v>1</v>
      </c>
      <c r="Q1112" s="352">
        <f t="shared" si="37"/>
        <v>85.714285714285708</v>
      </c>
      <c r="R1112" s="348"/>
      <c r="S1112" s="722"/>
    </row>
    <row r="1113" spans="1:19" s="447" customFormat="1">
      <c r="A1113" s="446" t="s">
        <v>4</v>
      </c>
      <c r="B1113" s="579" t="s">
        <v>3160</v>
      </c>
      <c r="C1113" s="412" t="s">
        <v>1919</v>
      </c>
      <c r="D1113" s="579" t="s">
        <v>3157</v>
      </c>
      <c r="E1113" s="415" t="s">
        <v>3175</v>
      </c>
      <c r="F1113" s="448" t="s">
        <v>137</v>
      </c>
      <c r="G1113" s="412" t="s">
        <v>1935</v>
      </c>
      <c r="H1113" s="412" t="s">
        <v>11</v>
      </c>
      <c r="I1113" s="579" t="s">
        <v>6</v>
      </c>
      <c r="J1113" s="579" t="s">
        <v>66</v>
      </c>
      <c r="K1113" s="723">
        <v>0.33333333333333326</v>
      </c>
      <c r="L1113" s="449"/>
      <c r="M1113" s="450">
        <v>42</v>
      </c>
      <c r="N1113" s="450">
        <v>8</v>
      </c>
      <c r="O1113" s="726">
        <f t="shared" si="36"/>
        <v>0.19047619047619047</v>
      </c>
      <c r="P1113" s="727">
        <v>1</v>
      </c>
      <c r="Q1113" s="352">
        <f t="shared" si="37"/>
        <v>57.14285714285716</v>
      </c>
      <c r="R1113" s="348"/>
      <c r="S1113" s="722"/>
    </row>
    <row r="1114" spans="1:19" s="447" customFormat="1">
      <c r="A1114" s="446" t="s">
        <v>4</v>
      </c>
      <c r="B1114" s="579" t="s">
        <v>3160</v>
      </c>
      <c r="C1114" s="412" t="s">
        <v>1920</v>
      </c>
      <c r="D1114" s="579" t="s">
        <v>3155</v>
      </c>
      <c r="E1114" s="415" t="s">
        <v>3176</v>
      </c>
      <c r="F1114" s="448" t="s">
        <v>137</v>
      </c>
      <c r="G1114" s="412" t="s">
        <v>1935</v>
      </c>
      <c r="H1114" s="412" t="s">
        <v>11</v>
      </c>
      <c r="I1114" s="579" t="s">
        <v>6</v>
      </c>
      <c r="J1114" s="579" t="s">
        <v>66</v>
      </c>
      <c r="K1114" s="723">
        <v>0.27777777777777779</v>
      </c>
      <c r="L1114" s="449"/>
      <c r="M1114" s="450">
        <v>18</v>
      </c>
      <c r="N1114" s="450">
        <v>3</v>
      </c>
      <c r="O1114" s="726">
        <f t="shared" si="36"/>
        <v>0.16666666666666666</v>
      </c>
      <c r="P1114" s="727">
        <v>1</v>
      </c>
      <c r="Q1114" s="352">
        <f t="shared" si="37"/>
        <v>60</v>
      </c>
      <c r="R1114" s="348"/>
      <c r="S1114" s="722"/>
    </row>
    <row r="1115" spans="1:19" s="447" customFormat="1">
      <c r="A1115" s="446" t="s">
        <v>4</v>
      </c>
      <c r="B1115" s="579" t="s">
        <v>3160</v>
      </c>
      <c r="C1115" s="412" t="s">
        <v>1920</v>
      </c>
      <c r="D1115" s="579" t="s">
        <v>3157</v>
      </c>
      <c r="E1115" s="415"/>
      <c r="F1115" s="448" t="s">
        <v>137</v>
      </c>
      <c r="G1115" s="412" t="s">
        <v>1935</v>
      </c>
      <c r="H1115" s="412" t="s">
        <v>11</v>
      </c>
      <c r="I1115" s="579" t="s">
        <v>6</v>
      </c>
      <c r="J1115" s="579" t="s">
        <v>66</v>
      </c>
      <c r="K1115" s="723">
        <v>0.10714285714285714</v>
      </c>
      <c r="L1115" s="449"/>
      <c r="M1115" s="450">
        <v>112</v>
      </c>
      <c r="N1115" s="450">
        <v>7</v>
      </c>
      <c r="O1115" s="726">
        <f t="shared" si="36"/>
        <v>6.25E-2</v>
      </c>
      <c r="P1115" s="727">
        <v>1</v>
      </c>
      <c r="Q1115" s="352">
        <f t="shared" si="37"/>
        <v>58.333333333333336</v>
      </c>
      <c r="R1115" s="348"/>
      <c r="S1115" s="722"/>
    </row>
    <row r="1116" spans="1:19" s="447" customFormat="1">
      <c r="A1116" s="446" t="s">
        <v>4</v>
      </c>
      <c r="B1116" s="579" t="s">
        <v>3160</v>
      </c>
      <c r="C1116" s="412" t="s">
        <v>1920</v>
      </c>
      <c r="D1116" s="579" t="s">
        <v>3157</v>
      </c>
      <c r="E1116" s="415" t="s">
        <v>3177</v>
      </c>
      <c r="F1116" s="448" t="s">
        <v>137</v>
      </c>
      <c r="G1116" s="412" t="s">
        <v>1935</v>
      </c>
      <c r="H1116" s="412" t="s">
        <v>11</v>
      </c>
      <c r="I1116" s="579" t="s">
        <v>6</v>
      </c>
      <c r="J1116" s="579" t="s">
        <v>66</v>
      </c>
      <c r="K1116" s="723">
        <v>0.1875</v>
      </c>
      <c r="L1116" s="449" t="s">
        <v>3166</v>
      </c>
      <c r="M1116" s="450">
        <v>16</v>
      </c>
      <c r="N1116" s="450">
        <v>3</v>
      </c>
      <c r="O1116" s="726">
        <f t="shared" si="36"/>
        <v>0.1875</v>
      </c>
      <c r="P1116" s="727">
        <v>1</v>
      </c>
      <c r="Q1116" s="352">
        <f t="shared" si="37"/>
        <v>100</v>
      </c>
      <c r="R1116" s="348"/>
      <c r="S1116" s="722"/>
    </row>
    <row r="1117" spans="1:19" s="447" customFormat="1">
      <c r="A1117" s="446" t="s">
        <v>4</v>
      </c>
      <c r="B1117" s="579" t="s">
        <v>3160</v>
      </c>
      <c r="C1117" s="412" t="s">
        <v>1920</v>
      </c>
      <c r="D1117" s="579" t="s">
        <v>3158</v>
      </c>
      <c r="E1117" s="415"/>
      <c r="F1117" s="448" t="s">
        <v>137</v>
      </c>
      <c r="G1117" s="412" t="s">
        <v>1935</v>
      </c>
      <c r="H1117" s="412" t="s">
        <v>11</v>
      </c>
      <c r="I1117" s="579" t="s">
        <v>6</v>
      </c>
      <c r="J1117" s="579" t="s">
        <v>66</v>
      </c>
      <c r="K1117" s="723">
        <v>0.17821782178217821</v>
      </c>
      <c r="L1117" s="449"/>
      <c r="M1117" s="450">
        <v>101</v>
      </c>
      <c r="N1117" s="450">
        <v>13</v>
      </c>
      <c r="O1117" s="726">
        <f t="shared" si="36"/>
        <v>0.12871287128712872</v>
      </c>
      <c r="P1117" s="727">
        <v>1</v>
      </c>
      <c r="Q1117" s="352">
        <f t="shared" si="37"/>
        <v>72.222222222222229</v>
      </c>
      <c r="R1117" s="348"/>
      <c r="S1117" s="722"/>
    </row>
    <row r="1118" spans="1:19" s="447" customFormat="1">
      <c r="A1118" s="446" t="s">
        <v>4</v>
      </c>
      <c r="B1118" s="579" t="s">
        <v>3160</v>
      </c>
      <c r="C1118" s="412" t="s">
        <v>1920</v>
      </c>
      <c r="D1118" s="579" t="s">
        <v>3163</v>
      </c>
      <c r="E1118" s="415"/>
      <c r="F1118" s="448" t="s">
        <v>137</v>
      </c>
      <c r="G1118" s="412" t="s">
        <v>1935</v>
      </c>
      <c r="H1118" s="412" t="s">
        <v>11</v>
      </c>
      <c r="I1118" s="579" t="s">
        <v>6</v>
      </c>
      <c r="J1118" s="579" t="s">
        <v>66</v>
      </c>
      <c r="K1118" s="723">
        <v>0.43209876543209874</v>
      </c>
      <c r="L1118" s="449"/>
      <c r="M1118" s="450">
        <v>81</v>
      </c>
      <c r="N1118" s="450">
        <v>27</v>
      </c>
      <c r="O1118" s="726">
        <f t="shared" si="36"/>
        <v>0.33333333333333331</v>
      </c>
      <c r="P1118" s="727">
        <v>1</v>
      </c>
      <c r="Q1118" s="352">
        <f t="shared" si="37"/>
        <v>77.142857142857153</v>
      </c>
      <c r="R1118" s="348"/>
      <c r="S1118" s="722"/>
    </row>
    <row r="1119" spans="1:19" s="447" customFormat="1">
      <c r="A1119" s="446" t="s">
        <v>4</v>
      </c>
      <c r="B1119" s="579" t="s">
        <v>3</v>
      </c>
      <c r="C1119" s="412" t="s">
        <v>38</v>
      </c>
      <c r="D1119" s="579" t="s">
        <v>3178</v>
      </c>
      <c r="E1119" s="415" t="s">
        <v>3179</v>
      </c>
      <c r="F1119" s="448" t="s">
        <v>137</v>
      </c>
      <c r="G1119" s="412" t="s">
        <v>1935</v>
      </c>
      <c r="H1119" s="412" t="s">
        <v>11</v>
      </c>
      <c r="I1119" s="579" t="s">
        <v>6</v>
      </c>
      <c r="J1119" s="579" t="s">
        <v>66</v>
      </c>
      <c r="K1119" s="723">
        <v>4.7058823529411764E-2</v>
      </c>
      <c r="L1119" s="449"/>
      <c r="M1119" s="450">
        <v>85</v>
      </c>
      <c r="N1119" s="450">
        <v>4</v>
      </c>
      <c r="O1119" s="726">
        <f t="shared" si="36"/>
        <v>4.7058823529411764E-2</v>
      </c>
      <c r="P1119" s="727">
        <v>1</v>
      </c>
      <c r="Q1119" s="352">
        <f t="shared" si="37"/>
        <v>100</v>
      </c>
      <c r="R1119" s="348"/>
      <c r="S1119" s="722"/>
    </row>
    <row r="1120" spans="1:19" s="447" customFormat="1">
      <c r="A1120" s="446" t="s">
        <v>4</v>
      </c>
      <c r="B1120" s="579" t="s">
        <v>3</v>
      </c>
      <c r="C1120" s="412" t="s">
        <v>38</v>
      </c>
      <c r="D1120" s="579" t="s">
        <v>3157</v>
      </c>
      <c r="E1120" s="415"/>
      <c r="F1120" s="448" t="s">
        <v>137</v>
      </c>
      <c r="G1120" s="412" t="s">
        <v>1935</v>
      </c>
      <c r="H1120" s="412" t="s">
        <v>11</v>
      </c>
      <c r="I1120" s="579" t="s">
        <v>6</v>
      </c>
      <c r="J1120" s="579" t="s">
        <v>66</v>
      </c>
      <c r="K1120" s="723">
        <v>5.6603773584905669E-2</v>
      </c>
      <c r="L1120" s="449"/>
      <c r="M1120" s="450">
        <v>53</v>
      </c>
      <c r="N1120" s="450">
        <v>2</v>
      </c>
      <c r="O1120" s="726">
        <f t="shared" si="36"/>
        <v>3.7735849056603772E-2</v>
      </c>
      <c r="P1120" s="727">
        <v>1</v>
      </c>
      <c r="Q1120" s="352">
        <f t="shared" si="37"/>
        <v>66.666666666666657</v>
      </c>
      <c r="R1120" s="348"/>
      <c r="S1120" s="722"/>
    </row>
    <row r="1121" spans="1:19" s="447" customFormat="1">
      <c r="A1121" s="446" t="s">
        <v>4</v>
      </c>
      <c r="B1121" s="579" t="s">
        <v>3</v>
      </c>
      <c r="C1121" s="412" t="s">
        <v>1913</v>
      </c>
      <c r="D1121" s="579" t="s">
        <v>3178</v>
      </c>
      <c r="E1121" s="415"/>
      <c r="F1121" s="448" t="s">
        <v>137</v>
      </c>
      <c r="G1121" s="412" t="s">
        <v>1935</v>
      </c>
      <c r="H1121" s="412" t="s">
        <v>11</v>
      </c>
      <c r="I1121" s="579" t="s">
        <v>6</v>
      </c>
      <c r="J1121" s="579" t="s">
        <v>66</v>
      </c>
      <c r="K1121" s="723">
        <v>7.6923076923076927E-2</v>
      </c>
      <c r="L1121" s="449"/>
      <c r="M1121" s="450">
        <v>39</v>
      </c>
      <c r="N1121" s="450">
        <v>3</v>
      </c>
      <c r="O1121" s="726">
        <f t="shared" si="36"/>
        <v>7.6923076923076927E-2</v>
      </c>
      <c r="P1121" s="727">
        <v>1</v>
      </c>
      <c r="Q1121" s="352">
        <f t="shared" si="37"/>
        <v>100</v>
      </c>
      <c r="R1121" s="348"/>
      <c r="S1121" s="722"/>
    </row>
    <row r="1122" spans="1:19" s="447" customFormat="1">
      <c r="A1122" s="446" t="s">
        <v>4</v>
      </c>
      <c r="B1122" s="579" t="s">
        <v>3</v>
      </c>
      <c r="C1122" s="412" t="s">
        <v>1913</v>
      </c>
      <c r="D1122" s="579" t="s">
        <v>3157</v>
      </c>
      <c r="E1122" s="415"/>
      <c r="F1122" s="448" t="s">
        <v>137</v>
      </c>
      <c r="G1122" s="412" t="s">
        <v>1935</v>
      </c>
      <c r="H1122" s="412" t="s">
        <v>11</v>
      </c>
      <c r="I1122" s="579" t="s">
        <v>6</v>
      </c>
      <c r="J1122" s="579" t="s">
        <v>66</v>
      </c>
      <c r="K1122" s="723">
        <v>0.21428571428571427</v>
      </c>
      <c r="L1122" s="449"/>
      <c r="M1122" s="450">
        <v>14</v>
      </c>
      <c r="N1122" s="450">
        <v>3</v>
      </c>
      <c r="O1122" s="726">
        <f t="shared" si="36"/>
        <v>0.21428571428571427</v>
      </c>
      <c r="P1122" s="727">
        <v>1</v>
      </c>
      <c r="Q1122" s="352">
        <f t="shared" si="37"/>
        <v>100</v>
      </c>
      <c r="R1122" s="348"/>
      <c r="S1122" s="722"/>
    </row>
    <row r="1123" spans="1:19" s="447" customFormat="1">
      <c r="A1123" s="446" t="s">
        <v>4</v>
      </c>
      <c r="B1123" s="579" t="s">
        <v>3</v>
      </c>
      <c r="C1123" s="412" t="s">
        <v>1914</v>
      </c>
      <c r="D1123" s="579" t="s">
        <v>3178</v>
      </c>
      <c r="E1123" s="415"/>
      <c r="F1123" s="448" t="s">
        <v>137</v>
      </c>
      <c r="G1123" s="412" t="s">
        <v>1935</v>
      </c>
      <c r="H1123" s="412" t="s">
        <v>11</v>
      </c>
      <c r="I1123" s="579" t="s">
        <v>6</v>
      </c>
      <c r="J1123" s="579" t="s">
        <v>66</v>
      </c>
      <c r="K1123" s="723">
        <v>0.16666666666666663</v>
      </c>
      <c r="L1123" s="449"/>
      <c r="M1123" s="450">
        <v>18</v>
      </c>
      <c r="N1123" s="450">
        <v>3</v>
      </c>
      <c r="O1123" s="726">
        <f t="shared" si="36"/>
        <v>0.16666666666666666</v>
      </c>
      <c r="P1123" s="727">
        <v>1</v>
      </c>
      <c r="Q1123" s="352">
        <f t="shared" si="37"/>
        <v>100.00000000000003</v>
      </c>
      <c r="R1123" s="348"/>
      <c r="S1123" s="722"/>
    </row>
    <row r="1124" spans="1:19" s="447" customFormat="1">
      <c r="A1124" s="446" t="s">
        <v>4</v>
      </c>
      <c r="B1124" s="579" t="s">
        <v>3</v>
      </c>
      <c r="C1124" s="412" t="s">
        <v>1914</v>
      </c>
      <c r="D1124" s="579" t="s">
        <v>3157</v>
      </c>
      <c r="E1124" s="415"/>
      <c r="F1124" s="448" t="s">
        <v>137</v>
      </c>
      <c r="G1124" s="412" t="s">
        <v>1935</v>
      </c>
      <c r="H1124" s="412" t="s">
        <v>11</v>
      </c>
      <c r="I1124" s="579" t="s">
        <v>6</v>
      </c>
      <c r="J1124" s="579" t="s">
        <v>66</v>
      </c>
      <c r="K1124" s="723">
        <v>0.10884353741496598</v>
      </c>
      <c r="L1124" s="449"/>
      <c r="M1124" s="450">
        <v>147</v>
      </c>
      <c r="N1124" s="450">
        <v>11</v>
      </c>
      <c r="O1124" s="726">
        <f t="shared" si="36"/>
        <v>7.4829931972789115E-2</v>
      </c>
      <c r="P1124" s="727">
        <v>1</v>
      </c>
      <c r="Q1124" s="352">
        <f t="shared" si="37"/>
        <v>68.75</v>
      </c>
      <c r="R1124" s="348"/>
      <c r="S1124" s="722"/>
    </row>
    <row r="1125" spans="1:19" s="447" customFormat="1">
      <c r="A1125" s="446" t="s">
        <v>4</v>
      </c>
      <c r="B1125" s="579" t="s">
        <v>3</v>
      </c>
      <c r="C1125" s="412" t="s">
        <v>1914</v>
      </c>
      <c r="D1125" s="579" t="s">
        <v>3158</v>
      </c>
      <c r="E1125" s="415"/>
      <c r="F1125" s="448" t="s">
        <v>137</v>
      </c>
      <c r="G1125" s="412" t="s">
        <v>1935</v>
      </c>
      <c r="H1125" s="412" t="s">
        <v>11</v>
      </c>
      <c r="I1125" s="579" t="s">
        <v>6</v>
      </c>
      <c r="J1125" s="579" t="s">
        <v>66</v>
      </c>
      <c r="K1125" s="723">
        <v>0.21122112211221122</v>
      </c>
      <c r="L1125" s="449"/>
      <c r="M1125" s="450">
        <v>303</v>
      </c>
      <c r="N1125" s="450">
        <v>54</v>
      </c>
      <c r="O1125" s="726">
        <f t="shared" si="36"/>
        <v>0.17821782178217821</v>
      </c>
      <c r="P1125" s="727">
        <v>1</v>
      </c>
      <c r="Q1125" s="352">
        <f t="shared" si="37"/>
        <v>84.375</v>
      </c>
      <c r="R1125" s="348"/>
      <c r="S1125" s="722"/>
    </row>
    <row r="1126" spans="1:19" s="447" customFormat="1">
      <c r="A1126" s="446" t="s">
        <v>4</v>
      </c>
      <c r="B1126" s="579" t="s">
        <v>3</v>
      </c>
      <c r="C1126" s="412" t="s">
        <v>1914</v>
      </c>
      <c r="D1126" s="579" t="s">
        <v>3163</v>
      </c>
      <c r="E1126" s="415"/>
      <c r="F1126" s="448" t="s">
        <v>137</v>
      </c>
      <c r="G1126" s="412" t="s">
        <v>1935</v>
      </c>
      <c r="H1126" s="412" t="s">
        <v>11</v>
      </c>
      <c r="I1126" s="579" t="s">
        <v>6</v>
      </c>
      <c r="J1126" s="579" t="s">
        <v>66</v>
      </c>
      <c r="K1126" s="723">
        <v>0.2196969696969697</v>
      </c>
      <c r="L1126" s="449"/>
      <c r="M1126" s="450">
        <v>132</v>
      </c>
      <c r="N1126" s="450">
        <v>23</v>
      </c>
      <c r="O1126" s="726">
        <f t="shared" si="36"/>
        <v>0.17424242424242425</v>
      </c>
      <c r="P1126" s="727">
        <v>1</v>
      </c>
      <c r="Q1126" s="352">
        <f t="shared" si="37"/>
        <v>79.310344827586206</v>
      </c>
      <c r="R1126" s="348"/>
      <c r="S1126" s="722"/>
    </row>
    <row r="1127" spans="1:19" s="447" customFormat="1">
      <c r="A1127" s="446" t="s">
        <v>4</v>
      </c>
      <c r="B1127" s="579" t="s">
        <v>3</v>
      </c>
      <c r="C1127" s="412" t="s">
        <v>1915</v>
      </c>
      <c r="D1127" s="579" t="s">
        <v>3157</v>
      </c>
      <c r="E1127" s="415" t="s">
        <v>3180</v>
      </c>
      <c r="F1127" s="448" t="s">
        <v>137</v>
      </c>
      <c r="G1127" s="412" t="s">
        <v>1935</v>
      </c>
      <c r="H1127" s="412" t="s">
        <v>11</v>
      </c>
      <c r="I1127" s="579" t="s">
        <v>6</v>
      </c>
      <c r="J1127" s="579" t="s">
        <v>66</v>
      </c>
      <c r="K1127" s="723">
        <v>0.41935483870967744</v>
      </c>
      <c r="L1127" s="449"/>
      <c r="M1127" s="450">
        <v>31</v>
      </c>
      <c r="N1127" s="450">
        <v>12</v>
      </c>
      <c r="O1127" s="726">
        <f t="shared" si="36"/>
        <v>0.38709677419354838</v>
      </c>
      <c r="P1127" s="727">
        <v>1</v>
      </c>
      <c r="Q1127" s="352">
        <f t="shared" si="37"/>
        <v>92.307692307692307</v>
      </c>
      <c r="R1127" s="348"/>
      <c r="S1127" s="722"/>
    </row>
    <row r="1128" spans="1:19" s="447" customFormat="1">
      <c r="A1128" s="446" t="s">
        <v>4</v>
      </c>
      <c r="B1128" s="579" t="s">
        <v>3</v>
      </c>
      <c r="C1128" s="412" t="s">
        <v>1916</v>
      </c>
      <c r="D1128" s="579" t="s">
        <v>3178</v>
      </c>
      <c r="E1128" s="415"/>
      <c r="F1128" s="448" t="s">
        <v>137</v>
      </c>
      <c r="G1128" s="412" t="s">
        <v>1935</v>
      </c>
      <c r="H1128" s="412" t="s">
        <v>11</v>
      </c>
      <c r="I1128" s="579" t="s">
        <v>6</v>
      </c>
      <c r="J1128" s="579" t="s">
        <v>66</v>
      </c>
      <c r="K1128" s="723">
        <v>6.3829787234042548E-2</v>
      </c>
      <c r="L1128" s="449"/>
      <c r="M1128" s="450">
        <v>47</v>
      </c>
      <c r="N1128" s="450">
        <v>2</v>
      </c>
      <c r="O1128" s="726">
        <f t="shared" si="36"/>
        <v>4.2553191489361701E-2</v>
      </c>
      <c r="P1128" s="727">
        <v>1</v>
      </c>
      <c r="Q1128" s="352">
        <f t="shared" si="37"/>
        <v>66.666666666666671</v>
      </c>
      <c r="R1128" s="348"/>
      <c r="S1128" s="722"/>
    </row>
    <row r="1129" spans="1:19" s="447" customFormat="1">
      <c r="A1129" s="446" t="s">
        <v>4</v>
      </c>
      <c r="B1129" s="579" t="s">
        <v>3</v>
      </c>
      <c r="C1129" s="412" t="s">
        <v>1916</v>
      </c>
      <c r="D1129" s="579" t="s">
        <v>3157</v>
      </c>
      <c r="E1129" s="415" t="s">
        <v>3181</v>
      </c>
      <c r="F1129" s="448" t="s">
        <v>137</v>
      </c>
      <c r="G1129" s="412" t="s">
        <v>1935</v>
      </c>
      <c r="H1129" s="412" t="s">
        <v>11</v>
      </c>
      <c r="I1129" s="579" t="s">
        <v>6</v>
      </c>
      <c r="J1129" s="579" t="s">
        <v>66</v>
      </c>
      <c r="K1129" s="723">
        <v>0.34782608695652173</v>
      </c>
      <c r="L1129" s="449"/>
      <c r="M1129" s="450">
        <v>23</v>
      </c>
      <c r="N1129" s="450">
        <v>4</v>
      </c>
      <c r="O1129" s="726">
        <f t="shared" si="36"/>
        <v>0.17391304347826086</v>
      </c>
      <c r="P1129" s="727">
        <v>1</v>
      </c>
      <c r="Q1129" s="352">
        <f t="shared" si="37"/>
        <v>50</v>
      </c>
      <c r="R1129" s="348"/>
      <c r="S1129" s="722"/>
    </row>
    <row r="1130" spans="1:19" s="447" customFormat="1">
      <c r="A1130" s="446" t="s">
        <v>4</v>
      </c>
      <c r="B1130" s="579" t="s">
        <v>3</v>
      </c>
      <c r="C1130" s="412" t="s">
        <v>1917</v>
      </c>
      <c r="D1130" s="579" t="s">
        <v>3157</v>
      </c>
      <c r="E1130" s="415" t="s">
        <v>3182</v>
      </c>
      <c r="F1130" s="448" t="s">
        <v>137</v>
      </c>
      <c r="G1130" s="412" t="s">
        <v>1935</v>
      </c>
      <c r="H1130" s="412" t="s">
        <v>11</v>
      </c>
      <c r="I1130" s="579" t="s">
        <v>6</v>
      </c>
      <c r="J1130" s="579" t="s">
        <v>66</v>
      </c>
      <c r="K1130" s="723">
        <v>0.21428571428571427</v>
      </c>
      <c r="L1130" s="449"/>
      <c r="M1130" s="450">
        <v>42</v>
      </c>
      <c r="N1130" s="450">
        <v>8</v>
      </c>
      <c r="O1130" s="726">
        <f t="shared" si="36"/>
        <v>0.19047619047619047</v>
      </c>
      <c r="P1130" s="727">
        <v>1</v>
      </c>
      <c r="Q1130" s="352">
        <f t="shared" si="37"/>
        <v>88.888888888888886</v>
      </c>
      <c r="R1130" s="348"/>
      <c r="S1130" s="722"/>
    </row>
    <row r="1131" spans="1:19" s="447" customFormat="1">
      <c r="A1131" s="446" t="s">
        <v>4</v>
      </c>
      <c r="B1131" s="579" t="s">
        <v>3</v>
      </c>
      <c r="C1131" s="412" t="s">
        <v>1917</v>
      </c>
      <c r="D1131" s="579" t="s">
        <v>3158</v>
      </c>
      <c r="E1131" s="415" t="s">
        <v>3183</v>
      </c>
      <c r="F1131" s="448" t="s">
        <v>137</v>
      </c>
      <c r="G1131" s="412" t="s">
        <v>1935</v>
      </c>
      <c r="H1131" s="412" t="s">
        <v>11</v>
      </c>
      <c r="I1131" s="579" t="s">
        <v>6</v>
      </c>
      <c r="J1131" s="579" t="s">
        <v>66</v>
      </c>
      <c r="K1131" s="723">
        <v>0.31818181818181818</v>
      </c>
      <c r="L1131" s="449"/>
      <c r="M1131" s="450">
        <v>22</v>
      </c>
      <c r="N1131" s="450">
        <v>5</v>
      </c>
      <c r="O1131" s="726">
        <f t="shared" si="36"/>
        <v>0.22727272727272727</v>
      </c>
      <c r="P1131" s="727">
        <v>1</v>
      </c>
      <c r="Q1131" s="352">
        <f t="shared" si="37"/>
        <v>71.428571428571416</v>
      </c>
      <c r="R1131" s="348"/>
      <c r="S1131" s="722"/>
    </row>
    <row r="1132" spans="1:19" s="447" customFormat="1">
      <c r="A1132" s="446" t="s">
        <v>4</v>
      </c>
      <c r="B1132" s="579" t="s">
        <v>3</v>
      </c>
      <c r="C1132" s="412" t="s">
        <v>1919</v>
      </c>
      <c r="D1132" s="579" t="s">
        <v>3184</v>
      </c>
      <c r="E1132" s="415"/>
      <c r="F1132" s="448" t="s">
        <v>137</v>
      </c>
      <c r="G1132" s="412" t="s">
        <v>1935</v>
      </c>
      <c r="H1132" s="412" t="s">
        <v>11</v>
      </c>
      <c r="I1132" s="579" t="s">
        <v>6</v>
      </c>
      <c r="J1132" s="579" t="s">
        <v>66</v>
      </c>
      <c r="K1132" s="723">
        <v>4.5871559633027525E-2</v>
      </c>
      <c r="L1132" s="449"/>
      <c r="M1132" s="450">
        <v>109</v>
      </c>
      <c r="N1132" s="450">
        <v>3</v>
      </c>
      <c r="O1132" s="726">
        <f t="shared" si="36"/>
        <v>2.7522935779816515E-2</v>
      </c>
      <c r="P1132" s="727">
        <v>1</v>
      </c>
      <c r="Q1132" s="352">
        <f t="shared" si="37"/>
        <v>60</v>
      </c>
      <c r="R1132" s="348"/>
      <c r="S1132" s="722"/>
    </row>
    <row r="1133" spans="1:19" s="447" customFormat="1">
      <c r="A1133" s="446" t="s">
        <v>4</v>
      </c>
      <c r="B1133" s="579" t="s">
        <v>3</v>
      </c>
      <c r="C1133" s="412" t="s">
        <v>1919</v>
      </c>
      <c r="D1133" s="579" t="s">
        <v>3178</v>
      </c>
      <c r="E1133" s="415"/>
      <c r="F1133" s="448" t="s">
        <v>137</v>
      </c>
      <c r="G1133" s="412" t="s">
        <v>1935</v>
      </c>
      <c r="H1133" s="412" t="s">
        <v>11</v>
      </c>
      <c r="I1133" s="579" t="s">
        <v>6</v>
      </c>
      <c r="J1133" s="579" t="s">
        <v>66</v>
      </c>
      <c r="K1133" s="723">
        <v>3.9430449069003289E-2</v>
      </c>
      <c r="L1133" s="449"/>
      <c r="M1133" s="450">
        <v>913</v>
      </c>
      <c r="N1133" s="450">
        <v>28</v>
      </c>
      <c r="O1133" s="726">
        <f t="shared" si="36"/>
        <v>3.0668127053669222E-2</v>
      </c>
      <c r="P1133" s="727">
        <v>1</v>
      </c>
      <c r="Q1133" s="352">
        <f t="shared" si="37"/>
        <v>77.777777777777786</v>
      </c>
      <c r="R1133" s="348"/>
      <c r="S1133" s="722"/>
    </row>
    <row r="1134" spans="1:19" s="447" customFormat="1">
      <c r="A1134" s="446" t="s">
        <v>4</v>
      </c>
      <c r="B1134" s="579" t="s">
        <v>3</v>
      </c>
      <c r="C1134" s="412" t="s">
        <v>1919</v>
      </c>
      <c r="D1134" s="579" t="s">
        <v>3157</v>
      </c>
      <c r="E1134" s="415" t="s">
        <v>3185</v>
      </c>
      <c r="F1134" s="448" t="s">
        <v>137</v>
      </c>
      <c r="G1134" s="412" t="s">
        <v>1935</v>
      </c>
      <c r="H1134" s="412" t="s">
        <v>11</v>
      </c>
      <c r="I1134" s="579" t="s">
        <v>6</v>
      </c>
      <c r="J1134" s="579" t="s">
        <v>66</v>
      </c>
      <c r="K1134" s="723">
        <v>0.26470588235294118</v>
      </c>
      <c r="L1134" s="449"/>
      <c r="M1134" s="450">
        <v>34</v>
      </c>
      <c r="N1134" s="450">
        <v>7</v>
      </c>
      <c r="O1134" s="726">
        <f t="shared" si="36"/>
        <v>0.20588235294117646</v>
      </c>
      <c r="P1134" s="727">
        <v>1</v>
      </c>
      <c r="Q1134" s="352">
        <f t="shared" si="37"/>
        <v>77.777777777777786</v>
      </c>
      <c r="R1134" s="348"/>
      <c r="S1134" s="722"/>
    </row>
    <row r="1135" spans="1:19" s="447" customFormat="1">
      <c r="A1135" s="446" t="s">
        <v>4</v>
      </c>
      <c r="B1135" s="579" t="s">
        <v>3</v>
      </c>
      <c r="C1135" s="412" t="s">
        <v>1920</v>
      </c>
      <c r="D1135" s="579" t="s">
        <v>3178</v>
      </c>
      <c r="E1135" s="415"/>
      <c r="F1135" s="448" t="s">
        <v>137</v>
      </c>
      <c r="G1135" s="412" t="s">
        <v>1935</v>
      </c>
      <c r="H1135" s="412" t="s">
        <v>11</v>
      </c>
      <c r="I1135" s="579" t="s">
        <v>6</v>
      </c>
      <c r="J1135" s="579" t="s">
        <v>66</v>
      </c>
      <c r="K1135" s="723">
        <v>0.16666666666666663</v>
      </c>
      <c r="L1135" s="449"/>
      <c r="M1135" s="450">
        <v>18</v>
      </c>
      <c r="N1135" s="450">
        <v>2</v>
      </c>
      <c r="O1135" s="726">
        <f t="shared" si="36"/>
        <v>0.1111111111111111</v>
      </c>
      <c r="P1135" s="727">
        <v>1</v>
      </c>
      <c r="Q1135" s="352">
        <f t="shared" si="37"/>
        <v>66.666666666666686</v>
      </c>
      <c r="R1135" s="348"/>
      <c r="S1135" s="722"/>
    </row>
    <row r="1136" spans="1:19" s="447" customFormat="1">
      <c r="A1136" s="446" t="s">
        <v>4</v>
      </c>
      <c r="B1136" s="579" t="s">
        <v>3</v>
      </c>
      <c r="C1136" s="412" t="s">
        <v>1920</v>
      </c>
      <c r="D1136" s="579" t="s">
        <v>3157</v>
      </c>
      <c r="E1136" s="415"/>
      <c r="F1136" s="448" t="s">
        <v>137</v>
      </c>
      <c r="G1136" s="412" t="s">
        <v>1935</v>
      </c>
      <c r="H1136" s="412" t="s">
        <v>11</v>
      </c>
      <c r="I1136" s="579" t="s">
        <v>6</v>
      </c>
      <c r="J1136" s="579" t="s">
        <v>66</v>
      </c>
      <c r="K1136" s="723">
        <v>0.10714285714285714</v>
      </c>
      <c r="L1136" s="449"/>
      <c r="M1136" s="450">
        <v>84</v>
      </c>
      <c r="N1136" s="450">
        <v>8</v>
      </c>
      <c r="O1136" s="726">
        <f t="shared" si="36"/>
        <v>9.5238095238095233E-2</v>
      </c>
      <c r="P1136" s="727">
        <v>1</v>
      </c>
      <c r="Q1136" s="352">
        <f t="shared" si="37"/>
        <v>88.888888888888886</v>
      </c>
      <c r="R1136" s="348"/>
      <c r="S1136" s="722"/>
    </row>
    <row r="1137" spans="1:19" s="447" customFormat="1">
      <c r="A1137" s="446" t="s">
        <v>4</v>
      </c>
      <c r="B1137" s="579" t="s">
        <v>3</v>
      </c>
      <c r="C1137" s="412" t="s">
        <v>1920</v>
      </c>
      <c r="D1137" s="579" t="s">
        <v>3158</v>
      </c>
      <c r="E1137" s="415"/>
      <c r="F1137" s="448" t="s">
        <v>137</v>
      </c>
      <c r="G1137" s="412" t="s">
        <v>1935</v>
      </c>
      <c r="H1137" s="412" t="s">
        <v>11</v>
      </c>
      <c r="I1137" s="579" t="s">
        <v>6</v>
      </c>
      <c r="J1137" s="579" t="s">
        <v>66</v>
      </c>
      <c r="K1137" s="723">
        <v>0.14772727272727273</v>
      </c>
      <c r="L1137" s="449"/>
      <c r="M1137" s="450">
        <v>88</v>
      </c>
      <c r="N1137" s="450">
        <v>12</v>
      </c>
      <c r="O1137" s="726">
        <f t="shared" si="36"/>
        <v>0.13636363636363635</v>
      </c>
      <c r="P1137" s="727">
        <v>1</v>
      </c>
      <c r="Q1137" s="352">
        <f t="shared" si="37"/>
        <v>92.307692307692307</v>
      </c>
      <c r="R1137" s="348"/>
      <c r="S1137" s="722"/>
    </row>
    <row r="1138" spans="1:19" s="447" customFormat="1">
      <c r="A1138" s="446" t="s">
        <v>4</v>
      </c>
      <c r="B1138" s="579" t="s">
        <v>3</v>
      </c>
      <c r="C1138" s="412" t="s">
        <v>1920</v>
      </c>
      <c r="D1138" s="579" t="s">
        <v>3163</v>
      </c>
      <c r="E1138" s="415" t="s">
        <v>3186</v>
      </c>
      <c r="F1138" s="448" t="s">
        <v>137</v>
      </c>
      <c r="G1138" s="412" t="s">
        <v>1935</v>
      </c>
      <c r="H1138" s="412" t="s">
        <v>11</v>
      </c>
      <c r="I1138" s="579" t="s">
        <v>6</v>
      </c>
      <c r="J1138" s="579" t="s">
        <v>66</v>
      </c>
      <c r="K1138" s="723">
        <v>0.76923076923076938</v>
      </c>
      <c r="L1138" s="449"/>
      <c r="M1138" s="450">
        <v>26</v>
      </c>
      <c r="N1138" s="450">
        <v>18</v>
      </c>
      <c r="O1138" s="726">
        <f t="shared" si="36"/>
        <v>0.69230769230769229</v>
      </c>
      <c r="P1138" s="727">
        <v>1</v>
      </c>
      <c r="Q1138" s="352">
        <f t="shared" si="37"/>
        <v>89.999999999999986</v>
      </c>
      <c r="R1138" s="348"/>
      <c r="S1138" s="722"/>
    </row>
    <row r="1139" spans="1:19" s="447" customFormat="1">
      <c r="A1139" s="446" t="s">
        <v>4</v>
      </c>
      <c r="B1139" s="579" t="s">
        <v>591</v>
      </c>
      <c r="C1139" s="412" t="s">
        <v>1914</v>
      </c>
      <c r="D1139" s="579" t="s">
        <v>3163</v>
      </c>
      <c r="E1139" s="415"/>
      <c r="F1139" s="448" t="s">
        <v>137</v>
      </c>
      <c r="G1139" s="412" t="s">
        <v>1935</v>
      </c>
      <c r="H1139" s="412" t="s">
        <v>11</v>
      </c>
      <c r="I1139" s="579" t="s">
        <v>6</v>
      </c>
      <c r="J1139" s="579" t="s">
        <v>66</v>
      </c>
      <c r="K1139" s="723">
        <v>0.75609756097560976</v>
      </c>
      <c r="L1139" s="449"/>
      <c r="M1139" s="450">
        <v>41</v>
      </c>
      <c r="N1139" s="450">
        <v>29</v>
      </c>
      <c r="O1139" s="726">
        <f t="shared" si="36"/>
        <v>0.70731707317073167</v>
      </c>
      <c r="P1139" s="727">
        <v>1</v>
      </c>
      <c r="Q1139" s="352">
        <f t="shared" si="37"/>
        <v>93.548387096774192</v>
      </c>
      <c r="R1139" s="348"/>
      <c r="S1139" s="722"/>
    </row>
    <row r="1140" spans="1:19" s="447" customFormat="1">
      <c r="A1140" s="446" t="s">
        <v>4</v>
      </c>
      <c r="B1140" s="579" t="s">
        <v>591</v>
      </c>
      <c r="C1140" s="412" t="s">
        <v>1914</v>
      </c>
      <c r="D1140" s="579" t="s">
        <v>3164</v>
      </c>
      <c r="E1140" s="415"/>
      <c r="F1140" s="448" t="s">
        <v>137</v>
      </c>
      <c r="G1140" s="412" t="s">
        <v>1935</v>
      </c>
      <c r="H1140" s="412" t="s">
        <v>11</v>
      </c>
      <c r="I1140" s="579" t="s">
        <v>6</v>
      </c>
      <c r="J1140" s="579" t="s">
        <v>66</v>
      </c>
      <c r="K1140" s="723">
        <v>0.78787878787878785</v>
      </c>
      <c r="L1140" s="449"/>
      <c r="M1140" s="450">
        <v>33</v>
      </c>
      <c r="N1140" s="450">
        <v>23</v>
      </c>
      <c r="O1140" s="726">
        <f t="shared" si="36"/>
        <v>0.69696969696969702</v>
      </c>
      <c r="P1140" s="727">
        <v>1</v>
      </c>
      <c r="Q1140" s="352">
        <f t="shared" si="37"/>
        <v>88.461538461538453</v>
      </c>
      <c r="R1140" s="348"/>
      <c r="S1140" s="722"/>
    </row>
    <row r="1141" spans="1:19" s="447" customFormat="1">
      <c r="A1141" s="446" t="s">
        <v>4</v>
      </c>
      <c r="B1141" s="579" t="s">
        <v>591</v>
      </c>
      <c r="C1141" s="412" t="s">
        <v>1916</v>
      </c>
      <c r="D1141" s="579" t="s">
        <v>3163</v>
      </c>
      <c r="E1141" s="415" t="s">
        <v>3187</v>
      </c>
      <c r="F1141" s="448" t="s">
        <v>137</v>
      </c>
      <c r="G1141" s="412" t="s">
        <v>1935</v>
      </c>
      <c r="H1141" s="412" t="s">
        <v>11</v>
      </c>
      <c r="I1141" s="579" t="s">
        <v>6</v>
      </c>
      <c r="J1141" s="579" t="s">
        <v>66</v>
      </c>
      <c r="K1141" s="723">
        <v>0.75</v>
      </c>
      <c r="L1141" s="449"/>
      <c r="M1141" s="450">
        <v>12</v>
      </c>
      <c r="N1141" s="450">
        <v>7</v>
      </c>
      <c r="O1141" s="726">
        <f t="shared" si="36"/>
        <v>0.58333333333333337</v>
      </c>
      <c r="P1141" s="727">
        <v>1</v>
      </c>
      <c r="Q1141" s="352">
        <f t="shared" si="37"/>
        <v>77.777777777777786</v>
      </c>
      <c r="R1141" s="348"/>
      <c r="S1141" s="722"/>
    </row>
    <row r="1142" spans="1:19" s="447" customFormat="1">
      <c r="A1142" s="446" t="s">
        <v>4</v>
      </c>
      <c r="B1142" s="579" t="s">
        <v>591</v>
      </c>
      <c r="C1142" s="412" t="s">
        <v>1917</v>
      </c>
      <c r="D1142" s="579" t="s">
        <v>3163</v>
      </c>
      <c r="E1142" s="415" t="s">
        <v>3188</v>
      </c>
      <c r="F1142" s="448" t="s">
        <v>137</v>
      </c>
      <c r="G1142" s="412" t="s">
        <v>1935</v>
      </c>
      <c r="H1142" s="412" t="s">
        <v>11</v>
      </c>
      <c r="I1142" s="579" t="s">
        <v>6</v>
      </c>
      <c r="J1142" s="579" t="s">
        <v>66</v>
      </c>
      <c r="K1142" s="723">
        <v>0.77419354838709675</v>
      </c>
      <c r="L1142" s="449"/>
      <c r="M1142" s="450">
        <v>62</v>
      </c>
      <c r="N1142" s="450">
        <v>45</v>
      </c>
      <c r="O1142" s="726">
        <f t="shared" si="36"/>
        <v>0.72580645161290325</v>
      </c>
      <c r="P1142" s="727">
        <v>1</v>
      </c>
      <c r="Q1142" s="352">
        <f t="shared" si="37"/>
        <v>93.75</v>
      </c>
      <c r="R1142" s="348"/>
      <c r="S1142" s="722"/>
    </row>
    <row r="1143" spans="1:19" s="447" customFormat="1">
      <c r="A1143" s="446" t="s">
        <v>4</v>
      </c>
      <c r="B1143" s="579" t="s">
        <v>591</v>
      </c>
      <c r="C1143" s="412" t="s">
        <v>1917</v>
      </c>
      <c r="D1143" s="579" t="s">
        <v>3164</v>
      </c>
      <c r="E1143" s="415"/>
      <c r="F1143" s="448" t="s">
        <v>137</v>
      </c>
      <c r="G1143" s="412" t="s">
        <v>1935</v>
      </c>
      <c r="H1143" s="412" t="s">
        <v>11</v>
      </c>
      <c r="I1143" s="579" t="s">
        <v>6</v>
      </c>
      <c r="J1143" s="579" t="s">
        <v>66</v>
      </c>
      <c r="K1143" s="723">
        <v>0.8</v>
      </c>
      <c r="L1143" s="449"/>
      <c r="M1143" s="450">
        <v>25</v>
      </c>
      <c r="N1143" s="450">
        <v>18</v>
      </c>
      <c r="O1143" s="726">
        <f t="shared" si="36"/>
        <v>0.72</v>
      </c>
      <c r="P1143" s="727">
        <v>1</v>
      </c>
      <c r="Q1143" s="352">
        <f t="shared" si="37"/>
        <v>90</v>
      </c>
      <c r="R1143" s="348"/>
      <c r="S1143" s="722"/>
    </row>
    <row r="1144" spans="1:19" s="447" customFormat="1">
      <c r="A1144" s="446" t="s">
        <v>4</v>
      </c>
      <c r="B1144" s="579" t="s">
        <v>591</v>
      </c>
      <c r="C1144" s="412" t="s">
        <v>1920</v>
      </c>
      <c r="D1144" s="579" t="s">
        <v>3164</v>
      </c>
      <c r="E1144" s="415"/>
      <c r="F1144" s="448" t="s">
        <v>137</v>
      </c>
      <c r="G1144" s="412" t="s">
        <v>1935</v>
      </c>
      <c r="H1144" s="412" t="s">
        <v>11</v>
      </c>
      <c r="I1144" s="579" t="s">
        <v>6</v>
      </c>
      <c r="J1144" s="579" t="s">
        <v>66</v>
      </c>
      <c r="K1144" s="723">
        <v>0.76923076923076938</v>
      </c>
      <c r="L1144" s="449"/>
      <c r="M1144" s="450">
        <v>26</v>
      </c>
      <c r="N1144" s="450">
        <v>19</v>
      </c>
      <c r="O1144" s="726">
        <f t="shared" si="36"/>
        <v>0.73076923076923073</v>
      </c>
      <c r="P1144" s="727">
        <v>1</v>
      </c>
      <c r="Q1144" s="352">
        <f t="shared" si="37"/>
        <v>94.999999999999986</v>
      </c>
      <c r="R1144" s="348"/>
      <c r="S1144" s="722"/>
    </row>
    <row r="1145" spans="1:19" s="447" customFormat="1">
      <c r="A1145" s="446" t="s">
        <v>4</v>
      </c>
      <c r="B1145" s="579" t="s">
        <v>3160</v>
      </c>
      <c r="C1145" s="412" t="s">
        <v>38</v>
      </c>
      <c r="D1145" s="579" t="s">
        <v>3155</v>
      </c>
      <c r="E1145" s="415" t="s">
        <v>3156</v>
      </c>
      <c r="F1145" s="448" t="s">
        <v>137</v>
      </c>
      <c r="G1145" s="412" t="s">
        <v>1936</v>
      </c>
      <c r="H1145" s="412" t="s">
        <v>11</v>
      </c>
      <c r="I1145" s="579" t="s">
        <v>6</v>
      </c>
      <c r="J1145" s="579" t="s">
        <v>66</v>
      </c>
      <c r="K1145" s="723">
        <v>6.0869565217391307E-2</v>
      </c>
      <c r="L1145" s="449"/>
      <c r="M1145" s="450">
        <v>115</v>
      </c>
      <c r="N1145" s="450">
        <v>5</v>
      </c>
      <c r="O1145" s="726">
        <f>N1145/M1145</f>
        <v>4.3478260869565216E-2</v>
      </c>
      <c r="P1145" s="727">
        <v>1</v>
      </c>
      <c r="Q1145" s="352">
        <f>N1145/(M1145*K1145/100)</f>
        <v>71.428571428571416</v>
      </c>
      <c r="R1145" s="348"/>
      <c r="S1145" s="722"/>
    </row>
    <row r="1146" spans="1:19" s="447" customFormat="1">
      <c r="A1146" s="446" t="s">
        <v>4</v>
      </c>
      <c r="B1146" s="579" t="s">
        <v>3160</v>
      </c>
      <c r="C1146" s="412" t="s">
        <v>38</v>
      </c>
      <c r="D1146" s="579" t="s">
        <v>3157</v>
      </c>
      <c r="E1146" s="415"/>
      <c r="F1146" s="448" t="s">
        <v>137</v>
      </c>
      <c r="G1146" s="412" t="s">
        <v>1936</v>
      </c>
      <c r="H1146" s="412" t="s">
        <v>11</v>
      </c>
      <c r="I1146" s="579" t="s">
        <v>6</v>
      </c>
      <c r="J1146" s="579" t="s">
        <v>66</v>
      </c>
      <c r="K1146" s="723">
        <v>0.14388489208633093</v>
      </c>
      <c r="L1146" s="449"/>
      <c r="M1146" s="450">
        <v>139</v>
      </c>
      <c r="N1146" s="450">
        <v>16</v>
      </c>
      <c r="O1146" s="726">
        <f t="shared" ref="O1146:O1204" si="38">N1146/M1146</f>
        <v>0.11510791366906475</v>
      </c>
      <c r="P1146" s="727">
        <v>1</v>
      </c>
      <c r="Q1146" s="352">
        <f t="shared" ref="Q1146:Q1204" si="39">N1146/(M1146*K1146/100)</f>
        <v>80</v>
      </c>
      <c r="R1146" s="348"/>
      <c r="S1146" s="722"/>
    </row>
    <row r="1147" spans="1:19" s="447" customFormat="1">
      <c r="A1147" s="446" t="s">
        <v>4</v>
      </c>
      <c r="B1147" s="579" t="s">
        <v>3160</v>
      </c>
      <c r="C1147" s="412" t="s">
        <v>38</v>
      </c>
      <c r="D1147" s="579" t="s">
        <v>3158</v>
      </c>
      <c r="E1147" s="415" t="s">
        <v>3159</v>
      </c>
      <c r="F1147" s="448" t="s">
        <v>137</v>
      </c>
      <c r="G1147" s="412" t="s">
        <v>1936</v>
      </c>
      <c r="H1147" s="412" t="s">
        <v>11</v>
      </c>
      <c r="I1147" s="579" t="s">
        <v>6</v>
      </c>
      <c r="J1147" s="579" t="s">
        <v>66</v>
      </c>
      <c r="K1147" s="723">
        <v>0.32</v>
      </c>
      <c r="L1147" s="449"/>
      <c r="M1147" s="450">
        <v>25</v>
      </c>
      <c r="N1147" s="450">
        <v>7</v>
      </c>
      <c r="O1147" s="726">
        <f t="shared" si="38"/>
        <v>0.28000000000000003</v>
      </c>
      <c r="P1147" s="727">
        <v>1</v>
      </c>
      <c r="Q1147" s="352">
        <f t="shared" si="39"/>
        <v>87.5</v>
      </c>
      <c r="R1147" s="348"/>
      <c r="S1147" s="722"/>
    </row>
    <row r="1148" spans="1:19" s="447" customFormat="1">
      <c r="A1148" s="446" t="s">
        <v>4</v>
      </c>
      <c r="B1148" s="579" t="s">
        <v>3160</v>
      </c>
      <c r="C1148" s="412" t="s">
        <v>1913</v>
      </c>
      <c r="D1148" s="579" t="s">
        <v>3161</v>
      </c>
      <c r="E1148" s="415"/>
      <c r="F1148" s="448" t="s">
        <v>137</v>
      </c>
      <c r="G1148" s="412" t="s">
        <v>1936</v>
      </c>
      <c r="H1148" s="412" t="s">
        <v>11</v>
      </c>
      <c r="I1148" s="579" t="s">
        <v>6</v>
      </c>
      <c r="J1148" s="579" t="s">
        <v>66</v>
      </c>
      <c r="K1148" s="723">
        <v>3.7486218302094816E-2</v>
      </c>
      <c r="L1148" s="449"/>
      <c r="M1148" s="450">
        <v>1814</v>
      </c>
      <c r="N1148" s="450">
        <v>54</v>
      </c>
      <c r="O1148" s="726">
        <f t="shared" si="38"/>
        <v>2.9768467475192944E-2</v>
      </c>
      <c r="P1148" s="727">
        <v>1</v>
      </c>
      <c r="Q1148" s="352">
        <f t="shared" si="39"/>
        <v>79.411764705882348</v>
      </c>
      <c r="R1148" s="348"/>
      <c r="S1148" s="722"/>
    </row>
    <row r="1149" spans="1:19" s="447" customFormat="1">
      <c r="A1149" s="446" t="s">
        <v>4</v>
      </c>
      <c r="B1149" s="579" t="s">
        <v>3160</v>
      </c>
      <c r="C1149" s="412" t="s">
        <v>1913</v>
      </c>
      <c r="D1149" s="579" t="s">
        <v>3155</v>
      </c>
      <c r="E1149" s="415"/>
      <c r="F1149" s="448" t="s">
        <v>137</v>
      </c>
      <c r="G1149" s="412" t="s">
        <v>1936</v>
      </c>
      <c r="H1149" s="412" t="s">
        <v>11</v>
      </c>
      <c r="I1149" s="579" t="s">
        <v>6</v>
      </c>
      <c r="J1149" s="579" t="s">
        <v>66</v>
      </c>
      <c r="K1149" s="723">
        <v>0.35714285714285715</v>
      </c>
      <c r="L1149" s="449"/>
      <c r="M1149" s="450">
        <v>14</v>
      </c>
      <c r="N1149" s="450">
        <v>4</v>
      </c>
      <c r="O1149" s="726">
        <f t="shared" si="38"/>
        <v>0.2857142857142857</v>
      </c>
      <c r="P1149" s="727">
        <v>1</v>
      </c>
      <c r="Q1149" s="352">
        <f t="shared" si="39"/>
        <v>80</v>
      </c>
      <c r="R1149" s="348"/>
      <c r="S1149" s="722"/>
    </row>
    <row r="1150" spans="1:19" s="447" customFormat="1">
      <c r="A1150" s="446" t="s">
        <v>4</v>
      </c>
      <c r="B1150" s="579" t="s">
        <v>3160</v>
      </c>
      <c r="C1150" s="412" t="s">
        <v>1913</v>
      </c>
      <c r="D1150" s="579" t="s">
        <v>3157</v>
      </c>
      <c r="E1150" s="415"/>
      <c r="F1150" s="448" t="s">
        <v>137</v>
      </c>
      <c r="G1150" s="412" t="s">
        <v>1936</v>
      </c>
      <c r="H1150" s="412" t="s">
        <v>11</v>
      </c>
      <c r="I1150" s="579" t="s">
        <v>6</v>
      </c>
      <c r="J1150" s="579" t="s">
        <v>66</v>
      </c>
      <c r="K1150" s="723">
        <v>7.1428571428571425E-2</v>
      </c>
      <c r="L1150" s="449"/>
      <c r="M1150" s="450">
        <v>84</v>
      </c>
      <c r="N1150" s="450">
        <v>3</v>
      </c>
      <c r="O1150" s="726">
        <f t="shared" si="38"/>
        <v>3.5714285714285712E-2</v>
      </c>
      <c r="P1150" s="727">
        <v>1</v>
      </c>
      <c r="Q1150" s="352">
        <f t="shared" si="39"/>
        <v>50</v>
      </c>
      <c r="R1150" s="348"/>
      <c r="S1150" s="722"/>
    </row>
    <row r="1151" spans="1:19" s="447" customFormat="1">
      <c r="A1151" s="446" t="s">
        <v>4</v>
      </c>
      <c r="B1151" s="579" t="s">
        <v>3160</v>
      </c>
      <c r="C1151" s="412" t="s">
        <v>1914</v>
      </c>
      <c r="D1151" s="579" t="s">
        <v>3157</v>
      </c>
      <c r="E1151" s="415" t="s">
        <v>3162</v>
      </c>
      <c r="F1151" s="448" t="s">
        <v>137</v>
      </c>
      <c r="G1151" s="412" t="s">
        <v>1936</v>
      </c>
      <c r="H1151" s="412" t="s">
        <v>11</v>
      </c>
      <c r="I1151" s="579" t="s">
        <v>6</v>
      </c>
      <c r="J1151" s="579" t="s">
        <v>66</v>
      </c>
      <c r="K1151" s="723">
        <v>0.18181818181818182</v>
      </c>
      <c r="L1151" s="449"/>
      <c r="M1151" s="450">
        <v>66</v>
      </c>
      <c r="N1151" s="450">
        <v>9</v>
      </c>
      <c r="O1151" s="726">
        <f t="shared" si="38"/>
        <v>0.13636363636363635</v>
      </c>
      <c r="P1151" s="727">
        <v>1</v>
      </c>
      <c r="Q1151" s="352">
        <f t="shared" si="39"/>
        <v>75</v>
      </c>
      <c r="R1151" s="348"/>
      <c r="S1151" s="722"/>
    </row>
    <row r="1152" spans="1:19" s="447" customFormat="1">
      <c r="A1152" s="446" t="s">
        <v>4</v>
      </c>
      <c r="B1152" s="579" t="s">
        <v>3160</v>
      </c>
      <c r="C1152" s="412" t="s">
        <v>1914</v>
      </c>
      <c r="D1152" s="579" t="s">
        <v>3158</v>
      </c>
      <c r="E1152" s="415"/>
      <c r="F1152" s="448" t="s">
        <v>137</v>
      </c>
      <c r="G1152" s="412" t="s">
        <v>1936</v>
      </c>
      <c r="H1152" s="412" t="s">
        <v>11</v>
      </c>
      <c r="I1152" s="579" t="s">
        <v>6</v>
      </c>
      <c r="J1152" s="579" t="s">
        <v>66</v>
      </c>
      <c r="K1152" s="723">
        <v>0.24</v>
      </c>
      <c r="L1152" s="449"/>
      <c r="M1152" s="450">
        <v>75</v>
      </c>
      <c r="N1152" s="450">
        <v>10</v>
      </c>
      <c r="O1152" s="726">
        <f t="shared" si="38"/>
        <v>0.13333333333333333</v>
      </c>
      <c r="P1152" s="727">
        <v>1</v>
      </c>
      <c r="Q1152" s="352">
        <f t="shared" si="39"/>
        <v>55.555555555555557</v>
      </c>
      <c r="R1152" s="348"/>
      <c r="S1152" s="722"/>
    </row>
    <row r="1153" spans="1:19" s="447" customFormat="1">
      <c r="A1153" s="446" t="s">
        <v>4</v>
      </c>
      <c r="B1153" s="579" t="s">
        <v>3160</v>
      </c>
      <c r="C1153" s="412" t="s">
        <v>1914</v>
      </c>
      <c r="D1153" s="579" t="s">
        <v>3163</v>
      </c>
      <c r="E1153" s="415"/>
      <c r="F1153" s="448" t="s">
        <v>137</v>
      </c>
      <c r="G1153" s="412" t="s">
        <v>1936</v>
      </c>
      <c r="H1153" s="412" t="s">
        <v>11</v>
      </c>
      <c r="I1153" s="579" t="s">
        <v>6</v>
      </c>
      <c r="J1153" s="579" t="s">
        <v>66</v>
      </c>
      <c r="K1153" s="723">
        <v>0.45370370370370372</v>
      </c>
      <c r="L1153" s="449"/>
      <c r="M1153" s="450">
        <v>108</v>
      </c>
      <c r="N1153" s="450">
        <v>36</v>
      </c>
      <c r="O1153" s="726">
        <f t="shared" si="38"/>
        <v>0.33333333333333331</v>
      </c>
      <c r="P1153" s="727">
        <v>1</v>
      </c>
      <c r="Q1153" s="352">
        <f t="shared" si="39"/>
        <v>73.469387755102048</v>
      </c>
      <c r="R1153" s="348"/>
      <c r="S1153" s="722"/>
    </row>
    <row r="1154" spans="1:19" s="447" customFormat="1">
      <c r="A1154" s="446" t="s">
        <v>4</v>
      </c>
      <c r="B1154" s="579" t="s">
        <v>3160</v>
      </c>
      <c r="C1154" s="412" t="s">
        <v>1914</v>
      </c>
      <c r="D1154" s="579" t="s">
        <v>3164</v>
      </c>
      <c r="E1154" s="415"/>
      <c r="F1154" s="448" t="s">
        <v>137</v>
      </c>
      <c r="G1154" s="412" t="s">
        <v>1936</v>
      </c>
      <c r="H1154" s="412" t="s">
        <v>11</v>
      </c>
      <c r="I1154" s="579" t="s">
        <v>6</v>
      </c>
      <c r="J1154" s="579" t="s">
        <v>66</v>
      </c>
      <c r="K1154" s="723">
        <v>0.76923076923076938</v>
      </c>
      <c r="L1154" s="449"/>
      <c r="M1154" s="450">
        <v>13</v>
      </c>
      <c r="N1154" s="450">
        <v>10</v>
      </c>
      <c r="O1154" s="726">
        <f t="shared" si="38"/>
        <v>0.76923076923076927</v>
      </c>
      <c r="P1154" s="727">
        <v>1</v>
      </c>
      <c r="Q1154" s="352">
        <f t="shared" si="39"/>
        <v>99.999999999999986</v>
      </c>
      <c r="R1154" s="348"/>
      <c r="S1154" s="722"/>
    </row>
    <row r="1155" spans="1:19" s="447" customFormat="1">
      <c r="A1155" s="446" t="s">
        <v>4</v>
      </c>
      <c r="B1155" s="579" t="s">
        <v>3160</v>
      </c>
      <c r="C1155" s="412" t="s">
        <v>1915</v>
      </c>
      <c r="D1155" s="579" t="s">
        <v>3155</v>
      </c>
      <c r="E1155" s="415"/>
      <c r="F1155" s="448" t="s">
        <v>137</v>
      </c>
      <c r="G1155" s="412" t="s">
        <v>1936</v>
      </c>
      <c r="H1155" s="412" t="s">
        <v>11</v>
      </c>
      <c r="I1155" s="579" t="s">
        <v>6</v>
      </c>
      <c r="J1155" s="579" t="s">
        <v>66</v>
      </c>
      <c r="K1155" s="723">
        <v>8.4507042253521125E-2</v>
      </c>
      <c r="L1155" s="449"/>
      <c r="M1155" s="450">
        <v>71</v>
      </c>
      <c r="N1155" s="450">
        <v>4</v>
      </c>
      <c r="O1155" s="726">
        <f t="shared" si="38"/>
        <v>5.6338028169014086E-2</v>
      </c>
      <c r="P1155" s="727">
        <v>1</v>
      </c>
      <c r="Q1155" s="352">
        <f t="shared" si="39"/>
        <v>66.666666666666671</v>
      </c>
      <c r="R1155" s="348"/>
      <c r="S1155" s="722"/>
    </row>
    <row r="1156" spans="1:19" s="447" customFormat="1">
      <c r="A1156" s="446" t="s">
        <v>4</v>
      </c>
      <c r="B1156" s="579" t="s">
        <v>3160</v>
      </c>
      <c r="C1156" s="412" t="s">
        <v>1915</v>
      </c>
      <c r="D1156" s="579" t="s">
        <v>3155</v>
      </c>
      <c r="E1156" s="415" t="s">
        <v>3165</v>
      </c>
      <c r="F1156" s="448" t="s">
        <v>137</v>
      </c>
      <c r="G1156" s="412" t="s">
        <v>1936</v>
      </c>
      <c r="H1156" s="412" t="s">
        <v>11</v>
      </c>
      <c r="I1156" s="579" t="s">
        <v>6</v>
      </c>
      <c r="J1156" s="579" t="s">
        <v>66</v>
      </c>
      <c r="K1156" s="723">
        <v>0.25</v>
      </c>
      <c r="L1156" s="449" t="s">
        <v>3166</v>
      </c>
      <c r="M1156" s="450">
        <v>12</v>
      </c>
      <c r="N1156" s="450">
        <v>3</v>
      </c>
      <c r="O1156" s="726">
        <f t="shared" si="38"/>
        <v>0.25</v>
      </c>
      <c r="P1156" s="727">
        <v>1</v>
      </c>
      <c r="Q1156" s="352">
        <f t="shared" si="39"/>
        <v>100</v>
      </c>
      <c r="R1156" s="348"/>
      <c r="S1156" s="722"/>
    </row>
    <row r="1157" spans="1:19" s="447" customFormat="1">
      <c r="A1157" s="446" t="s">
        <v>4</v>
      </c>
      <c r="B1157" s="579" t="s">
        <v>3160</v>
      </c>
      <c r="C1157" s="412" t="s">
        <v>1915</v>
      </c>
      <c r="D1157" s="579" t="s">
        <v>3157</v>
      </c>
      <c r="E1157" s="415"/>
      <c r="F1157" s="448" t="s">
        <v>137</v>
      </c>
      <c r="G1157" s="412" t="s">
        <v>1936</v>
      </c>
      <c r="H1157" s="412" t="s">
        <v>11</v>
      </c>
      <c r="I1157" s="579" t="s">
        <v>6</v>
      </c>
      <c r="J1157" s="579" t="s">
        <v>66</v>
      </c>
      <c r="K1157" s="723">
        <v>0.12068965517241378</v>
      </c>
      <c r="L1157" s="449"/>
      <c r="M1157" s="450">
        <v>58</v>
      </c>
      <c r="N1157" s="450">
        <v>4</v>
      </c>
      <c r="O1157" s="726">
        <f t="shared" si="38"/>
        <v>6.8965517241379309E-2</v>
      </c>
      <c r="P1157" s="727">
        <v>1</v>
      </c>
      <c r="Q1157" s="352">
        <f t="shared" si="39"/>
        <v>57.142857142857146</v>
      </c>
      <c r="R1157" s="348"/>
      <c r="S1157" s="722"/>
    </row>
    <row r="1158" spans="1:19" s="447" customFormat="1">
      <c r="A1158" s="446" t="s">
        <v>4</v>
      </c>
      <c r="B1158" s="579" t="s">
        <v>3160</v>
      </c>
      <c r="C1158" s="412" t="s">
        <v>1916</v>
      </c>
      <c r="D1158" s="579" t="s">
        <v>3155</v>
      </c>
      <c r="E1158" s="415" t="s">
        <v>3167</v>
      </c>
      <c r="F1158" s="448" t="s">
        <v>137</v>
      </c>
      <c r="G1158" s="412" t="s">
        <v>1936</v>
      </c>
      <c r="H1158" s="412" t="s">
        <v>11</v>
      </c>
      <c r="I1158" s="579" t="s">
        <v>6</v>
      </c>
      <c r="J1158" s="579" t="s">
        <v>66</v>
      </c>
      <c r="K1158" s="723">
        <v>6.3492063492063489E-2</v>
      </c>
      <c r="L1158" s="449"/>
      <c r="M1158" s="450">
        <v>63</v>
      </c>
      <c r="N1158" s="450">
        <v>3</v>
      </c>
      <c r="O1158" s="726">
        <f t="shared" si="38"/>
        <v>4.7619047619047616E-2</v>
      </c>
      <c r="P1158" s="727">
        <v>1</v>
      </c>
      <c r="Q1158" s="352">
        <f t="shared" si="39"/>
        <v>75</v>
      </c>
      <c r="R1158" s="348"/>
      <c r="S1158" s="722"/>
    </row>
    <row r="1159" spans="1:19" s="447" customFormat="1">
      <c r="A1159" s="446" t="s">
        <v>4</v>
      </c>
      <c r="B1159" s="579" t="s">
        <v>3160</v>
      </c>
      <c r="C1159" s="412" t="s">
        <v>1916</v>
      </c>
      <c r="D1159" s="579" t="s">
        <v>3155</v>
      </c>
      <c r="E1159" s="415" t="s">
        <v>3168</v>
      </c>
      <c r="F1159" s="448" t="s">
        <v>137</v>
      </c>
      <c r="G1159" s="412" t="s">
        <v>1936</v>
      </c>
      <c r="H1159" s="412" t="s">
        <v>11</v>
      </c>
      <c r="I1159" s="579" t="s">
        <v>6</v>
      </c>
      <c r="J1159" s="579" t="s">
        <v>66</v>
      </c>
      <c r="K1159" s="723">
        <v>6.9767441860465115E-2</v>
      </c>
      <c r="L1159" s="449" t="s">
        <v>3166</v>
      </c>
      <c r="M1159" s="450">
        <v>43</v>
      </c>
      <c r="N1159" s="450">
        <v>3</v>
      </c>
      <c r="O1159" s="726">
        <f t="shared" si="38"/>
        <v>6.9767441860465115E-2</v>
      </c>
      <c r="P1159" s="727">
        <v>1</v>
      </c>
      <c r="Q1159" s="352">
        <f t="shared" si="39"/>
        <v>100</v>
      </c>
      <c r="R1159" s="348"/>
      <c r="S1159" s="722"/>
    </row>
    <row r="1160" spans="1:19" s="447" customFormat="1">
      <c r="A1160" s="446" t="s">
        <v>4</v>
      </c>
      <c r="B1160" s="579" t="s">
        <v>3160</v>
      </c>
      <c r="C1160" s="412" t="s">
        <v>1916</v>
      </c>
      <c r="D1160" s="579" t="s">
        <v>3157</v>
      </c>
      <c r="E1160" s="415"/>
      <c r="F1160" s="448" t="s">
        <v>137</v>
      </c>
      <c r="G1160" s="412" t="s">
        <v>1936</v>
      </c>
      <c r="H1160" s="412" t="s">
        <v>11</v>
      </c>
      <c r="I1160" s="579" t="s">
        <v>6</v>
      </c>
      <c r="J1160" s="579" t="s">
        <v>66</v>
      </c>
      <c r="K1160" s="723">
        <v>0.12345679012345678</v>
      </c>
      <c r="L1160" s="449"/>
      <c r="M1160" s="450">
        <v>81</v>
      </c>
      <c r="N1160" s="450">
        <v>9</v>
      </c>
      <c r="O1160" s="726">
        <f t="shared" si="38"/>
        <v>0.1111111111111111</v>
      </c>
      <c r="P1160" s="727">
        <v>1</v>
      </c>
      <c r="Q1160" s="352">
        <f t="shared" si="39"/>
        <v>90</v>
      </c>
      <c r="R1160" s="348"/>
      <c r="S1160" s="722"/>
    </row>
    <row r="1161" spans="1:19" s="447" customFormat="1">
      <c r="A1161" s="446" t="s">
        <v>4</v>
      </c>
      <c r="B1161" s="579" t="s">
        <v>3160</v>
      </c>
      <c r="C1161" s="412" t="s">
        <v>1916</v>
      </c>
      <c r="D1161" s="579" t="s">
        <v>3157</v>
      </c>
      <c r="E1161" s="415"/>
      <c r="F1161" s="448" t="s">
        <v>137</v>
      </c>
      <c r="G1161" s="412" t="s">
        <v>1936</v>
      </c>
      <c r="H1161" s="412" t="s">
        <v>11</v>
      </c>
      <c r="I1161" s="579" t="s">
        <v>6</v>
      </c>
      <c r="J1161" s="579" t="s">
        <v>66</v>
      </c>
      <c r="K1161" s="723">
        <v>0.1111111111111111</v>
      </c>
      <c r="L1161" s="449" t="s">
        <v>3166</v>
      </c>
      <c r="M1161" s="450">
        <v>27</v>
      </c>
      <c r="N1161" s="450">
        <v>3</v>
      </c>
      <c r="O1161" s="726">
        <f t="shared" si="38"/>
        <v>0.1111111111111111</v>
      </c>
      <c r="P1161" s="727">
        <v>1</v>
      </c>
      <c r="Q1161" s="352">
        <f t="shared" si="39"/>
        <v>100</v>
      </c>
      <c r="R1161" s="348"/>
      <c r="S1161" s="722"/>
    </row>
    <row r="1162" spans="1:19" s="447" customFormat="1">
      <c r="A1162" s="446" t="s">
        <v>4</v>
      </c>
      <c r="B1162" s="579" t="s">
        <v>3160</v>
      </c>
      <c r="C1162" s="412" t="s">
        <v>1916</v>
      </c>
      <c r="D1162" s="579" t="s">
        <v>3157</v>
      </c>
      <c r="E1162" s="415" t="s">
        <v>3169</v>
      </c>
      <c r="F1162" s="448" t="s">
        <v>137</v>
      </c>
      <c r="G1162" s="412" t="s">
        <v>1936</v>
      </c>
      <c r="H1162" s="412" t="s">
        <v>11</v>
      </c>
      <c r="I1162" s="579" t="s">
        <v>6</v>
      </c>
      <c r="J1162" s="579" t="s">
        <v>66</v>
      </c>
      <c r="K1162" s="723">
        <v>0.26315789473684209</v>
      </c>
      <c r="L1162" s="449" t="s">
        <v>3170</v>
      </c>
      <c r="M1162" s="450">
        <v>19</v>
      </c>
      <c r="N1162" s="450">
        <v>3</v>
      </c>
      <c r="O1162" s="726">
        <f t="shared" si="38"/>
        <v>0.15789473684210525</v>
      </c>
      <c r="P1162" s="727">
        <v>1</v>
      </c>
      <c r="Q1162" s="352">
        <f t="shared" si="39"/>
        <v>60</v>
      </c>
      <c r="R1162" s="348"/>
      <c r="S1162" s="722"/>
    </row>
    <row r="1163" spans="1:19" s="447" customFormat="1">
      <c r="A1163" s="446" t="s">
        <v>4</v>
      </c>
      <c r="B1163" s="579" t="s">
        <v>3160</v>
      </c>
      <c r="C1163" s="412" t="s">
        <v>1916</v>
      </c>
      <c r="D1163" s="579" t="s">
        <v>3158</v>
      </c>
      <c r="E1163" s="415"/>
      <c r="F1163" s="448" t="s">
        <v>137</v>
      </c>
      <c r="G1163" s="412" t="s">
        <v>1936</v>
      </c>
      <c r="H1163" s="412" t="s">
        <v>11</v>
      </c>
      <c r="I1163" s="579" t="s">
        <v>6</v>
      </c>
      <c r="J1163" s="579" t="s">
        <v>66</v>
      </c>
      <c r="K1163" s="723">
        <v>0.27586206896551724</v>
      </c>
      <c r="L1163" s="449"/>
      <c r="M1163" s="450">
        <v>29</v>
      </c>
      <c r="N1163" s="450">
        <v>8</v>
      </c>
      <c r="O1163" s="726">
        <f t="shared" si="38"/>
        <v>0.27586206896551724</v>
      </c>
      <c r="P1163" s="727">
        <v>1</v>
      </c>
      <c r="Q1163" s="352">
        <f t="shared" si="39"/>
        <v>100</v>
      </c>
      <c r="R1163" s="348"/>
      <c r="S1163" s="722"/>
    </row>
    <row r="1164" spans="1:19" s="447" customFormat="1">
      <c r="A1164" s="446" t="s">
        <v>4</v>
      </c>
      <c r="B1164" s="579" t="s">
        <v>3160</v>
      </c>
      <c r="C1164" s="412" t="s">
        <v>1916</v>
      </c>
      <c r="D1164" s="579" t="s">
        <v>3163</v>
      </c>
      <c r="E1164" s="415"/>
      <c r="F1164" s="448" t="s">
        <v>137</v>
      </c>
      <c r="G1164" s="412" t="s">
        <v>1936</v>
      </c>
      <c r="H1164" s="412" t="s">
        <v>11</v>
      </c>
      <c r="I1164" s="579" t="s">
        <v>6</v>
      </c>
      <c r="J1164" s="579" t="s">
        <v>66</v>
      </c>
      <c r="K1164" s="723">
        <v>0.4</v>
      </c>
      <c r="L1164" s="449"/>
      <c r="M1164" s="450">
        <v>25</v>
      </c>
      <c r="N1164" s="450">
        <v>10</v>
      </c>
      <c r="O1164" s="726">
        <f t="shared" si="38"/>
        <v>0.4</v>
      </c>
      <c r="P1164" s="727">
        <v>1</v>
      </c>
      <c r="Q1164" s="352">
        <f t="shared" si="39"/>
        <v>100</v>
      </c>
      <c r="R1164" s="348"/>
      <c r="S1164" s="722"/>
    </row>
    <row r="1165" spans="1:19" s="447" customFormat="1">
      <c r="A1165" s="446" t="s">
        <v>4</v>
      </c>
      <c r="B1165" s="579" t="s">
        <v>3160</v>
      </c>
      <c r="C1165" s="412" t="s">
        <v>1916</v>
      </c>
      <c r="D1165" s="579" t="s">
        <v>3163</v>
      </c>
      <c r="E1165" s="415" t="s">
        <v>3171</v>
      </c>
      <c r="F1165" s="448" t="s">
        <v>137</v>
      </c>
      <c r="G1165" s="412" t="s">
        <v>1936</v>
      </c>
      <c r="H1165" s="412" t="s">
        <v>11</v>
      </c>
      <c r="I1165" s="579" t="s">
        <v>6</v>
      </c>
      <c r="J1165" s="579" t="s">
        <v>66</v>
      </c>
      <c r="K1165" s="723">
        <v>0.45454545454545453</v>
      </c>
      <c r="L1165" s="449" t="s">
        <v>3166</v>
      </c>
      <c r="M1165" s="450">
        <v>22</v>
      </c>
      <c r="N1165" s="450">
        <v>9</v>
      </c>
      <c r="O1165" s="726">
        <f t="shared" si="38"/>
        <v>0.40909090909090912</v>
      </c>
      <c r="P1165" s="727">
        <v>1</v>
      </c>
      <c r="Q1165" s="352">
        <f t="shared" si="39"/>
        <v>90</v>
      </c>
      <c r="R1165" s="348"/>
      <c r="S1165" s="722"/>
    </row>
    <row r="1166" spans="1:19" s="447" customFormat="1">
      <c r="A1166" s="446" t="s">
        <v>4</v>
      </c>
      <c r="B1166" s="579" t="s">
        <v>3160</v>
      </c>
      <c r="C1166" s="412" t="s">
        <v>1917</v>
      </c>
      <c r="D1166" s="579" t="s">
        <v>3158</v>
      </c>
      <c r="E1166" s="415" t="s">
        <v>3172</v>
      </c>
      <c r="F1166" s="448" t="s">
        <v>137</v>
      </c>
      <c r="G1166" s="412" t="s">
        <v>1936</v>
      </c>
      <c r="H1166" s="412" t="s">
        <v>11</v>
      </c>
      <c r="I1166" s="579" t="s">
        <v>6</v>
      </c>
      <c r="J1166" s="579" t="s">
        <v>66</v>
      </c>
      <c r="K1166" s="723">
        <v>0.36363636363636365</v>
      </c>
      <c r="L1166" s="449"/>
      <c r="M1166" s="450">
        <v>11</v>
      </c>
      <c r="N1166" s="450">
        <v>3</v>
      </c>
      <c r="O1166" s="726">
        <f t="shared" si="38"/>
        <v>0.27272727272727271</v>
      </c>
      <c r="P1166" s="727">
        <v>1</v>
      </c>
      <c r="Q1166" s="352">
        <f t="shared" si="39"/>
        <v>75</v>
      </c>
      <c r="R1166" s="348"/>
      <c r="S1166" s="722"/>
    </row>
    <row r="1167" spans="1:19" s="447" customFormat="1">
      <c r="A1167" s="446" t="s">
        <v>4</v>
      </c>
      <c r="B1167" s="579" t="s">
        <v>3160</v>
      </c>
      <c r="C1167" s="412" t="s">
        <v>1917</v>
      </c>
      <c r="D1167" s="579" t="s">
        <v>3163</v>
      </c>
      <c r="E1167" s="415"/>
      <c r="F1167" s="448" t="s">
        <v>137</v>
      </c>
      <c r="G1167" s="412" t="s">
        <v>1936</v>
      </c>
      <c r="H1167" s="412" t="s">
        <v>11</v>
      </c>
      <c r="I1167" s="579" t="s">
        <v>6</v>
      </c>
      <c r="J1167" s="579" t="s">
        <v>66</v>
      </c>
      <c r="K1167" s="723">
        <v>0.4</v>
      </c>
      <c r="L1167" s="449"/>
      <c r="M1167" s="450">
        <v>30</v>
      </c>
      <c r="N1167" s="450">
        <v>9</v>
      </c>
      <c r="O1167" s="726">
        <f t="shared" si="38"/>
        <v>0.3</v>
      </c>
      <c r="P1167" s="727">
        <v>1</v>
      </c>
      <c r="Q1167" s="352">
        <f t="shared" si="39"/>
        <v>75</v>
      </c>
      <c r="R1167" s="348"/>
      <c r="S1167" s="722"/>
    </row>
    <row r="1168" spans="1:19" s="447" customFormat="1">
      <c r="A1168" s="446" t="s">
        <v>4</v>
      </c>
      <c r="B1168" s="579" t="s">
        <v>3160</v>
      </c>
      <c r="C1168" s="412" t="s">
        <v>1918</v>
      </c>
      <c r="D1168" s="579" t="s">
        <v>3163</v>
      </c>
      <c r="E1168" s="415" t="s">
        <v>3173</v>
      </c>
      <c r="F1168" s="448" t="s">
        <v>137</v>
      </c>
      <c r="G1168" s="412" t="s">
        <v>1936</v>
      </c>
      <c r="H1168" s="412" t="s">
        <v>11</v>
      </c>
      <c r="I1168" s="579" t="s">
        <v>6</v>
      </c>
      <c r="J1168" s="579" t="s">
        <v>66</v>
      </c>
      <c r="K1168" s="723">
        <v>0.69090909090909092</v>
      </c>
      <c r="L1168" s="449"/>
      <c r="M1168" s="450">
        <v>55</v>
      </c>
      <c r="N1168" s="450">
        <v>33</v>
      </c>
      <c r="O1168" s="726">
        <f t="shared" si="38"/>
        <v>0.6</v>
      </c>
      <c r="P1168" s="727">
        <v>1</v>
      </c>
      <c r="Q1168" s="352">
        <f t="shared" si="39"/>
        <v>86.84210526315789</v>
      </c>
      <c r="R1168" s="348"/>
      <c r="S1168" s="722"/>
    </row>
    <row r="1169" spans="1:19" s="447" customFormat="1">
      <c r="A1169" s="446" t="s">
        <v>4</v>
      </c>
      <c r="B1169" s="579" t="s">
        <v>3160</v>
      </c>
      <c r="C1169" s="412" t="s">
        <v>1919</v>
      </c>
      <c r="D1169" s="579" t="s">
        <v>3161</v>
      </c>
      <c r="E1169" s="415"/>
      <c r="F1169" s="448" t="s">
        <v>137</v>
      </c>
      <c r="G1169" s="412" t="s">
        <v>1936</v>
      </c>
      <c r="H1169" s="412" t="s">
        <v>11</v>
      </c>
      <c r="I1169" s="579" t="s">
        <v>6</v>
      </c>
      <c r="J1169" s="579" t="s">
        <v>66</v>
      </c>
      <c r="K1169" s="723">
        <v>3.6335721596724664E-2</v>
      </c>
      <c r="L1169" s="449"/>
      <c r="M1169" s="450">
        <v>1954</v>
      </c>
      <c r="N1169" s="450">
        <v>53</v>
      </c>
      <c r="O1169" s="726">
        <f t="shared" si="38"/>
        <v>2.7123848515864891E-2</v>
      </c>
      <c r="P1169" s="727">
        <v>1</v>
      </c>
      <c r="Q1169" s="352">
        <f t="shared" si="39"/>
        <v>74.647887323943664</v>
      </c>
      <c r="R1169" s="348"/>
      <c r="S1169" s="722"/>
    </row>
    <row r="1170" spans="1:19" s="447" customFormat="1">
      <c r="A1170" s="446" t="s">
        <v>4</v>
      </c>
      <c r="B1170" s="579" t="s">
        <v>3160</v>
      </c>
      <c r="C1170" s="412" t="s">
        <v>1919</v>
      </c>
      <c r="D1170" s="579" t="s">
        <v>3161</v>
      </c>
      <c r="E1170" s="415"/>
      <c r="F1170" s="448" t="s">
        <v>137</v>
      </c>
      <c r="G1170" s="412" t="s">
        <v>1936</v>
      </c>
      <c r="H1170" s="412" t="s">
        <v>11</v>
      </c>
      <c r="I1170" s="579" t="s">
        <v>6</v>
      </c>
      <c r="J1170" s="579" t="s">
        <v>66</v>
      </c>
      <c r="K1170" s="723">
        <v>4.5161290322580643E-2</v>
      </c>
      <c r="L1170" s="449" t="s">
        <v>3166</v>
      </c>
      <c r="M1170" s="450">
        <v>465</v>
      </c>
      <c r="N1170" s="450">
        <v>12</v>
      </c>
      <c r="O1170" s="726">
        <f t="shared" si="38"/>
        <v>2.5806451612903226E-2</v>
      </c>
      <c r="P1170" s="727">
        <v>1</v>
      </c>
      <c r="Q1170" s="352">
        <f t="shared" si="39"/>
        <v>57.142857142857146</v>
      </c>
      <c r="R1170" s="348"/>
      <c r="S1170" s="722"/>
    </row>
    <row r="1171" spans="1:19" s="447" customFormat="1">
      <c r="A1171" s="446" t="s">
        <v>4</v>
      </c>
      <c r="B1171" s="579" t="s">
        <v>3160</v>
      </c>
      <c r="C1171" s="412" t="s">
        <v>1919</v>
      </c>
      <c r="D1171" s="579" t="s">
        <v>3155</v>
      </c>
      <c r="E1171" s="415"/>
      <c r="F1171" s="448" t="s">
        <v>137</v>
      </c>
      <c r="G1171" s="412" t="s">
        <v>1936</v>
      </c>
      <c r="H1171" s="412" t="s">
        <v>11</v>
      </c>
      <c r="I1171" s="579" t="s">
        <v>6</v>
      </c>
      <c r="J1171" s="579" t="s">
        <v>66</v>
      </c>
      <c r="K1171" s="723">
        <v>0.1</v>
      </c>
      <c r="L1171" s="449"/>
      <c r="M1171" s="450">
        <v>60</v>
      </c>
      <c r="N1171" s="450">
        <v>4</v>
      </c>
      <c r="O1171" s="726">
        <f t="shared" si="38"/>
        <v>6.6666666666666666E-2</v>
      </c>
      <c r="P1171" s="727">
        <v>1</v>
      </c>
      <c r="Q1171" s="352">
        <f t="shared" si="39"/>
        <v>66.666666666666671</v>
      </c>
      <c r="R1171" s="348"/>
      <c r="S1171" s="722"/>
    </row>
    <row r="1172" spans="1:19" s="447" customFormat="1">
      <c r="A1172" s="446" t="s">
        <v>4</v>
      </c>
      <c r="B1172" s="579" t="s">
        <v>3160</v>
      </c>
      <c r="C1172" s="412" t="s">
        <v>1919</v>
      </c>
      <c r="D1172" s="579" t="s">
        <v>3155</v>
      </c>
      <c r="E1172" s="415" t="s">
        <v>3174</v>
      </c>
      <c r="F1172" s="448" t="s">
        <v>137</v>
      </c>
      <c r="G1172" s="412" t="s">
        <v>1936</v>
      </c>
      <c r="H1172" s="412" t="s">
        <v>11</v>
      </c>
      <c r="I1172" s="579" t="s">
        <v>6</v>
      </c>
      <c r="J1172" s="579" t="s">
        <v>66</v>
      </c>
      <c r="K1172" s="723">
        <v>0.35</v>
      </c>
      <c r="L1172" s="449" t="s">
        <v>3166</v>
      </c>
      <c r="M1172" s="450">
        <v>20</v>
      </c>
      <c r="N1172" s="450">
        <v>6</v>
      </c>
      <c r="O1172" s="726">
        <f t="shared" si="38"/>
        <v>0.3</v>
      </c>
      <c r="P1172" s="727">
        <v>1</v>
      </c>
      <c r="Q1172" s="352">
        <f t="shared" si="39"/>
        <v>85.714285714285708</v>
      </c>
      <c r="R1172" s="348"/>
      <c r="S1172" s="722"/>
    </row>
    <row r="1173" spans="1:19" s="447" customFormat="1">
      <c r="A1173" s="446" t="s">
        <v>4</v>
      </c>
      <c r="B1173" s="579" t="s">
        <v>3160</v>
      </c>
      <c r="C1173" s="412" t="s">
        <v>1919</v>
      </c>
      <c r="D1173" s="579" t="s">
        <v>3157</v>
      </c>
      <c r="E1173" s="415" t="s">
        <v>3175</v>
      </c>
      <c r="F1173" s="448" t="s">
        <v>137</v>
      </c>
      <c r="G1173" s="412" t="s">
        <v>1936</v>
      </c>
      <c r="H1173" s="412" t="s">
        <v>11</v>
      </c>
      <c r="I1173" s="579" t="s">
        <v>6</v>
      </c>
      <c r="J1173" s="579" t="s">
        <v>66</v>
      </c>
      <c r="K1173" s="723">
        <v>0.33333333333333326</v>
      </c>
      <c r="L1173" s="449"/>
      <c r="M1173" s="450">
        <v>42</v>
      </c>
      <c r="N1173" s="450">
        <v>8</v>
      </c>
      <c r="O1173" s="726">
        <f t="shared" si="38"/>
        <v>0.19047619047619047</v>
      </c>
      <c r="P1173" s="727">
        <v>1</v>
      </c>
      <c r="Q1173" s="352">
        <f t="shared" si="39"/>
        <v>57.14285714285716</v>
      </c>
      <c r="R1173" s="348"/>
      <c r="S1173" s="722"/>
    </row>
    <row r="1174" spans="1:19" s="447" customFormat="1">
      <c r="A1174" s="446" t="s">
        <v>4</v>
      </c>
      <c r="B1174" s="579" t="s">
        <v>3160</v>
      </c>
      <c r="C1174" s="412" t="s">
        <v>1920</v>
      </c>
      <c r="D1174" s="579" t="s">
        <v>3155</v>
      </c>
      <c r="E1174" s="415" t="s">
        <v>3176</v>
      </c>
      <c r="F1174" s="448" t="s">
        <v>137</v>
      </c>
      <c r="G1174" s="412" t="s">
        <v>1936</v>
      </c>
      <c r="H1174" s="412" t="s">
        <v>11</v>
      </c>
      <c r="I1174" s="579" t="s">
        <v>6</v>
      </c>
      <c r="J1174" s="579" t="s">
        <v>66</v>
      </c>
      <c r="K1174" s="723">
        <v>0.27777777777777779</v>
      </c>
      <c r="L1174" s="449"/>
      <c r="M1174" s="450">
        <v>18</v>
      </c>
      <c r="N1174" s="450">
        <v>3</v>
      </c>
      <c r="O1174" s="726">
        <f t="shared" si="38"/>
        <v>0.16666666666666666</v>
      </c>
      <c r="P1174" s="727">
        <v>1</v>
      </c>
      <c r="Q1174" s="352">
        <f t="shared" si="39"/>
        <v>60</v>
      </c>
      <c r="R1174" s="348"/>
      <c r="S1174" s="722"/>
    </row>
    <row r="1175" spans="1:19" s="447" customFormat="1">
      <c r="A1175" s="446" t="s">
        <v>4</v>
      </c>
      <c r="B1175" s="579" t="s">
        <v>3160</v>
      </c>
      <c r="C1175" s="412" t="s">
        <v>1920</v>
      </c>
      <c r="D1175" s="579" t="s">
        <v>3157</v>
      </c>
      <c r="E1175" s="415"/>
      <c r="F1175" s="448" t="s">
        <v>137</v>
      </c>
      <c r="G1175" s="412" t="s">
        <v>1936</v>
      </c>
      <c r="H1175" s="412" t="s">
        <v>11</v>
      </c>
      <c r="I1175" s="579" t="s">
        <v>6</v>
      </c>
      <c r="J1175" s="579" t="s">
        <v>66</v>
      </c>
      <c r="K1175" s="723">
        <v>0.10714285714285714</v>
      </c>
      <c r="L1175" s="449"/>
      <c r="M1175" s="450">
        <v>112</v>
      </c>
      <c r="N1175" s="450">
        <v>7</v>
      </c>
      <c r="O1175" s="726">
        <f t="shared" si="38"/>
        <v>6.25E-2</v>
      </c>
      <c r="P1175" s="727">
        <v>1</v>
      </c>
      <c r="Q1175" s="352">
        <f t="shared" si="39"/>
        <v>58.333333333333336</v>
      </c>
      <c r="R1175" s="348"/>
      <c r="S1175" s="722"/>
    </row>
    <row r="1176" spans="1:19" s="447" customFormat="1">
      <c r="A1176" s="446" t="s">
        <v>4</v>
      </c>
      <c r="B1176" s="579" t="s">
        <v>3160</v>
      </c>
      <c r="C1176" s="412" t="s">
        <v>1920</v>
      </c>
      <c r="D1176" s="579" t="s">
        <v>3157</v>
      </c>
      <c r="E1176" s="415" t="s">
        <v>3177</v>
      </c>
      <c r="F1176" s="448" t="s">
        <v>137</v>
      </c>
      <c r="G1176" s="412" t="s">
        <v>1936</v>
      </c>
      <c r="H1176" s="412" t="s">
        <v>11</v>
      </c>
      <c r="I1176" s="579" t="s">
        <v>6</v>
      </c>
      <c r="J1176" s="579" t="s">
        <v>66</v>
      </c>
      <c r="K1176" s="723">
        <v>0.1875</v>
      </c>
      <c r="L1176" s="449" t="s">
        <v>3166</v>
      </c>
      <c r="M1176" s="450">
        <v>16</v>
      </c>
      <c r="N1176" s="450">
        <v>3</v>
      </c>
      <c r="O1176" s="726">
        <f t="shared" si="38"/>
        <v>0.1875</v>
      </c>
      <c r="P1176" s="727">
        <v>1</v>
      </c>
      <c r="Q1176" s="352">
        <f t="shared" si="39"/>
        <v>100</v>
      </c>
      <c r="R1176" s="348"/>
      <c r="S1176" s="722"/>
    </row>
    <row r="1177" spans="1:19" s="447" customFormat="1">
      <c r="A1177" s="446" t="s">
        <v>4</v>
      </c>
      <c r="B1177" s="579" t="s">
        <v>3160</v>
      </c>
      <c r="C1177" s="412" t="s">
        <v>1920</v>
      </c>
      <c r="D1177" s="579" t="s">
        <v>3158</v>
      </c>
      <c r="E1177" s="415"/>
      <c r="F1177" s="448" t="s">
        <v>137</v>
      </c>
      <c r="G1177" s="412" t="s">
        <v>1936</v>
      </c>
      <c r="H1177" s="412" t="s">
        <v>11</v>
      </c>
      <c r="I1177" s="579" t="s">
        <v>6</v>
      </c>
      <c r="J1177" s="579" t="s">
        <v>66</v>
      </c>
      <c r="K1177" s="723">
        <v>0.17821782178217821</v>
      </c>
      <c r="L1177" s="449"/>
      <c r="M1177" s="450">
        <v>101</v>
      </c>
      <c r="N1177" s="450">
        <v>13</v>
      </c>
      <c r="O1177" s="726">
        <f t="shared" si="38"/>
        <v>0.12871287128712872</v>
      </c>
      <c r="P1177" s="727">
        <v>1</v>
      </c>
      <c r="Q1177" s="352">
        <f t="shared" si="39"/>
        <v>72.222222222222229</v>
      </c>
      <c r="R1177" s="348"/>
      <c r="S1177" s="722"/>
    </row>
    <row r="1178" spans="1:19" s="447" customFormat="1">
      <c r="A1178" s="446" t="s">
        <v>4</v>
      </c>
      <c r="B1178" s="579" t="s">
        <v>3160</v>
      </c>
      <c r="C1178" s="412" t="s">
        <v>1920</v>
      </c>
      <c r="D1178" s="579" t="s">
        <v>3163</v>
      </c>
      <c r="E1178" s="415"/>
      <c r="F1178" s="448" t="s">
        <v>137</v>
      </c>
      <c r="G1178" s="412" t="s">
        <v>1936</v>
      </c>
      <c r="H1178" s="412" t="s">
        <v>11</v>
      </c>
      <c r="I1178" s="579" t="s">
        <v>6</v>
      </c>
      <c r="J1178" s="579" t="s">
        <v>66</v>
      </c>
      <c r="K1178" s="723">
        <v>0.43209876543209874</v>
      </c>
      <c r="L1178" s="449"/>
      <c r="M1178" s="450">
        <v>81</v>
      </c>
      <c r="N1178" s="450">
        <v>27</v>
      </c>
      <c r="O1178" s="726">
        <f t="shared" si="38"/>
        <v>0.33333333333333331</v>
      </c>
      <c r="P1178" s="727">
        <v>1</v>
      </c>
      <c r="Q1178" s="352">
        <f t="shared" si="39"/>
        <v>77.142857142857153</v>
      </c>
      <c r="R1178" s="348"/>
      <c r="S1178" s="722"/>
    </row>
    <row r="1179" spans="1:19" s="447" customFormat="1">
      <c r="A1179" s="446" t="s">
        <v>4</v>
      </c>
      <c r="B1179" s="579" t="s">
        <v>3</v>
      </c>
      <c r="C1179" s="412" t="s">
        <v>38</v>
      </c>
      <c r="D1179" s="579" t="s">
        <v>3178</v>
      </c>
      <c r="E1179" s="415" t="s">
        <v>3179</v>
      </c>
      <c r="F1179" s="448" t="s">
        <v>137</v>
      </c>
      <c r="G1179" s="412" t="s">
        <v>1936</v>
      </c>
      <c r="H1179" s="412" t="s">
        <v>11</v>
      </c>
      <c r="I1179" s="579" t="s">
        <v>6</v>
      </c>
      <c r="J1179" s="579" t="s">
        <v>66</v>
      </c>
      <c r="K1179" s="723">
        <v>4.7058823529411764E-2</v>
      </c>
      <c r="L1179" s="449"/>
      <c r="M1179" s="450">
        <v>85</v>
      </c>
      <c r="N1179" s="450">
        <v>4</v>
      </c>
      <c r="O1179" s="726">
        <f t="shared" si="38"/>
        <v>4.7058823529411764E-2</v>
      </c>
      <c r="P1179" s="727">
        <v>1</v>
      </c>
      <c r="Q1179" s="352">
        <f t="shared" si="39"/>
        <v>100</v>
      </c>
      <c r="R1179" s="348"/>
      <c r="S1179" s="722"/>
    </row>
    <row r="1180" spans="1:19" s="447" customFormat="1">
      <c r="A1180" s="446" t="s">
        <v>4</v>
      </c>
      <c r="B1180" s="579" t="s">
        <v>3</v>
      </c>
      <c r="C1180" s="412" t="s">
        <v>38</v>
      </c>
      <c r="D1180" s="579" t="s">
        <v>3157</v>
      </c>
      <c r="E1180" s="415"/>
      <c r="F1180" s="448" t="s">
        <v>137</v>
      </c>
      <c r="G1180" s="412" t="s">
        <v>1936</v>
      </c>
      <c r="H1180" s="412" t="s">
        <v>11</v>
      </c>
      <c r="I1180" s="579" t="s">
        <v>6</v>
      </c>
      <c r="J1180" s="579" t="s">
        <v>66</v>
      </c>
      <c r="K1180" s="723">
        <v>5.6603773584905669E-2</v>
      </c>
      <c r="L1180" s="449"/>
      <c r="M1180" s="450">
        <v>53</v>
      </c>
      <c r="N1180" s="450">
        <v>2</v>
      </c>
      <c r="O1180" s="726">
        <f t="shared" si="38"/>
        <v>3.7735849056603772E-2</v>
      </c>
      <c r="P1180" s="727">
        <v>1</v>
      </c>
      <c r="Q1180" s="352">
        <f t="shared" si="39"/>
        <v>66.666666666666657</v>
      </c>
      <c r="R1180" s="348"/>
      <c r="S1180" s="722"/>
    </row>
    <row r="1181" spans="1:19" s="447" customFormat="1">
      <c r="A1181" s="446" t="s">
        <v>4</v>
      </c>
      <c r="B1181" s="579" t="s">
        <v>3</v>
      </c>
      <c r="C1181" s="412" t="s">
        <v>1913</v>
      </c>
      <c r="D1181" s="579" t="s">
        <v>3178</v>
      </c>
      <c r="E1181" s="415"/>
      <c r="F1181" s="448" t="s">
        <v>137</v>
      </c>
      <c r="G1181" s="412" t="s">
        <v>1936</v>
      </c>
      <c r="H1181" s="412" t="s">
        <v>11</v>
      </c>
      <c r="I1181" s="579" t="s">
        <v>6</v>
      </c>
      <c r="J1181" s="579" t="s">
        <v>66</v>
      </c>
      <c r="K1181" s="723">
        <v>7.6923076923076927E-2</v>
      </c>
      <c r="L1181" s="449"/>
      <c r="M1181" s="450">
        <v>39</v>
      </c>
      <c r="N1181" s="450">
        <v>3</v>
      </c>
      <c r="O1181" s="726">
        <f t="shared" si="38"/>
        <v>7.6923076923076927E-2</v>
      </c>
      <c r="P1181" s="727">
        <v>1</v>
      </c>
      <c r="Q1181" s="352">
        <f t="shared" si="39"/>
        <v>100</v>
      </c>
      <c r="R1181" s="348"/>
      <c r="S1181" s="722"/>
    </row>
    <row r="1182" spans="1:19" s="447" customFormat="1">
      <c r="A1182" s="446" t="s">
        <v>4</v>
      </c>
      <c r="B1182" s="579" t="s">
        <v>3</v>
      </c>
      <c r="C1182" s="412" t="s">
        <v>1913</v>
      </c>
      <c r="D1182" s="579" t="s">
        <v>3157</v>
      </c>
      <c r="E1182" s="415"/>
      <c r="F1182" s="448" t="s">
        <v>137</v>
      </c>
      <c r="G1182" s="412" t="s">
        <v>1936</v>
      </c>
      <c r="H1182" s="412" t="s">
        <v>11</v>
      </c>
      <c r="I1182" s="579" t="s">
        <v>6</v>
      </c>
      <c r="J1182" s="579" t="s">
        <v>66</v>
      </c>
      <c r="K1182" s="723">
        <v>0.21428571428571427</v>
      </c>
      <c r="L1182" s="449"/>
      <c r="M1182" s="450">
        <v>14</v>
      </c>
      <c r="N1182" s="450">
        <v>3</v>
      </c>
      <c r="O1182" s="726">
        <f t="shared" si="38"/>
        <v>0.21428571428571427</v>
      </c>
      <c r="P1182" s="727">
        <v>1</v>
      </c>
      <c r="Q1182" s="352">
        <f t="shared" si="39"/>
        <v>100</v>
      </c>
      <c r="R1182" s="348"/>
      <c r="S1182" s="722"/>
    </row>
    <row r="1183" spans="1:19" s="447" customFormat="1">
      <c r="A1183" s="446" t="s">
        <v>4</v>
      </c>
      <c r="B1183" s="579" t="s">
        <v>3</v>
      </c>
      <c r="C1183" s="412" t="s">
        <v>1914</v>
      </c>
      <c r="D1183" s="579" t="s">
        <v>3178</v>
      </c>
      <c r="E1183" s="415"/>
      <c r="F1183" s="448" t="s">
        <v>137</v>
      </c>
      <c r="G1183" s="412" t="s">
        <v>1936</v>
      </c>
      <c r="H1183" s="412" t="s">
        <v>11</v>
      </c>
      <c r="I1183" s="579" t="s">
        <v>6</v>
      </c>
      <c r="J1183" s="579" t="s">
        <v>66</v>
      </c>
      <c r="K1183" s="723">
        <v>0.16666666666666663</v>
      </c>
      <c r="L1183" s="449"/>
      <c r="M1183" s="450">
        <v>18</v>
      </c>
      <c r="N1183" s="450">
        <v>3</v>
      </c>
      <c r="O1183" s="726">
        <f t="shared" si="38"/>
        <v>0.16666666666666666</v>
      </c>
      <c r="P1183" s="727">
        <v>1</v>
      </c>
      <c r="Q1183" s="352">
        <f t="shared" si="39"/>
        <v>100.00000000000003</v>
      </c>
      <c r="R1183" s="348"/>
      <c r="S1183" s="722"/>
    </row>
    <row r="1184" spans="1:19" s="447" customFormat="1">
      <c r="A1184" s="446" t="s">
        <v>4</v>
      </c>
      <c r="B1184" s="579" t="s">
        <v>3</v>
      </c>
      <c r="C1184" s="412" t="s">
        <v>1914</v>
      </c>
      <c r="D1184" s="579" t="s">
        <v>3157</v>
      </c>
      <c r="E1184" s="415"/>
      <c r="F1184" s="448" t="s">
        <v>137</v>
      </c>
      <c r="G1184" s="412" t="s">
        <v>1936</v>
      </c>
      <c r="H1184" s="412" t="s">
        <v>11</v>
      </c>
      <c r="I1184" s="579" t="s">
        <v>6</v>
      </c>
      <c r="J1184" s="579" t="s">
        <v>66</v>
      </c>
      <c r="K1184" s="723">
        <v>0.10884353741496598</v>
      </c>
      <c r="L1184" s="449"/>
      <c r="M1184" s="450">
        <v>147</v>
      </c>
      <c r="N1184" s="450">
        <v>11</v>
      </c>
      <c r="O1184" s="726">
        <f t="shared" si="38"/>
        <v>7.4829931972789115E-2</v>
      </c>
      <c r="P1184" s="727">
        <v>1</v>
      </c>
      <c r="Q1184" s="352">
        <f t="shared" si="39"/>
        <v>68.75</v>
      </c>
      <c r="R1184" s="348"/>
      <c r="S1184" s="722"/>
    </row>
    <row r="1185" spans="1:19" s="447" customFormat="1">
      <c r="A1185" s="446" t="s">
        <v>4</v>
      </c>
      <c r="B1185" s="579" t="s">
        <v>3</v>
      </c>
      <c r="C1185" s="412" t="s">
        <v>1914</v>
      </c>
      <c r="D1185" s="579" t="s">
        <v>3158</v>
      </c>
      <c r="E1185" s="415"/>
      <c r="F1185" s="448" t="s">
        <v>137</v>
      </c>
      <c r="G1185" s="412" t="s">
        <v>1936</v>
      </c>
      <c r="H1185" s="412" t="s">
        <v>11</v>
      </c>
      <c r="I1185" s="579" t="s">
        <v>6</v>
      </c>
      <c r="J1185" s="579" t="s">
        <v>66</v>
      </c>
      <c r="K1185" s="723">
        <v>0.21122112211221122</v>
      </c>
      <c r="L1185" s="449"/>
      <c r="M1185" s="450">
        <v>303</v>
      </c>
      <c r="N1185" s="450">
        <v>54</v>
      </c>
      <c r="O1185" s="726">
        <f t="shared" si="38"/>
        <v>0.17821782178217821</v>
      </c>
      <c r="P1185" s="727">
        <v>1</v>
      </c>
      <c r="Q1185" s="352">
        <f t="shared" si="39"/>
        <v>84.375</v>
      </c>
      <c r="R1185" s="348"/>
      <c r="S1185" s="722"/>
    </row>
    <row r="1186" spans="1:19" s="447" customFormat="1">
      <c r="A1186" s="446" t="s">
        <v>4</v>
      </c>
      <c r="B1186" s="579" t="s">
        <v>3</v>
      </c>
      <c r="C1186" s="412" t="s">
        <v>1914</v>
      </c>
      <c r="D1186" s="579" t="s">
        <v>3163</v>
      </c>
      <c r="E1186" s="415"/>
      <c r="F1186" s="448" t="s">
        <v>137</v>
      </c>
      <c r="G1186" s="412" t="s">
        <v>1936</v>
      </c>
      <c r="H1186" s="412" t="s">
        <v>11</v>
      </c>
      <c r="I1186" s="579" t="s">
        <v>6</v>
      </c>
      <c r="J1186" s="579" t="s">
        <v>66</v>
      </c>
      <c r="K1186" s="723">
        <v>0.2196969696969697</v>
      </c>
      <c r="L1186" s="449"/>
      <c r="M1186" s="450">
        <v>132</v>
      </c>
      <c r="N1186" s="450">
        <v>23</v>
      </c>
      <c r="O1186" s="726">
        <f t="shared" si="38"/>
        <v>0.17424242424242425</v>
      </c>
      <c r="P1186" s="727">
        <v>1</v>
      </c>
      <c r="Q1186" s="352">
        <f t="shared" si="39"/>
        <v>79.310344827586206</v>
      </c>
      <c r="R1186" s="348"/>
      <c r="S1186" s="722"/>
    </row>
    <row r="1187" spans="1:19" s="447" customFormat="1">
      <c r="A1187" s="446" t="s">
        <v>4</v>
      </c>
      <c r="B1187" s="579" t="s">
        <v>3</v>
      </c>
      <c r="C1187" s="412" t="s">
        <v>1915</v>
      </c>
      <c r="D1187" s="579" t="s">
        <v>3157</v>
      </c>
      <c r="E1187" s="415" t="s">
        <v>3180</v>
      </c>
      <c r="F1187" s="448" t="s">
        <v>137</v>
      </c>
      <c r="G1187" s="412" t="s">
        <v>1936</v>
      </c>
      <c r="H1187" s="412" t="s">
        <v>11</v>
      </c>
      <c r="I1187" s="579" t="s">
        <v>6</v>
      </c>
      <c r="J1187" s="579" t="s">
        <v>66</v>
      </c>
      <c r="K1187" s="723">
        <v>0.41935483870967744</v>
      </c>
      <c r="L1187" s="449"/>
      <c r="M1187" s="450">
        <v>31</v>
      </c>
      <c r="N1187" s="450">
        <v>12</v>
      </c>
      <c r="O1187" s="726">
        <f t="shared" si="38"/>
        <v>0.38709677419354838</v>
      </c>
      <c r="P1187" s="727">
        <v>1</v>
      </c>
      <c r="Q1187" s="352">
        <f t="shared" si="39"/>
        <v>92.307692307692307</v>
      </c>
      <c r="R1187" s="348"/>
      <c r="S1187" s="722"/>
    </row>
    <row r="1188" spans="1:19" s="447" customFormat="1">
      <c r="A1188" s="446" t="s">
        <v>4</v>
      </c>
      <c r="B1188" s="579" t="s">
        <v>3</v>
      </c>
      <c r="C1188" s="412" t="s">
        <v>1916</v>
      </c>
      <c r="D1188" s="579" t="s">
        <v>3178</v>
      </c>
      <c r="E1188" s="415"/>
      <c r="F1188" s="448" t="s">
        <v>137</v>
      </c>
      <c r="G1188" s="412" t="s">
        <v>1936</v>
      </c>
      <c r="H1188" s="412" t="s">
        <v>11</v>
      </c>
      <c r="I1188" s="579" t="s">
        <v>6</v>
      </c>
      <c r="J1188" s="579" t="s">
        <v>66</v>
      </c>
      <c r="K1188" s="723">
        <v>6.3829787234042548E-2</v>
      </c>
      <c r="L1188" s="449"/>
      <c r="M1188" s="450">
        <v>47</v>
      </c>
      <c r="N1188" s="450">
        <v>2</v>
      </c>
      <c r="O1188" s="726">
        <f t="shared" si="38"/>
        <v>4.2553191489361701E-2</v>
      </c>
      <c r="P1188" s="727">
        <v>1</v>
      </c>
      <c r="Q1188" s="352">
        <f t="shared" si="39"/>
        <v>66.666666666666671</v>
      </c>
      <c r="R1188" s="348"/>
      <c r="S1188" s="722"/>
    </row>
    <row r="1189" spans="1:19" s="447" customFormat="1">
      <c r="A1189" s="446" t="s">
        <v>4</v>
      </c>
      <c r="B1189" s="579" t="s">
        <v>3</v>
      </c>
      <c r="C1189" s="412" t="s">
        <v>1916</v>
      </c>
      <c r="D1189" s="579" t="s">
        <v>3157</v>
      </c>
      <c r="E1189" s="415" t="s">
        <v>3181</v>
      </c>
      <c r="F1189" s="448" t="s">
        <v>137</v>
      </c>
      <c r="G1189" s="412" t="s">
        <v>1936</v>
      </c>
      <c r="H1189" s="412" t="s">
        <v>11</v>
      </c>
      <c r="I1189" s="579" t="s">
        <v>6</v>
      </c>
      <c r="J1189" s="579" t="s">
        <v>66</v>
      </c>
      <c r="K1189" s="723">
        <v>0.34782608695652173</v>
      </c>
      <c r="L1189" s="449"/>
      <c r="M1189" s="450">
        <v>23</v>
      </c>
      <c r="N1189" s="450">
        <v>4</v>
      </c>
      <c r="O1189" s="726">
        <f t="shared" si="38"/>
        <v>0.17391304347826086</v>
      </c>
      <c r="P1189" s="727">
        <v>1</v>
      </c>
      <c r="Q1189" s="352">
        <f t="shared" si="39"/>
        <v>50</v>
      </c>
      <c r="R1189" s="348"/>
      <c r="S1189" s="722"/>
    </row>
    <row r="1190" spans="1:19" s="447" customFormat="1">
      <c r="A1190" s="446" t="s">
        <v>4</v>
      </c>
      <c r="B1190" s="579" t="s">
        <v>3</v>
      </c>
      <c r="C1190" s="412" t="s">
        <v>1917</v>
      </c>
      <c r="D1190" s="579" t="s">
        <v>3157</v>
      </c>
      <c r="E1190" s="415" t="s">
        <v>3182</v>
      </c>
      <c r="F1190" s="448" t="s">
        <v>137</v>
      </c>
      <c r="G1190" s="412" t="s">
        <v>1936</v>
      </c>
      <c r="H1190" s="412" t="s">
        <v>11</v>
      </c>
      <c r="I1190" s="579" t="s">
        <v>6</v>
      </c>
      <c r="J1190" s="579" t="s">
        <v>66</v>
      </c>
      <c r="K1190" s="723">
        <v>0.21428571428571427</v>
      </c>
      <c r="L1190" s="449"/>
      <c r="M1190" s="450">
        <v>42</v>
      </c>
      <c r="N1190" s="450">
        <v>8</v>
      </c>
      <c r="O1190" s="726">
        <f t="shared" si="38"/>
        <v>0.19047619047619047</v>
      </c>
      <c r="P1190" s="727">
        <v>1</v>
      </c>
      <c r="Q1190" s="352">
        <f t="shared" si="39"/>
        <v>88.888888888888886</v>
      </c>
      <c r="R1190" s="348"/>
      <c r="S1190" s="722"/>
    </row>
    <row r="1191" spans="1:19" s="447" customFormat="1">
      <c r="A1191" s="446" t="s">
        <v>4</v>
      </c>
      <c r="B1191" s="579" t="s">
        <v>3</v>
      </c>
      <c r="C1191" s="412" t="s">
        <v>1917</v>
      </c>
      <c r="D1191" s="579" t="s">
        <v>3158</v>
      </c>
      <c r="E1191" s="415" t="s">
        <v>3183</v>
      </c>
      <c r="F1191" s="448" t="s">
        <v>137</v>
      </c>
      <c r="G1191" s="412" t="s">
        <v>1936</v>
      </c>
      <c r="H1191" s="412" t="s">
        <v>11</v>
      </c>
      <c r="I1191" s="579" t="s">
        <v>6</v>
      </c>
      <c r="J1191" s="579" t="s">
        <v>66</v>
      </c>
      <c r="K1191" s="723">
        <v>0.31818181818181818</v>
      </c>
      <c r="L1191" s="449"/>
      <c r="M1191" s="450">
        <v>22</v>
      </c>
      <c r="N1191" s="450">
        <v>5</v>
      </c>
      <c r="O1191" s="726">
        <f t="shared" si="38"/>
        <v>0.22727272727272727</v>
      </c>
      <c r="P1191" s="727">
        <v>1</v>
      </c>
      <c r="Q1191" s="352">
        <f t="shared" si="39"/>
        <v>71.428571428571416</v>
      </c>
      <c r="R1191" s="348"/>
      <c r="S1191" s="722"/>
    </row>
    <row r="1192" spans="1:19" s="447" customFormat="1">
      <c r="A1192" s="446" t="s">
        <v>4</v>
      </c>
      <c r="B1192" s="579" t="s">
        <v>3</v>
      </c>
      <c r="C1192" s="412" t="s">
        <v>1919</v>
      </c>
      <c r="D1192" s="579" t="s">
        <v>3184</v>
      </c>
      <c r="E1192" s="415"/>
      <c r="F1192" s="448" t="s">
        <v>137</v>
      </c>
      <c r="G1192" s="412" t="s">
        <v>1936</v>
      </c>
      <c r="H1192" s="412" t="s">
        <v>11</v>
      </c>
      <c r="I1192" s="579" t="s">
        <v>6</v>
      </c>
      <c r="J1192" s="579" t="s">
        <v>66</v>
      </c>
      <c r="K1192" s="723">
        <v>4.5871559633027525E-2</v>
      </c>
      <c r="L1192" s="449"/>
      <c r="M1192" s="450">
        <v>109</v>
      </c>
      <c r="N1192" s="450">
        <v>3</v>
      </c>
      <c r="O1192" s="726">
        <f t="shared" si="38"/>
        <v>2.7522935779816515E-2</v>
      </c>
      <c r="P1192" s="727">
        <v>1</v>
      </c>
      <c r="Q1192" s="352">
        <f t="shared" si="39"/>
        <v>60</v>
      </c>
      <c r="R1192" s="348"/>
      <c r="S1192" s="722"/>
    </row>
    <row r="1193" spans="1:19" s="447" customFormat="1">
      <c r="A1193" s="446" t="s">
        <v>4</v>
      </c>
      <c r="B1193" s="579" t="s">
        <v>3</v>
      </c>
      <c r="C1193" s="412" t="s">
        <v>1919</v>
      </c>
      <c r="D1193" s="579" t="s">
        <v>3178</v>
      </c>
      <c r="E1193" s="415"/>
      <c r="F1193" s="448" t="s">
        <v>137</v>
      </c>
      <c r="G1193" s="412" t="s">
        <v>1936</v>
      </c>
      <c r="H1193" s="412" t="s">
        <v>11</v>
      </c>
      <c r="I1193" s="579" t="s">
        <v>6</v>
      </c>
      <c r="J1193" s="579" t="s">
        <v>66</v>
      </c>
      <c r="K1193" s="723">
        <v>3.9430449069003289E-2</v>
      </c>
      <c r="L1193" s="449"/>
      <c r="M1193" s="450">
        <v>913</v>
      </c>
      <c r="N1193" s="450">
        <v>28</v>
      </c>
      <c r="O1193" s="726">
        <f t="shared" si="38"/>
        <v>3.0668127053669222E-2</v>
      </c>
      <c r="P1193" s="727">
        <v>1</v>
      </c>
      <c r="Q1193" s="352">
        <f t="shared" si="39"/>
        <v>77.777777777777786</v>
      </c>
      <c r="R1193" s="348"/>
      <c r="S1193" s="722"/>
    </row>
    <row r="1194" spans="1:19" s="447" customFormat="1">
      <c r="A1194" s="446" t="s">
        <v>4</v>
      </c>
      <c r="B1194" s="579" t="s">
        <v>3</v>
      </c>
      <c r="C1194" s="412" t="s">
        <v>1919</v>
      </c>
      <c r="D1194" s="579" t="s">
        <v>3157</v>
      </c>
      <c r="E1194" s="415" t="s">
        <v>3185</v>
      </c>
      <c r="F1194" s="448" t="s">
        <v>137</v>
      </c>
      <c r="G1194" s="412" t="s">
        <v>1936</v>
      </c>
      <c r="H1194" s="412" t="s">
        <v>11</v>
      </c>
      <c r="I1194" s="579" t="s">
        <v>6</v>
      </c>
      <c r="J1194" s="579" t="s">
        <v>66</v>
      </c>
      <c r="K1194" s="723">
        <v>0.26470588235294118</v>
      </c>
      <c r="L1194" s="449"/>
      <c r="M1194" s="450">
        <v>34</v>
      </c>
      <c r="N1194" s="450">
        <v>7</v>
      </c>
      <c r="O1194" s="726">
        <f t="shared" si="38"/>
        <v>0.20588235294117646</v>
      </c>
      <c r="P1194" s="727">
        <v>1</v>
      </c>
      <c r="Q1194" s="352">
        <f t="shared" si="39"/>
        <v>77.777777777777786</v>
      </c>
      <c r="R1194" s="348"/>
      <c r="S1194" s="722"/>
    </row>
    <row r="1195" spans="1:19" s="447" customFormat="1">
      <c r="A1195" s="446" t="s">
        <v>4</v>
      </c>
      <c r="B1195" s="579" t="s">
        <v>3</v>
      </c>
      <c r="C1195" s="412" t="s">
        <v>1920</v>
      </c>
      <c r="D1195" s="579" t="s">
        <v>3178</v>
      </c>
      <c r="E1195" s="415"/>
      <c r="F1195" s="448" t="s">
        <v>137</v>
      </c>
      <c r="G1195" s="412" t="s">
        <v>1936</v>
      </c>
      <c r="H1195" s="412" t="s">
        <v>11</v>
      </c>
      <c r="I1195" s="579" t="s">
        <v>6</v>
      </c>
      <c r="J1195" s="579" t="s">
        <v>66</v>
      </c>
      <c r="K1195" s="723">
        <v>0.16666666666666663</v>
      </c>
      <c r="L1195" s="449"/>
      <c r="M1195" s="450">
        <v>18</v>
      </c>
      <c r="N1195" s="450">
        <v>2</v>
      </c>
      <c r="O1195" s="726">
        <f t="shared" si="38"/>
        <v>0.1111111111111111</v>
      </c>
      <c r="P1195" s="727">
        <v>1</v>
      </c>
      <c r="Q1195" s="352">
        <f t="shared" si="39"/>
        <v>66.666666666666686</v>
      </c>
      <c r="R1195" s="348"/>
      <c r="S1195" s="722"/>
    </row>
    <row r="1196" spans="1:19" s="447" customFormat="1">
      <c r="A1196" s="446" t="s">
        <v>4</v>
      </c>
      <c r="B1196" s="579" t="s">
        <v>3</v>
      </c>
      <c r="C1196" s="412" t="s">
        <v>1920</v>
      </c>
      <c r="D1196" s="579" t="s">
        <v>3157</v>
      </c>
      <c r="E1196" s="415"/>
      <c r="F1196" s="448" t="s">
        <v>137</v>
      </c>
      <c r="G1196" s="412" t="s">
        <v>1936</v>
      </c>
      <c r="H1196" s="412" t="s">
        <v>11</v>
      </c>
      <c r="I1196" s="579" t="s">
        <v>6</v>
      </c>
      <c r="J1196" s="579" t="s">
        <v>66</v>
      </c>
      <c r="K1196" s="723">
        <v>0.10714285714285714</v>
      </c>
      <c r="L1196" s="449"/>
      <c r="M1196" s="450">
        <v>84</v>
      </c>
      <c r="N1196" s="450">
        <v>8</v>
      </c>
      <c r="O1196" s="726">
        <f t="shared" si="38"/>
        <v>9.5238095238095233E-2</v>
      </c>
      <c r="P1196" s="727">
        <v>1</v>
      </c>
      <c r="Q1196" s="352">
        <f t="shared" si="39"/>
        <v>88.888888888888886</v>
      </c>
      <c r="R1196" s="348"/>
      <c r="S1196" s="722"/>
    </row>
    <row r="1197" spans="1:19" s="447" customFormat="1">
      <c r="A1197" s="446" t="s">
        <v>4</v>
      </c>
      <c r="B1197" s="579" t="s">
        <v>3</v>
      </c>
      <c r="C1197" s="412" t="s">
        <v>1920</v>
      </c>
      <c r="D1197" s="579" t="s">
        <v>3158</v>
      </c>
      <c r="E1197" s="415"/>
      <c r="F1197" s="448" t="s">
        <v>137</v>
      </c>
      <c r="G1197" s="412" t="s">
        <v>1936</v>
      </c>
      <c r="H1197" s="412" t="s">
        <v>11</v>
      </c>
      <c r="I1197" s="579" t="s">
        <v>6</v>
      </c>
      <c r="J1197" s="579" t="s">
        <v>66</v>
      </c>
      <c r="K1197" s="723">
        <v>0.14772727272727273</v>
      </c>
      <c r="L1197" s="449"/>
      <c r="M1197" s="450">
        <v>88</v>
      </c>
      <c r="N1197" s="450">
        <v>12</v>
      </c>
      <c r="O1197" s="726">
        <f t="shared" si="38"/>
        <v>0.13636363636363635</v>
      </c>
      <c r="P1197" s="727">
        <v>1</v>
      </c>
      <c r="Q1197" s="352">
        <f t="shared" si="39"/>
        <v>92.307692307692307</v>
      </c>
      <c r="R1197" s="348"/>
      <c r="S1197" s="722"/>
    </row>
    <row r="1198" spans="1:19" s="447" customFormat="1">
      <c r="A1198" s="446" t="s">
        <v>4</v>
      </c>
      <c r="B1198" s="579" t="s">
        <v>3</v>
      </c>
      <c r="C1198" s="412" t="s">
        <v>1920</v>
      </c>
      <c r="D1198" s="579" t="s">
        <v>3163</v>
      </c>
      <c r="E1198" s="415" t="s">
        <v>3186</v>
      </c>
      <c r="F1198" s="448" t="s">
        <v>137</v>
      </c>
      <c r="G1198" s="412" t="s">
        <v>1936</v>
      </c>
      <c r="H1198" s="412" t="s">
        <v>11</v>
      </c>
      <c r="I1198" s="579" t="s">
        <v>6</v>
      </c>
      <c r="J1198" s="579" t="s">
        <v>66</v>
      </c>
      <c r="K1198" s="723">
        <v>0.76923076923076938</v>
      </c>
      <c r="L1198" s="449"/>
      <c r="M1198" s="450">
        <v>26</v>
      </c>
      <c r="N1198" s="450">
        <v>18</v>
      </c>
      <c r="O1198" s="726">
        <f t="shared" si="38"/>
        <v>0.69230769230769229</v>
      </c>
      <c r="P1198" s="727">
        <v>1</v>
      </c>
      <c r="Q1198" s="352">
        <f t="shared" si="39"/>
        <v>89.999999999999986</v>
      </c>
      <c r="R1198" s="348"/>
      <c r="S1198" s="722"/>
    </row>
    <row r="1199" spans="1:19" s="447" customFormat="1">
      <c r="A1199" s="446" t="s">
        <v>4</v>
      </c>
      <c r="B1199" s="579" t="s">
        <v>591</v>
      </c>
      <c r="C1199" s="412" t="s">
        <v>1914</v>
      </c>
      <c r="D1199" s="579" t="s">
        <v>3163</v>
      </c>
      <c r="E1199" s="415"/>
      <c r="F1199" s="448" t="s">
        <v>137</v>
      </c>
      <c r="G1199" s="412" t="s">
        <v>1936</v>
      </c>
      <c r="H1199" s="412" t="s">
        <v>11</v>
      </c>
      <c r="I1199" s="579" t="s">
        <v>6</v>
      </c>
      <c r="J1199" s="579" t="s">
        <v>66</v>
      </c>
      <c r="K1199" s="723">
        <v>0.75609756097560976</v>
      </c>
      <c r="L1199" s="449"/>
      <c r="M1199" s="450">
        <v>41</v>
      </c>
      <c r="N1199" s="450">
        <v>29</v>
      </c>
      <c r="O1199" s="726">
        <f t="shared" si="38"/>
        <v>0.70731707317073167</v>
      </c>
      <c r="P1199" s="727">
        <v>1</v>
      </c>
      <c r="Q1199" s="352">
        <f t="shared" si="39"/>
        <v>93.548387096774192</v>
      </c>
      <c r="R1199" s="348"/>
      <c r="S1199" s="722"/>
    </row>
    <row r="1200" spans="1:19" s="447" customFormat="1">
      <c r="A1200" s="446" t="s">
        <v>4</v>
      </c>
      <c r="B1200" s="579" t="s">
        <v>591</v>
      </c>
      <c r="C1200" s="412" t="s">
        <v>1914</v>
      </c>
      <c r="D1200" s="579" t="s">
        <v>3164</v>
      </c>
      <c r="E1200" s="415"/>
      <c r="F1200" s="448" t="s">
        <v>137</v>
      </c>
      <c r="G1200" s="412" t="s">
        <v>1936</v>
      </c>
      <c r="H1200" s="412" t="s">
        <v>11</v>
      </c>
      <c r="I1200" s="579" t="s">
        <v>6</v>
      </c>
      <c r="J1200" s="579" t="s">
        <v>66</v>
      </c>
      <c r="K1200" s="723">
        <v>0.78787878787878785</v>
      </c>
      <c r="L1200" s="449"/>
      <c r="M1200" s="450">
        <v>33</v>
      </c>
      <c r="N1200" s="450">
        <v>23</v>
      </c>
      <c r="O1200" s="726">
        <f t="shared" si="38"/>
        <v>0.69696969696969702</v>
      </c>
      <c r="P1200" s="727">
        <v>1</v>
      </c>
      <c r="Q1200" s="352">
        <f t="shared" si="39"/>
        <v>88.461538461538453</v>
      </c>
      <c r="R1200" s="348"/>
      <c r="S1200" s="722"/>
    </row>
    <row r="1201" spans="1:19" s="447" customFormat="1">
      <c r="A1201" s="446" t="s">
        <v>4</v>
      </c>
      <c r="B1201" s="579" t="s">
        <v>591</v>
      </c>
      <c r="C1201" s="412" t="s">
        <v>1916</v>
      </c>
      <c r="D1201" s="579" t="s">
        <v>3163</v>
      </c>
      <c r="E1201" s="415" t="s">
        <v>3187</v>
      </c>
      <c r="F1201" s="448" t="s">
        <v>137</v>
      </c>
      <c r="G1201" s="412" t="s">
        <v>1936</v>
      </c>
      <c r="H1201" s="412" t="s">
        <v>11</v>
      </c>
      <c r="I1201" s="579" t="s">
        <v>6</v>
      </c>
      <c r="J1201" s="579" t="s">
        <v>66</v>
      </c>
      <c r="K1201" s="723">
        <v>0.75</v>
      </c>
      <c r="L1201" s="449"/>
      <c r="M1201" s="450">
        <v>12</v>
      </c>
      <c r="N1201" s="450">
        <v>7</v>
      </c>
      <c r="O1201" s="726">
        <f t="shared" si="38"/>
        <v>0.58333333333333337</v>
      </c>
      <c r="P1201" s="727">
        <v>1</v>
      </c>
      <c r="Q1201" s="352">
        <f t="shared" si="39"/>
        <v>77.777777777777786</v>
      </c>
      <c r="R1201" s="348"/>
      <c r="S1201" s="722"/>
    </row>
    <row r="1202" spans="1:19" s="447" customFormat="1">
      <c r="A1202" s="446" t="s">
        <v>4</v>
      </c>
      <c r="B1202" s="579" t="s">
        <v>591</v>
      </c>
      <c r="C1202" s="412" t="s">
        <v>1917</v>
      </c>
      <c r="D1202" s="579" t="s">
        <v>3163</v>
      </c>
      <c r="E1202" s="415" t="s">
        <v>3188</v>
      </c>
      <c r="F1202" s="448" t="s">
        <v>137</v>
      </c>
      <c r="G1202" s="412" t="s">
        <v>1936</v>
      </c>
      <c r="H1202" s="412" t="s">
        <v>11</v>
      </c>
      <c r="I1202" s="579" t="s">
        <v>6</v>
      </c>
      <c r="J1202" s="579" t="s">
        <v>66</v>
      </c>
      <c r="K1202" s="723">
        <v>0.77419354838709675</v>
      </c>
      <c r="L1202" s="449"/>
      <c r="M1202" s="450">
        <v>62</v>
      </c>
      <c r="N1202" s="450">
        <v>45</v>
      </c>
      <c r="O1202" s="726">
        <f t="shared" si="38"/>
        <v>0.72580645161290325</v>
      </c>
      <c r="P1202" s="727">
        <v>1</v>
      </c>
      <c r="Q1202" s="352">
        <f t="shared" si="39"/>
        <v>93.75</v>
      </c>
      <c r="R1202" s="348"/>
      <c r="S1202" s="722"/>
    </row>
    <row r="1203" spans="1:19" s="447" customFormat="1">
      <c r="A1203" s="446" t="s">
        <v>4</v>
      </c>
      <c r="B1203" s="579" t="s">
        <v>591</v>
      </c>
      <c r="C1203" s="412" t="s">
        <v>1917</v>
      </c>
      <c r="D1203" s="579" t="s">
        <v>3164</v>
      </c>
      <c r="E1203" s="415"/>
      <c r="F1203" s="448" t="s">
        <v>137</v>
      </c>
      <c r="G1203" s="412" t="s">
        <v>1936</v>
      </c>
      <c r="H1203" s="412" t="s">
        <v>11</v>
      </c>
      <c r="I1203" s="579" t="s">
        <v>6</v>
      </c>
      <c r="J1203" s="579" t="s">
        <v>66</v>
      </c>
      <c r="K1203" s="723">
        <v>0.8</v>
      </c>
      <c r="L1203" s="449"/>
      <c r="M1203" s="450">
        <v>25</v>
      </c>
      <c r="N1203" s="450">
        <v>18</v>
      </c>
      <c r="O1203" s="726">
        <f t="shared" si="38"/>
        <v>0.72</v>
      </c>
      <c r="P1203" s="727">
        <v>1</v>
      </c>
      <c r="Q1203" s="352">
        <f t="shared" si="39"/>
        <v>90</v>
      </c>
      <c r="R1203" s="348"/>
      <c r="S1203" s="722"/>
    </row>
    <row r="1204" spans="1:19" s="447" customFormat="1">
      <c r="A1204" s="446" t="s">
        <v>4</v>
      </c>
      <c r="B1204" s="579" t="s">
        <v>591</v>
      </c>
      <c r="C1204" s="412" t="s">
        <v>1920</v>
      </c>
      <c r="D1204" s="579" t="s">
        <v>3164</v>
      </c>
      <c r="E1204" s="415"/>
      <c r="F1204" s="448" t="s">
        <v>137</v>
      </c>
      <c r="G1204" s="412" t="s">
        <v>1936</v>
      </c>
      <c r="H1204" s="412" t="s">
        <v>11</v>
      </c>
      <c r="I1204" s="579" t="s">
        <v>6</v>
      </c>
      <c r="J1204" s="579" t="s">
        <v>66</v>
      </c>
      <c r="K1204" s="723">
        <v>0.76923076923076938</v>
      </c>
      <c r="L1204" s="449"/>
      <c r="M1204" s="450">
        <v>26</v>
      </c>
      <c r="N1204" s="450">
        <v>19</v>
      </c>
      <c r="O1204" s="726">
        <f t="shared" si="38"/>
        <v>0.73076923076923073</v>
      </c>
      <c r="P1204" s="727">
        <v>1</v>
      </c>
      <c r="Q1204" s="352">
        <f t="shared" si="39"/>
        <v>94.999999999999986</v>
      </c>
      <c r="R1204" s="348"/>
      <c r="S1204" s="722"/>
    </row>
    <row r="1205" spans="1:19" s="447" customFormat="1">
      <c r="A1205" s="446" t="s">
        <v>4</v>
      </c>
      <c r="B1205" s="579" t="s">
        <v>3160</v>
      </c>
      <c r="C1205" s="412" t="s">
        <v>38</v>
      </c>
      <c r="D1205" s="579" t="s">
        <v>3155</v>
      </c>
      <c r="E1205" s="415" t="s">
        <v>3156</v>
      </c>
      <c r="F1205" s="448" t="s">
        <v>137</v>
      </c>
      <c r="G1205" s="412" t="s">
        <v>1937</v>
      </c>
      <c r="H1205" s="412" t="s">
        <v>11</v>
      </c>
      <c r="I1205" s="579" t="s">
        <v>6</v>
      </c>
      <c r="J1205" s="579" t="s">
        <v>66</v>
      </c>
      <c r="K1205" s="723">
        <v>6.0869565217391307E-2</v>
      </c>
      <c r="L1205" s="449"/>
      <c r="M1205" s="450">
        <v>115</v>
      </c>
      <c r="N1205" s="450">
        <v>5</v>
      </c>
      <c r="O1205" s="726">
        <f>N1205/M1205</f>
        <v>4.3478260869565216E-2</v>
      </c>
      <c r="P1205" s="727">
        <v>1</v>
      </c>
      <c r="Q1205" s="352">
        <f>N1205/(M1205*K1205/100)</f>
        <v>71.428571428571416</v>
      </c>
      <c r="R1205" s="348"/>
      <c r="S1205" s="722"/>
    </row>
    <row r="1206" spans="1:19" s="447" customFormat="1">
      <c r="A1206" s="446" t="s">
        <v>4</v>
      </c>
      <c r="B1206" s="579" t="s">
        <v>3160</v>
      </c>
      <c r="C1206" s="412" t="s">
        <v>38</v>
      </c>
      <c r="D1206" s="579" t="s">
        <v>3157</v>
      </c>
      <c r="E1206" s="415"/>
      <c r="F1206" s="448" t="s">
        <v>137</v>
      </c>
      <c r="G1206" s="412" t="s">
        <v>1937</v>
      </c>
      <c r="H1206" s="412" t="s">
        <v>11</v>
      </c>
      <c r="I1206" s="579" t="s">
        <v>6</v>
      </c>
      <c r="J1206" s="579" t="s">
        <v>66</v>
      </c>
      <c r="K1206" s="723">
        <v>0.14388489208633093</v>
      </c>
      <c r="L1206" s="449"/>
      <c r="M1206" s="450">
        <v>139</v>
      </c>
      <c r="N1206" s="450">
        <v>16</v>
      </c>
      <c r="O1206" s="726">
        <f t="shared" ref="O1206:O1264" si="40">N1206/M1206</f>
        <v>0.11510791366906475</v>
      </c>
      <c r="P1206" s="727">
        <v>1</v>
      </c>
      <c r="Q1206" s="352">
        <f t="shared" ref="Q1206:Q1264" si="41">N1206/(M1206*K1206/100)</f>
        <v>80</v>
      </c>
      <c r="R1206" s="348"/>
      <c r="S1206" s="722"/>
    </row>
    <row r="1207" spans="1:19" s="447" customFormat="1">
      <c r="A1207" s="446" t="s">
        <v>4</v>
      </c>
      <c r="B1207" s="579" t="s">
        <v>3160</v>
      </c>
      <c r="C1207" s="412" t="s">
        <v>38</v>
      </c>
      <c r="D1207" s="579" t="s">
        <v>3158</v>
      </c>
      <c r="E1207" s="415" t="s">
        <v>3159</v>
      </c>
      <c r="F1207" s="448" t="s">
        <v>137</v>
      </c>
      <c r="G1207" s="412" t="s">
        <v>1937</v>
      </c>
      <c r="H1207" s="412" t="s">
        <v>11</v>
      </c>
      <c r="I1207" s="579" t="s">
        <v>6</v>
      </c>
      <c r="J1207" s="579" t="s">
        <v>66</v>
      </c>
      <c r="K1207" s="723">
        <v>0.32</v>
      </c>
      <c r="L1207" s="449"/>
      <c r="M1207" s="450">
        <v>25</v>
      </c>
      <c r="N1207" s="450">
        <v>7</v>
      </c>
      <c r="O1207" s="726">
        <f t="shared" si="40"/>
        <v>0.28000000000000003</v>
      </c>
      <c r="P1207" s="727">
        <v>1</v>
      </c>
      <c r="Q1207" s="352">
        <f t="shared" si="41"/>
        <v>87.5</v>
      </c>
      <c r="R1207" s="348"/>
      <c r="S1207" s="722"/>
    </row>
    <row r="1208" spans="1:19" s="447" customFormat="1">
      <c r="A1208" s="446" t="s">
        <v>4</v>
      </c>
      <c r="B1208" s="579" t="s">
        <v>3160</v>
      </c>
      <c r="C1208" s="412" t="s">
        <v>1913</v>
      </c>
      <c r="D1208" s="579" t="s">
        <v>3161</v>
      </c>
      <c r="E1208" s="415"/>
      <c r="F1208" s="448" t="s">
        <v>137</v>
      </c>
      <c r="G1208" s="412" t="s">
        <v>1937</v>
      </c>
      <c r="H1208" s="412" t="s">
        <v>11</v>
      </c>
      <c r="I1208" s="579" t="s">
        <v>6</v>
      </c>
      <c r="J1208" s="579" t="s">
        <v>66</v>
      </c>
      <c r="K1208" s="723">
        <v>3.7486218302094816E-2</v>
      </c>
      <c r="L1208" s="449"/>
      <c r="M1208" s="450">
        <v>1814</v>
      </c>
      <c r="N1208" s="450">
        <v>54</v>
      </c>
      <c r="O1208" s="726">
        <f t="shared" si="40"/>
        <v>2.9768467475192944E-2</v>
      </c>
      <c r="P1208" s="727">
        <v>1</v>
      </c>
      <c r="Q1208" s="352">
        <f t="shared" si="41"/>
        <v>79.411764705882348</v>
      </c>
      <c r="R1208" s="348"/>
      <c r="S1208" s="722"/>
    </row>
    <row r="1209" spans="1:19" s="447" customFormat="1">
      <c r="A1209" s="446" t="s">
        <v>4</v>
      </c>
      <c r="B1209" s="579" t="s">
        <v>3160</v>
      </c>
      <c r="C1209" s="412" t="s">
        <v>1913</v>
      </c>
      <c r="D1209" s="579" t="s">
        <v>3155</v>
      </c>
      <c r="E1209" s="415"/>
      <c r="F1209" s="448" t="s">
        <v>137</v>
      </c>
      <c r="G1209" s="412" t="s">
        <v>1937</v>
      </c>
      <c r="H1209" s="412" t="s">
        <v>11</v>
      </c>
      <c r="I1209" s="579" t="s">
        <v>6</v>
      </c>
      <c r="J1209" s="579" t="s">
        <v>66</v>
      </c>
      <c r="K1209" s="723">
        <v>0.35714285714285715</v>
      </c>
      <c r="L1209" s="449"/>
      <c r="M1209" s="450">
        <v>14</v>
      </c>
      <c r="N1209" s="450">
        <v>4</v>
      </c>
      <c r="O1209" s="726">
        <f t="shared" si="40"/>
        <v>0.2857142857142857</v>
      </c>
      <c r="P1209" s="727">
        <v>1</v>
      </c>
      <c r="Q1209" s="352">
        <f t="shared" si="41"/>
        <v>80</v>
      </c>
      <c r="R1209" s="348"/>
      <c r="S1209" s="722"/>
    </row>
    <row r="1210" spans="1:19" s="447" customFormat="1">
      <c r="A1210" s="446" t="s">
        <v>4</v>
      </c>
      <c r="B1210" s="579" t="s">
        <v>3160</v>
      </c>
      <c r="C1210" s="412" t="s">
        <v>1913</v>
      </c>
      <c r="D1210" s="579" t="s">
        <v>3157</v>
      </c>
      <c r="E1210" s="415"/>
      <c r="F1210" s="448" t="s">
        <v>137</v>
      </c>
      <c r="G1210" s="412" t="s">
        <v>1937</v>
      </c>
      <c r="H1210" s="412" t="s">
        <v>11</v>
      </c>
      <c r="I1210" s="579" t="s">
        <v>6</v>
      </c>
      <c r="J1210" s="579" t="s">
        <v>66</v>
      </c>
      <c r="K1210" s="723">
        <v>7.1428571428571425E-2</v>
      </c>
      <c r="L1210" s="449"/>
      <c r="M1210" s="450">
        <v>84</v>
      </c>
      <c r="N1210" s="450">
        <v>3</v>
      </c>
      <c r="O1210" s="726">
        <f t="shared" si="40"/>
        <v>3.5714285714285712E-2</v>
      </c>
      <c r="P1210" s="727">
        <v>1</v>
      </c>
      <c r="Q1210" s="352">
        <f t="shared" si="41"/>
        <v>50</v>
      </c>
      <c r="R1210" s="348"/>
      <c r="S1210" s="722"/>
    </row>
    <row r="1211" spans="1:19" s="447" customFormat="1">
      <c r="A1211" s="446" t="s">
        <v>4</v>
      </c>
      <c r="B1211" s="579" t="s">
        <v>3160</v>
      </c>
      <c r="C1211" s="412" t="s">
        <v>1914</v>
      </c>
      <c r="D1211" s="579" t="s">
        <v>3157</v>
      </c>
      <c r="E1211" s="415" t="s">
        <v>3162</v>
      </c>
      <c r="F1211" s="448" t="s">
        <v>137</v>
      </c>
      <c r="G1211" s="412" t="s">
        <v>1937</v>
      </c>
      <c r="H1211" s="412" t="s">
        <v>11</v>
      </c>
      <c r="I1211" s="579" t="s">
        <v>6</v>
      </c>
      <c r="J1211" s="579" t="s">
        <v>66</v>
      </c>
      <c r="K1211" s="723">
        <v>0.18181818181818182</v>
      </c>
      <c r="L1211" s="449"/>
      <c r="M1211" s="450">
        <v>66</v>
      </c>
      <c r="N1211" s="450">
        <v>9</v>
      </c>
      <c r="O1211" s="726">
        <f t="shared" si="40"/>
        <v>0.13636363636363635</v>
      </c>
      <c r="P1211" s="727">
        <v>1</v>
      </c>
      <c r="Q1211" s="352">
        <f t="shared" si="41"/>
        <v>75</v>
      </c>
      <c r="R1211" s="348"/>
      <c r="S1211" s="722"/>
    </row>
    <row r="1212" spans="1:19" s="447" customFormat="1">
      <c r="A1212" s="446" t="s">
        <v>4</v>
      </c>
      <c r="B1212" s="579" t="s">
        <v>3160</v>
      </c>
      <c r="C1212" s="412" t="s">
        <v>1914</v>
      </c>
      <c r="D1212" s="579" t="s">
        <v>3158</v>
      </c>
      <c r="E1212" s="415"/>
      <c r="F1212" s="448" t="s">
        <v>137</v>
      </c>
      <c r="G1212" s="412" t="s">
        <v>1937</v>
      </c>
      <c r="H1212" s="412" t="s">
        <v>11</v>
      </c>
      <c r="I1212" s="579" t="s">
        <v>6</v>
      </c>
      <c r="J1212" s="579" t="s">
        <v>66</v>
      </c>
      <c r="K1212" s="723">
        <v>0.24</v>
      </c>
      <c r="L1212" s="449"/>
      <c r="M1212" s="450">
        <v>75</v>
      </c>
      <c r="N1212" s="450">
        <v>10</v>
      </c>
      <c r="O1212" s="726">
        <f t="shared" si="40"/>
        <v>0.13333333333333333</v>
      </c>
      <c r="P1212" s="727">
        <v>1</v>
      </c>
      <c r="Q1212" s="352">
        <f t="shared" si="41"/>
        <v>55.555555555555557</v>
      </c>
      <c r="R1212" s="348"/>
      <c r="S1212" s="722"/>
    </row>
    <row r="1213" spans="1:19" s="447" customFormat="1">
      <c r="A1213" s="446" t="s">
        <v>4</v>
      </c>
      <c r="B1213" s="579" t="s">
        <v>3160</v>
      </c>
      <c r="C1213" s="412" t="s">
        <v>1914</v>
      </c>
      <c r="D1213" s="579" t="s">
        <v>3163</v>
      </c>
      <c r="E1213" s="415"/>
      <c r="F1213" s="448" t="s">
        <v>137</v>
      </c>
      <c r="G1213" s="412" t="s">
        <v>1937</v>
      </c>
      <c r="H1213" s="412" t="s">
        <v>11</v>
      </c>
      <c r="I1213" s="579" t="s">
        <v>6</v>
      </c>
      <c r="J1213" s="579" t="s">
        <v>66</v>
      </c>
      <c r="K1213" s="723">
        <v>0.45370370370370372</v>
      </c>
      <c r="L1213" s="449"/>
      <c r="M1213" s="450">
        <v>108</v>
      </c>
      <c r="N1213" s="450">
        <v>36</v>
      </c>
      <c r="O1213" s="726">
        <f t="shared" si="40"/>
        <v>0.33333333333333331</v>
      </c>
      <c r="P1213" s="727">
        <v>1</v>
      </c>
      <c r="Q1213" s="352">
        <f t="shared" si="41"/>
        <v>73.469387755102048</v>
      </c>
      <c r="R1213" s="348"/>
      <c r="S1213" s="722"/>
    </row>
    <row r="1214" spans="1:19" s="447" customFormat="1">
      <c r="A1214" s="446" t="s">
        <v>4</v>
      </c>
      <c r="B1214" s="579" t="s">
        <v>3160</v>
      </c>
      <c r="C1214" s="412" t="s">
        <v>1914</v>
      </c>
      <c r="D1214" s="579" t="s">
        <v>3164</v>
      </c>
      <c r="E1214" s="415"/>
      <c r="F1214" s="448" t="s">
        <v>137</v>
      </c>
      <c r="G1214" s="412" t="s">
        <v>1937</v>
      </c>
      <c r="H1214" s="412" t="s">
        <v>11</v>
      </c>
      <c r="I1214" s="579" t="s">
        <v>6</v>
      </c>
      <c r="J1214" s="579" t="s">
        <v>66</v>
      </c>
      <c r="K1214" s="723">
        <v>0.76923076923076938</v>
      </c>
      <c r="L1214" s="449"/>
      <c r="M1214" s="450">
        <v>13</v>
      </c>
      <c r="N1214" s="450">
        <v>10</v>
      </c>
      <c r="O1214" s="726">
        <f t="shared" si="40"/>
        <v>0.76923076923076927</v>
      </c>
      <c r="P1214" s="727">
        <v>1</v>
      </c>
      <c r="Q1214" s="352">
        <f t="shared" si="41"/>
        <v>99.999999999999986</v>
      </c>
      <c r="R1214" s="348"/>
      <c r="S1214" s="722"/>
    </row>
    <row r="1215" spans="1:19" s="447" customFormat="1">
      <c r="A1215" s="446" t="s">
        <v>4</v>
      </c>
      <c r="B1215" s="579" t="s">
        <v>3160</v>
      </c>
      <c r="C1215" s="412" t="s">
        <v>1915</v>
      </c>
      <c r="D1215" s="579" t="s">
        <v>3155</v>
      </c>
      <c r="E1215" s="415"/>
      <c r="F1215" s="448" t="s">
        <v>137</v>
      </c>
      <c r="G1215" s="412" t="s">
        <v>1937</v>
      </c>
      <c r="H1215" s="412" t="s">
        <v>11</v>
      </c>
      <c r="I1215" s="579" t="s">
        <v>6</v>
      </c>
      <c r="J1215" s="579" t="s">
        <v>66</v>
      </c>
      <c r="K1215" s="723">
        <v>8.4507042253521125E-2</v>
      </c>
      <c r="L1215" s="449"/>
      <c r="M1215" s="450">
        <v>71</v>
      </c>
      <c r="N1215" s="450">
        <v>4</v>
      </c>
      <c r="O1215" s="726">
        <f t="shared" si="40"/>
        <v>5.6338028169014086E-2</v>
      </c>
      <c r="P1215" s="727">
        <v>1</v>
      </c>
      <c r="Q1215" s="352">
        <f t="shared" si="41"/>
        <v>66.666666666666671</v>
      </c>
      <c r="R1215" s="348"/>
      <c r="S1215" s="722"/>
    </row>
    <row r="1216" spans="1:19" s="447" customFormat="1">
      <c r="A1216" s="446" t="s">
        <v>4</v>
      </c>
      <c r="B1216" s="579" t="s">
        <v>3160</v>
      </c>
      <c r="C1216" s="412" t="s">
        <v>1915</v>
      </c>
      <c r="D1216" s="579" t="s">
        <v>3155</v>
      </c>
      <c r="E1216" s="415" t="s">
        <v>3165</v>
      </c>
      <c r="F1216" s="448" t="s">
        <v>137</v>
      </c>
      <c r="G1216" s="412" t="s">
        <v>1937</v>
      </c>
      <c r="H1216" s="412" t="s">
        <v>11</v>
      </c>
      <c r="I1216" s="579" t="s">
        <v>6</v>
      </c>
      <c r="J1216" s="579" t="s">
        <v>66</v>
      </c>
      <c r="K1216" s="723">
        <v>0.25</v>
      </c>
      <c r="L1216" s="449" t="s">
        <v>3166</v>
      </c>
      <c r="M1216" s="450">
        <v>12</v>
      </c>
      <c r="N1216" s="450">
        <v>3</v>
      </c>
      <c r="O1216" s="726">
        <f t="shared" si="40"/>
        <v>0.25</v>
      </c>
      <c r="P1216" s="727">
        <v>1</v>
      </c>
      <c r="Q1216" s="352">
        <f t="shared" si="41"/>
        <v>100</v>
      </c>
      <c r="R1216" s="348"/>
      <c r="S1216" s="722"/>
    </row>
    <row r="1217" spans="1:19" s="447" customFormat="1">
      <c r="A1217" s="446" t="s">
        <v>4</v>
      </c>
      <c r="B1217" s="579" t="s">
        <v>3160</v>
      </c>
      <c r="C1217" s="412" t="s">
        <v>1915</v>
      </c>
      <c r="D1217" s="579" t="s">
        <v>3157</v>
      </c>
      <c r="E1217" s="415"/>
      <c r="F1217" s="448" t="s">
        <v>137</v>
      </c>
      <c r="G1217" s="412" t="s">
        <v>1937</v>
      </c>
      <c r="H1217" s="412" t="s">
        <v>11</v>
      </c>
      <c r="I1217" s="579" t="s">
        <v>6</v>
      </c>
      <c r="J1217" s="579" t="s">
        <v>66</v>
      </c>
      <c r="K1217" s="723">
        <v>0.12068965517241378</v>
      </c>
      <c r="L1217" s="449"/>
      <c r="M1217" s="450">
        <v>58</v>
      </c>
      <c r="N1217" s="450">
        <v>4</v>
      </c>
      <c r="O1217" s="726">
        <f t="shared" si="40"/>
        <v>6.8965517241379309E-2</v>
      </c>
      <c r="P1217" s="727">
        <v>1</v>
      </c>
      <c r="Q1217" s="352">
        <f t="shared" si="41"/>
        <v>57.142857142857146</v>
      </c>
      <c r="R1217" s="348"/>
      <c r="S1217" s="722"/>
    </row>
    <row r="1218" spans="1:19" s="447" customFormat="1">
      <c r="A1218" s="446" t="s">
        <v>4</v>
      </c>
      <c r="B1218" s="579" t="s">
        <v>3160</v>
      </c>
      <c r="C1218" s="412" t="s">
        <v>1916</v>
      </c>
      <c r="D1218" s="579" t="s">
        <v>3155</v>
      </c>
      <c r="E1218" s="415" t="s">
        <v>3167</v>
      </c>
      <c r="F1218" s="448" t="s">
        <v>137</v>
      </c>
      <c r="G1218" s="412" t="s">
        <v>1937</v>
      </c>
      <c r="H1218" s="412" t="s">
        <v>11</v>
      </c>
      <c r="I1218" s="579" t="s">
        <v>6</v>
      </c>
      <c r="J1218" s="579" t="s">
        <v>66</v>
      </c>
      <c r="K1218" s="723">
        <v>6.3492063492063489E-2</v>
      </c>
      <c r="L1218" s="449"/>
      <c r="M1218" s="450">
        <v>63</v>
      </c>
      <c r="N1218" s="450">
        <v>3</v>
      </c>
      <c r="O1218" s="726">
        <f t="shared" si="40"/>
        <v>4.7619047619047616E-2</v>
      </c>
      <c r="P1218" s="727">
        <v>1</v>
      </c>
      <c r="Q1218" s="352">
        <f t="shared" si="41"/>
        <v>75</v>
      </c>
      <c r="R1218" s="348"/>
      <c r="S1218" s="722"/>
    </row>
    <row r="1219" spans="1:19" s="447" customFormat="1">
      <c r="A1219" s="446" t="s">
        <v>4</v>
      </c>
      <c r="B1219" s="579" t="s">
        <v>3160</v>
      </c>
      <c r="C1219" s="412" t="s">
        <v>1916</v>
      </c>
      <c r="D1219" s="579" t="s">
        <v>3155</v>
      </c>
      <c r="E1219" s="415" t="s">
        <v>3168</v>
      </c>
      <c r="F1219" s="448" t="s">
        <v>137</v>
      </c>
      <c r="G1219" s="412" t="s">
        <v>1937</v>
      </c>
      <c r="H1219" s="412" t="s">
        <v>11</v>
      </c>
      <c r="I1219" s="579" t="s">
        <v>6</v>
      </c>
      <c r="J1219" s="579" t="s">
        <v>66</v>
      </c>
      <c r="K1219" s="723">
        <v>6.9767441860465115E-2</v>
      </c>
      <c r="L1219" s="449" t="s">
        <v>3166</v>
      </c>
      <c r="M1219" s="450">
        <v>43</v>
      </c>
      <c r="N1219" s="450">
        <v>3</v>
      </c>
      <c r="O1219" s="726">
        <f t="shared" si="40"/>
        <v>6.9767441860465115E-2</v>
      </c>
      <c r="P1219" s="727">
        <v>1</v>
      </c>
      <c r="Q1219" s="352">
        <f t="shared" si="41"/>
        <v>100</v>
      </c>
      <c r="R1219" s="348"/>
      <c r="S1219" s="722"/>
    </row>
    <row r="1220" spans="1:19" s="447" customFormat="1">
      <c r="A1220" s="446" t="s">
        <v>4</v>
      </c>
      <c r="B1220" s="579" t="s">
        <v>3160</v>
      </c>
      <c r="C1220" s="412" t="s">
        <v>1916</v>
      </c>
      <c r="D1220" s="579" t="s">
        <v>3157</v>
      </c>
      <c r="E1220" s="415"/>
      <c r="F1220" s="448" t="s">
        <v>137</v>
      </c>
      <c r="G1220" s="412" t="s">
        <v>1937</v>
      </c>
      <c r="H1220" s="412" t="s">
        <v>11</v>
      </c>
      <c r="I1220" s="579" t="s">
        <v>6</v>
      </c>
      <c r="J1220" s="579" t="s">
        <v>66</v>
      </c>
      <c r="K1220" s="723">
        <v>0.12345679012345678</v>
      </c>
      <c r="L1220" s="449"/>
      <c r="M1220" s="450">
        <v>81</v>
      </c>
      <c r="N1220" s="450">
        <v>9</v>
      </c>
      <c r="O1220" s="726">
        <f t="shared" si="40"/>
        <v>0.1111111111111111</v>
      </c>
      <c r="P1220" s="727">
        <v>1</v>
      </c>
      <c r="Q1220" s="352">
        <f t="shared" si="41"/>
        <v>90</v>
      </c>
      <c r="R1220" s="348"/>
      <c r="S1220" s="722"/>
    </row>
    <row r="1221" spans="1:19" s="447" customFormat="1">
      <c r="A1221" s="446" t="s">
        <v>4</v>
      </c>
      <c r="B1221" s="579" t="s">
        <v>3160</v>
      </c>
      <c r="C1221" s="412" t="s">
        <v>1916</v>
      </c>
      <c r="D1221" s="579" t="s">
        <v>3157</v>
      </c>
      <c r="E1221" s="415"/>
      <c r="F1221" s="448" t="s">
        <v>137</v>
      </c>
      <c r="G1221" s="412" t="s">
        <v>1937</v>
      </c>
      <c r="H1221" s="412" t="s">
        <v>11</v>
      </c>
      <c r="I1221" s="579" t="s">
        <v>6</v>
      </c>
      <c r="J1221" s="579" t="s">
        <v>66</v>
      </c>
      <c r="K1221" s="723">
        <v>0.1111111111111111</v>
      </c>
      <c r="L1221" s="449" t="s">
        <v>3166</v>
      </c>
      <c r="M1221" s="450">
        <v>27</v>
      </c>
      <c r="N1221" s="450">
        <v>3</v>
      </c>
      <c r="O1221" s="726">
        <f t="shared" si="40"/>
        <v>0.1111111111111111</v>
      </c>
      <c r="P1221" s="727">
        <v>1</v>
      </c>
      <c r="Q1221" s="352">
        <f t="shared" si="41"/>
        <v>100</v>
      </c>
      <c r="R1221" s="348"/>
      <c r="S1221" s="722"/>
    </row>
    <row r="1222" spans="1:19" s="447" customFormat="1">
      <c r="A1222" s="446" t="s">
        <v>4</v>
      </c>
      <c r="B1222" s="579" t="s">
        <v>3160</v>
      </c>
      <c r="C1222" s="412" t="s">
        <v>1916</v>
      </c>
      <c r="D1222" s="579" t="s">
        <v>3157</v>
      </c>
      <c r="E1222" s="415" t="s">
        <v>3169</v>
      </c>
      <c r="F1222" s="448" t="s">
        <v>137</v>
      </c>
      <c r="G1222" s="412" t="s">
        <v>1937</v>
      </c>
      <c r="H1222" s="412" t="s">
        <v>11</v>
      </c>
      <c r="I1222" s="579" t="s">
        <v>6</v>
      </c>
      <c r="J1222" s="579" t="s">
        <v>66</v>
      </c>
      <c r="K1222" s="723">
        <v>0.26315789473684209</v>
      </c>
      <c r="L1222" s="449" t="s">
        <v>3170</v>
      </c>
      <c r="M1222" s="450">
        <v>19</v>
      </c>
      <c r="N1222" s="450">
        <v>3</v>
      </c>
      <c r="O1222" s="726">
        <f t="shared" si="40"/>
        <v>0.15789473684210525</v>
      </c>
      <c r="P1222" s="727">
        <v>1</v>
      </c>
      <c r="Q1222" s="352">
        <f t="shared" si="41"/>
        <v>60</v>
      </c>
      <c r="R1222" s="348"/>
      <c r="S1222" s="722"/>
    </row>
    <row r="1223" spans="1:19" s="447" customFormat="1">
      <c r="A1223" s="446" t="s">
        <v>4</v>
      </c>
      <c r="B1223" s="579" t="s">
        <v>3160</v>
      </c>
      <c r="C1223" s="412" t="s">
        <v>1916</v>
      </c>
      <c r="D1223" s="579" t="s">
        <v>3158</v>
      </c>
      <c r="E1223" s="415"/>
      <c r="F1223" s="448" t="s">
        <v>137</v>
      </c>
      <c r="G1223" s="412" t="s">
        <v>1937</v>
      </c>
      <c r="H1223" s="412" t="s">
        <v>11</v>
      </c>
      <c r="I1223" s="579" t="s">
        <v>6</v>
      </c>
      <c r="J1223" s="579" t="s">
        <v>66</v>
      </c>
      <c r="K1223" s="723">
        <v>0.27586206896551724</v>
      </c>
      <c r="L1223" s="449"/>
      <c r="M1223" s="450">
        <v>29</v>
      </c>
      <c r="N1223" s="450">
        <v>8</v>
      </c>
      <c r="O1223" s="726">
        <f t="shared" si="40"/>
        <v>0.27586206896551724</v>
      </c>
      <c r="P1223" s="727">
        <v>1</v>
      </c>
      <c r="Q1223" s="352">
        <f t="shared" si="41"/>
        <v>100</v>
      </c>
      <c r="R1223" s="348"/>
      <c r="S1223" s="722"/>
    </row>
    <row r="1224" spans="1:19" s="447" customFormat="1">
      <c r="A1224" s="446" t="s">
        <v>4</v>
      </c>
      <c r="B1224" s="579" t="s">
        <v>3160</v>
      </c>
      <c r="C1224" s="412" t="s">
        <v>1916</v>
      </c>
      <c r="D1224" s="579" t="s">
        <v>3163</v>
      </c>
      <c r="E1224" s="415"/>
      <c r="F1224" s="448" t="s">
        <v>137</v>
      </c>
      <c r="G1224" s="412" t="s">
        <v>1937</v>
      </c>
      <c r="H1224" s="412" t="s">
        <v>11</v>
      </c>
      <c r="I1224" s="579" t="s">
        <v>6</v>
      </c>
      <c r="J1224" s="579" t="s">
        <v>66</v>
      </c>
      <c r="K1224" s="723">
        <v>0.4</v>
      </c>
      <c r="L1224" s="449"/>
      <c r="M1224" s="450">
        <v>25</v>
      </c>
      <c r="N1224" s="450">
        <v>10</v>
      </c>
      <c r="O1224" s="726">
        <f t="shared" si="40"/>
        <v>0.4</v>
      </c>
      <c r="P1224" s="727">
        <v>1</v>
      </c>
      <c r="Q1224" s="352">
        <f t="shared" si="41"/>
        <v>100</v>
      </c>
      <c r="R1224" s="348"/>
      <c r="S1224" s="722"/>
    </row>
    <row r="1225" spans="1:19" s="447" customFormat="1">
      <c r="A1225" s="446" t="s">
        <v>4</v>
      </c>
      <c r="B1225" s="579" t="s">
        <v>3160</v>
      </c>
      <c r="C1225" s="412" t="s">
        <v>1916</v>
      </c>
      <c r="D1225" s="579" t="s">
        <v>3163</v>
      </c>
      <c r="E1225" s="415" t="s">
        <v>3171</v>
      </c>
      <c r="F1225" s="448" t="s">
        <v>137</v>
      </c>
      <c r="G1225" s="412" t="s">
        <v>1937</v>
      </c>
      <c r="H1225" s="412" t="s">
        <v>11</v>
      </c>
      <c r="I1225" s="579" t="s">
        <v>6</v>
      </c>
      <c r="J1225" s="579" t="s">
        <v>66</v>
      </c>
      <c r="K1225" s="723">
        <v>0.45454545454545453</v>
      </c>
      <c r="L1225" s="449" t="s">
        <v>3166</v>
      </c>
      <c r="M1225" s="450">
        <v>22</v>
      </c>
      <c r="N1225" s="450">
        <v>9</v>
      </c>
      <c r="O1225" s="726">
        <f t="shared" si="40"/>
        <v>0.40909090909090912</v>
      </c>
      <c r="P1225" s="727">
        <v>1</v>
      </c>
      <c r="Q1225" s="352">
        <f t="shared" si="41"/>
        <v>90</v>
      </c>
      <c r="R1225" s="348"/>
      <c r="S1225" s="722"/>
    </row>
    <row r="1226" spans="1:19" s="447" customFormat="1">
      <c r="A1226" s="446" t="s">
        <v>4</v>
      </c>
      <c r="B1226" s="579" t="s">
        <v>3160</v>
      </c>
      <c r="C1226" s="412" t="s">
        <v>1917</v>
      </c>
      <c r="D1226" s="579" t="s">
        <v>3158</v>
      </c>
      <c r="E1226" s="415" t="s">
        <v>3172</v>
      </c>
      <c r="F1226" s="448" t="s">
        <v>137</v>
      </c>
      <c r="G1226" s="412" t="s">
        <v>1937</v>
      </c>
      <c r="H1226" s="412" t="s">
        <v>11</v>
      </c>
      <c r="I1226" s="579" t="s">
        <v>6</v>
      </c>
      <c r="J1226" s="579" t="s">
        <v>66</v>
      </c>
      <c r="K1226" s="723">
        <v>0.36363636363636365</v>
      </c>
      <c r="L1226" s="449"/>
      <c r="M1226" s="450">
        <v>11</v>
      </c>
      <c r="N1226" s="450">
        <v>3</v>
      </c>
      <c r="O1226" s="726">
        <f t="shared" si="40"/>
        <v>0.27272727272727271</v>
      </c>
      <c r="P1226" s="727">
        <v>1</v>
      </c>
      <c r="Q1226" s="352">
        <f t="shared" si="41"/>
        <v>75</v>
      </c>
      <c r="R1226" s="348"/>
      <c r="S1226" s="722"/>
    </row>
    <row r="1227" spans="1:19" s="447" customFormat="1">
      <c r="A1227" s="446" t="s">
        <v>4</v>
      </c>
      <c r="B1227" s="579" t="s">
        <v>3160</v>
      </c>
      <c r="C1227" s="412" t="s">
        <v>1917</v>
      </c>
      <c r="D1227" s="579" t="s">
        <v>3163</v>
      </c>
      <c r="E1227" s="415"/>
      <c r="F1227" s="448" t="s">
        <v>137</v>
      </c>
      <c r="G1227" s="412" t="s">
        <v>1937</v>
      </c>
      <c r="H1227" s="412" t="s">
        <v>11</v>
      </c>
      <c r="I1227" s="579" t="s">
        <v>6</v>
      </c>
      <c r="J1227" s="579" t="s">
        <v>66</v>
      </c>
      <c r="K1227" s="723">
        <v>0.4</v>
      </c>
      <c r="L1227" s="449"/>
      <c r="M1227" s="450">
        <v>30</v>
      </c>
      <c r="N1227" s="450">
        <v>9</v>
      </c>
      <c r="O1227" s="726">
        <f t="shared" si="40"/>
        <v>0.3</v>
      </c>
      <c r="P1227" s="727">
        <v>1</v>
      </c>
      <c r="Q1227" s="352">
        <f t="shared" si="41"/>
        <v>75</v>
      </c>
      <c r="R1227" s="348"/>
      <c r="S1227" s="722"/>
    </row>
    <row r="1228" spans="1:19" s="447" customFormat="1">
      <c r="A1228" s="446" t="s">
        <v>4</v>
      </c>
      <c r="B1228" s="579" t="s">
        <v>3160</v>
      </c>
      <c r="C1228" s="412" t="s">
        <v>1918</v>
      </c>
      <c r="D1228" s="579" t="s">
        <v>3163</v>
      </c>
      <c r="E1228" s="415" t="s">
        <v>3173</v>
      </c>
      <c r="F1228" s="448" t="s">
        <v>137</v>
      </c>
      <c r="G1228" s="412" t="s">
        <v>1937</v>
      </c>
      <c r="H1228" s="412" t="s">
        <v>11</v>
      </c>
      <c r="I1228" s="579" t="s">
        <v>6</v>
      </c>
      <c r="J1228" s="579" t="s">
        <v>66</v>
      </c>
      <c r="K1228" s="723">
        <v>0.69090909090909092</v>
      </c>
      <c r="L1228" s="449"/>
      <c r="M1228" s="450">
        <v>55</v>
      </c>
      <c r="N1228" s="450">
        <v>33</v>
      </c>
      <c r="O1228" s="726">
        <f t="shared" si="40"/>
        <v>0.6</v>
      </c>
      <c r="P1228" s="727">
        <v>1</v>
      </c>
      <c r="Q1228" s="352">
        <f t="shared" si="41"/>
        <v>86.84210526315789</v>
      </c>
      <c r="R1228" s="348"/>
      <c r="S1228" s="722"/>
    </row>
    <row r="1229" spans="1:19" s="447" customFormat="1">
      <c r="A1229" s="446" t="s">
        <v>4</v>
      </c>
      <c r="B1229" s="579" t="s">
        <v>3160</v>
      </c>
      <c r="C1229" s="412" t="s">
        <v>1919</v>
      </c>
      <c r="D1229" s="579" t="s">
        <v>3161</v>
      </c>
      <c r="E1229" s="415"/>
      <c r="F1229" s="448" t="s">
        <v>137</v>
      </c>
      <c r="G1229" s="412" t="s">
        <v>1937</v>
      </c>
      <c r="H1229" s="412" t="s">
        <v>11</v>
      </c>
      <c r="I1229" s="579" t="s">
        <v>6</v>
      </c>
      <c r="J1229" s="579" t="s">
        <v>66</v>
      </c>
      <c r="K1229" s="723">
        <v>3.6335721596724664E-2</v>
      </c>
      <c r="L1229" s="449"/>
      <c r="M1229" s="450">
        <v>1954</v>
      </c>
      <c r="N1229" s="450">
        <v>53</v>
      </c>
      <c r="O1229" s="726">
        <f t="shared" si="40"/>
        <v>2.7123848515864891E-2</v>
      </c>
      <c r="P1229" s="727">
        <v>1</v>
      </c>
      <c r="Q1229" s="352">
        <f t="shared" si="41"/>
        <v>74.647887323943664</v>
      </c>
      <c r="R1229" s="348"/>
      <c r="S1229" s="722"/>
    </row>
    <row r="1230" spans="1:19" s="447" customFormat="1">
      <c r="A1230" s="446" t="s">
        <v>4</v>
      </c>
      <c r="B1230" s="579" t="s">
        <v>3160</v>
      </c>
      <c r="C1230" s="412" t="s">
        <v>1919</v>
      </c>
      <c r="D1230" s="579" t="s">
        <v>3161</v>
      </c>
      <c r="E1230" s="415"/>
      <c r="F1230" s="448" t="s">
        <v>137</v>
      </c>
      <c r="G1230" s="412" t="s">
        <v>1937</v>
      </c>
      <c r="H1230" s="412" t="s">
        <v>11</v>
      </c>
      <c r="I1230" s="579" t="s">
        <v>6</v>
      </c>
      <c r="J1230" s="579" t="s">
        <v>66</v>
      </c>
      <c r="K1230" s="723">
        <v>4.5161290322580643E-2</v>
      </c>
      <c r="L1230" s="449" t="s">
        <v>3166</v>
      </c>
      <c r="M1230" s="450">
        <v>465</v>
      </c>
      <c r="N1230" s="450">
        <v>12</v>
      </c>
      <c r="O1230" s="726">
        <f t="shared" si="40"/>
        <v>2.5806451612903226E-2</v>
      </c>
      <c r="P1230" s="727">
        <v>1</v>
      </c>
      <c r="Q1230" s="352">
        <f t="shared" si="41"/>
        <v>57.142857142857146</v>
      </c>
      <c r="R1230" s="348"/>
      <c r="S1230" s="722"/>
    </row>
    <row r="1231" spans="1:19" s="447" customFormat="1">
      <c r="A1231" s="446" t="s">
        <v>4</v>
      </c>
      <c r="B1231" s="579" t="s">
        <v>3160</v>
      </c>
      <c r="C1231" s="412" t="s">
        <v>1919</v>
      </c>
      <c r="D1231" s="579" t="s">
        <v>3155</v>
      </c>
      <c r="E1231" s="415"/>
      <c r="F1231" s="448" t="s">
        <v>137</v>
      </c>
      <c r="G1231" s="412" t="s">
        <v>1937</v>
      </c>
      <c r="H1231" s="412" t="s">
        <v>11</v>
      </c>
      <c r="I1231" s="579" t="s">
        <v>6</v>
      </c>
      <c r="J1231" s="579" t="s">
        <v>66</v>
      </c>
      <c r="K1231" s="723">
        <v>0.1</v>
      </c>
      <c r="L1231" s="449"/>
      <c r="M1231" s="450">
        <v>60</v>
      </c>
      <c r="N1231" s="450">
        <v>4</v>
      </c>
      <c r="O1231" s="726">
        <f t="shared" si="40"/>
        <v>6.6666666666666666E-2</v>
      </c>
      <c r="P1231" s="727">
        <v>1</v>
      </c>
      <c r="Q1231" s="352">
        <f t="shared" si="41"/>
        <v>66.666666666666671</v>
      </c>
      <c r="R1231" s="348"/>
      <c r="S1231" s="722"/>
    </row>
    <row r="1232" spans="1:19" s="447" customFormat="1">
      <c r="A1232" s="446" t="s">
        <v>4</v>
      </c>
      <c r="B1232" s="579" t="s">
        <v>3160</v>
      </c>
      <c r="C1232" s="412" t="s">
        <v>1919</v>
      </c>
      <c r="D1232" s="579" t="s">
        <v>3155</v>
      </c>
      <c r="E1232" s="415" t="s">
        <v>3174</v>
      </c>
      <c r="F1232" s="448" t="s">
        <v>137</v>
      </c>
      <c r="G1232" s="412" t="s">
        <v>1937</v>
      </c>
      <c r="H1232" s="412" t="s">
        <v>11</v>
      </c>
      <c r="I1232" s="579" t="s">
        <v>6</v>
      </c>
      <c r="J1232" s="579" t="s">
        <v>66</v>
      </c>
      <c r="K1232" s="723">
        <v>0.35</v>
      </c>
      <c r="L1232" s="449" t="s">
        <v>3166</v>
      </c>
      <c r="M1232" s="450">
        <v>20</v>
      </c>
      <c r="N1232" s="450">
        <v>6</v>
      </c>
      <c r="O1232" s="726">
        <f t="shared" si="40"/>
        <v>0.3</v>
      </c>
      <c r="P1232" s="727">
        <v>1</v>
      </c>
      <c r="Q1232" s="352">
        <f t="shared" si="41"/>
        <v>85.714285714285708</v>
      </c>
      <c r="R1232" s="348"/>
      <c r="S1232" s="722"/>
    </row>
    <row r="1233" spans="1:19" s="447" customFormat="1">
      <c r="A1233" s="446" t="s">
        <v>4</v>
      </c>
      <c r="B1233" s="579" t="s">
        <v>3160</v>
      </c>
      <c r="C1233" s="412" t="s">
        <v>1919</v>
      </c>
      <c r="D1233" s="579" t="s">
        <v>3157</v>
      </c>
      <c r="E1233" s="415" t="s">
        <v>3175</v>
      </c>
      <c r="F1233" s="448" t="s">
        <v>137</v>
      </c>
      <c r="G1233" s="412" t="s">
        <v>1937</v>
      </c>
      <c r="H1233" s="412" t="s">
        <v>11</v>
      </c>
      <c r="I1233" s="579" t="s">
        <v>6</v>
      </c>
      <c r="J1233" s="579" t="s">
        <v>66</v>
      </c>
      <c r="K1233" s="723">
        <v>0.33333333333333326</v>
      </c>
      <c r="L1233" s="449"/>
      <c r="M1233" s="450">
        <v>42</v>
      </c>
      <c r="N1233" s="450">
        <v>8</v>
      </c>
      <c r="O1233" s="726">
        <f t="shared" si="40"/>
        <v>0.19047619047619047</v>
      </c>
      <c r="P1233" s="727">
        <v>1</v>
      </c>
      <c r="Q1233" s="352">
        <f t="shared" si="41"/>
        <v>57.14285714285716</v>
      </c>
      <c r="R1233" s="348"/>
      <c r="S1233" s="722"/>
    </row>
    <row r="1234" spans="1:19" s="447" customFormat="1">
      <c r="A1234" s="446" t="s">
        <v>4</v>
      </c>
      <c r="B1234" s="579" t="s">
        <v>3160</v>
      </c>
      <c r="C1234" s="412" t="s">
        <v>1920</v>
      </c>
      <c r="D1234" s="579" t="s">
        <v>3155</v>
      </c>
      <c r="E1234" s="415" t="s">
        <v>3176</v>
      </c>
      <c r="F1234" s="448" t="s">
        <v>137</v>
      </c>
      <c r="G1234" s="412" t="s">
        <v>1937</v>
      </c>
      <c r="H1234" s="412" t="s">
        <v>11</v>
      </c>
      <c r="I1234" s="579" t="s">
        <v>6</v>
      </c>
      <c r="J1234" s="579" t="s">
        <v>66</v>
      </c>
      <c r="K1234" s="723">
        <v>0.27777777777777779</v>
      </c>
      <c r="L1234" s="449"/>
      <c r="M1234" s="450">
        <v>18</v>
      </c>
      <c r="N1234" s="450">
        <v>3</v>
      </c>
      <c r="O1234" s="726">
        <f t="shared" si="40"/>
        <v>0.16666666666666666</v>
      </c>
      <c r="P1234" s="727">
        <v>1</v>
      </c>
      <c r="Q1234" s="352">
        <f t="shared" si="41"/>
        <v>60</v>
      </c>
      <c r="R1234" s="348"/>
      <c r="S1234" s="722"/>
    </row>
    <row r="1235" spans="1:19" s="447" customFormat="1">
      <c r="A1235" s="446" t="s">
        <v>4</v>
      </c>
      <c r="B1235" s="579" t="s">
        <v>3160</v>
      </c>
      <c r="C1235" s="412" t="s">
        <v>1920</v>
      </c>
      <c r="D1235" s="579" t="s">
        <v>3157</v>
      </c>
      <c r="E1235" s="415"/>
      <c r="F1235" s="448" t="s">
        <v>137</v>
      </c>
      <c r="G1235" s="412" t="s">
        <v>1937</v>
      </c>
      <c r="H1235" s="412" t="s">
        <v>11</v>
      </c>
      <c r="I1235" s="579" t="s">
        <v>6</v>
      </c>
      <c r="J1235" s="579" t="s">
        <v>66</v>
      </c>
      <c r="K1235" s="723">
        <v>0.10714285714285714</v>
      </c>
      <c r="L1235" s="449"/>
      <c r="M1235" s="450">
        <v>112</v>
      </c>
      <c r="N1235" s="450">
        <v>7</v>
      </c>
      <c r="O1235" s="726">
        <f t="shared" si="40"/>
        <v>6.25E-2</v>
      </c>
      <c r="P1235" s="727">
        <v>1</v>
      </c>
      <c r="Q1235" s="352">
        <f t="shared" si="41"/>
        <v>58.333333333333336</v>
      </c>
      <c r="R1235" s="348"/>
      <c r="S1235" s="722"/>
    </row>
    <row r="1236" spans="1:19" s="447" customFormat="1">
      <c r="A1236" s="446" t="s">
        <v>4</v>
      </c>
      <c r="B1236" s="579" t="s">
        <v>3160</v>
      </c>
      <c r="C1236" s="412" t="s">
        <v>1920</v>
      </c>
      <c r="D1236" s="579" t="s">
        <v>3157</v>
      </c>
      <c r="E1236" s="415" t="s">
        <v>3177</v>
      </c>
      <c r="F1236" s="448" t="s">
        <v>137</v>
      </c>
      <c r="G1236" s="412" t="s">
        <v>1937</v>
      </c>
      <c r="H1236" s="412" t="s">
        <v>11</v>
      </c>
      <c r="I1236" s="579" t="s">
        <v>6</v>
      </c>
      <c r="J1236" s="579" t="s">
        <v>66</v>
      </c>
      <c r="K1236" s="723">
        <v>0.1875</v>
      </c>
      <c r="L1236" s="449" t="s">
        <v>3166</v>
      </c>
      <c r="M1236" s="450">
        <v>16</v>
      </c>
      <c r="N1236" s="450">
        <v>3</v>
      </c>
      <c r="O1236" s="726">
        <f t="shared" si="40"/>
        <v>0.1875</v>
      </c>
      <c r="P1236" s="727">
        <v>1</v>
      </c>
      <c r="Q1236" s="352">
        <f t="shared" si="41"/>
        <v>100</v>
      </c>
      <c r="R1236" s="348"/>
      <c r="S1236" s="722"/>
    </row>
    <row r="1237" spans="1:19" s="447" customFormat="1">
      <c r="A1237" s="446" t="s">
        <v>4</v>
      </c>
      <c r="B1237" s="579" t="s">
        <v>3160</v>
      </c>
      <c r="C1237" s="412" t="s">
        <v>1920</v>
      </c>
      <c r="D1237" s="579" t="s">
        <v>3158</v>
      </c>
      <c r="E1237" s="415"/>
      <c r="F1237" s="448" t="s">
        <v>137</v>
      </c>
      <c r="G1237" s="412" t="s">
        <v>1937</v>
      </c>
      <c r="H1237" s="412" t="s">
        <v>11</v>
      </c>
      <c r="I1237" s="579" t="s">
        <v>6</v>
      </c>
      <c r="J1237" s="579" t="s">
        <v>66</v>
      </c>
      <c r="K1237" s="723">
        <v>0.17821782178217821</v>
      </c>
      <c r="L1237" s="449"/>
      <c r="M1237" s="450">
        <v>101</v>
      </c>
      <c r="N1237" s="450">
        <v>13</v>
      </c>
      <c r="O1237" s="726">
        <f t="shared" si="40"/>
        <v>0.12871287128712872</v>
      </c>
      <c r="P1237" s="727">
        <v>1</v>
      </c>
      <c r="Q1237" s="352">
        <f t="shared" si="41"/>
        <v>72.222222222222229</v>
      </c>
      <c r="R1237" s="348"/>
      <c r="S1237" s="722"/>
    </row>
    <row r="1238" spans="1:19" s="447" customFormat="1">
      <c r="A1238" s="446" t="s">
        <v>4</v>
      </c>
      <c r="B1238" s="579" t="s">
        <v>3160</v>
      </c>
      <c r="C1238" s="412" t="s">
        <v>1920</v>
      </c>
      <c r="D1238" s="579" t="s">
        <v>3163</v>
      </c>
      <c r="E1238" s="415"/>
      <c r="F1238" s="448" t="s">
        <v>137</v>
      </c>
      <c r="G1238" s="412" t="s">
        <v>1937</v>
      </c>
      <c r="H1238" s="412" t="s">
        <v>11</v>
      </c>
      <c r="I1238" s="579" t="s">
        <v>6</v>
      </c>
      <c r="J1238" s="579" t="s">
        <v>66</v>
      </c>
      <c r="K1238" s="723">
        <v>0.43209876543209874</v>
      </c>
      <c r="L1238" s="449"/>
      <c r="M1238" s="450">
        <v>81</v>
      </c>
      <c r="N1238" s="450">
        <v>27</v>
      </c>
      <c r="O1238" s="726">
        <f t="shared" si="40"/>
        <v>0.33333333333333331</v>
      </c>
      <c r="P1238" s="727">
        <v>1</v>
      </c>
      <c r="Q1238" s="352">
        <f t="shared" si="41"/>
        <v>77.142857142857153</v>
      </c>
      <c r="R1238" s="348"/>
      <c r="S1238" s="722"/>
    </row>
    <row r="1239" spans="1:19" s="447" customFormat="1">
      <c r="A1239" s="446" t="s">
        <v>4</v>
      </c>
      <c r="B1239" s="579" t="s">
        <v>3</v>
      </c>
      <c r="C1239" s="412" t="s">
        <v>38</v>
      </c>
      <c r="D1239" s="579" t="s">
        <v>3178</v>
      </c>
      <c r="E1239" s="415" t="s">
        <v>3179</v>
      </c>
      <c r="F1239" s="448" t="s">
        <v>137</v>
      </c>
      <c r="G1239" s="412" t="s">
        <v>1937</v>
      </c>
      <c r="H1239" s="412" t="s">
        <v>11</v>
      </c>
      <c r="I1239" s="579" t="s">
        <v>6</v>
      </c>
      <c r="J1239" s="579" t="s">
        <v>66</v>
      </c>
      <c r="K1239" s="723">
        <v>4.7058823529411764E-2</v>
      </c>
      <c r="L1239" s="449"/>
      <c r="M1239" s="450">
        <v>85</v>
      </c>
      <c r="N1239" s="450">
        <v>4</v>
      </c>
      <c r="O1239" s="726">
        <f t="shared" si="40"/>
        <v>4.7058823529411764E-2</v>
      </c>
      <c r="P1239" s="727">
        <v>1</v>
      </c>
      <c r="Q1239" s="352">
        <f t="shared" si="41"/>
        <v>100</v>
      </c>
      <c r="R1239" s="348"/>
      <c r="S1239" s="722"/>
    </row>
    <row r="1240" spans="1:19" s="447" customFormat="1">
      <c r="A1240" s="446" t="s">
        <v>4</v>
      </c>
      <c r="B1240" s="579" t="s">
        <v>3</v>
      </c>
      <c r="C1240" s="412" t="s">
        <v>38</v>
      </c>
      <c r="D1240" s="579" t="s">
        <v>3157</v>
      </c>
      <c r="E1240" s="415"/>
      <c r="F1240" s="448" t="s">
        <v>137</v>
      </c>
      <c r="G1240" s="412" t="s">
        <v>1937</v>
      </c>
      <c r="H1240" s="412" t="s">
        <v>11</v>
      </c>
      <c r="I1240" s="579" t="s">
        <v>6</v>
      </c>
      <c r="J1240" s="579" t="s">
        <v>66</v>
      </c>
      <c r="K1240" s="723">
        <v>5.6603773584905669E-2</v>
      </c>
      <c r="L1240" s="449"/>
      <c r="M1240" s="450">
        <v>53</v>
      </c>
      <c r="N1240" s="450">
        <v>2</v>
      </c>
      <c r="O1240" s="726">
        <f t="shared" si="40"/>
        <v>3.7735849056603772E-2</v>
      </c>
      <c r="P1240" s="727">
        <v>1</v>
      </c>
      <c r="Q1240" s="352">
        <f t="shared" si="41"/>
        <v>66.666666666666657</v>
      </c>
      <c r="R1240" s="348"/>
      <c r="S1240" s="722"/>
    </row>
    <row r="1241" spans="1:19" s="447" customFormat="1">
      <c r="A1241" s="446" t="s">
        <v>4</v>
      </c>
      <c r="B1241" s="579" t="s">
        <v>3</v>
      </c>
      <c r="C1241" s="412" t="s">
        <v>1913</v>
      </c>
      <c r="D1241" s="579" t="s">
        <v>3178</v>
      </c>
      <c r="E1241" s="415"/>
      <c r="F1241" s="448" t="s">
        <v>137</v>
      </c>
      <c r="G1241" s="412" t="s">
        <v>1937</v>
      </c>
      <c r="H1241" s="412" t="s">
        <v>11</v>
      </c>
      <c r="I1241" s="579" t="s">
        <v>6</v>
      </c>
      <c r="J1241" s="579" t="s">
        <v>66</v>
      </c>
      <c r="K1241" s="723">
        <v>7.6923076923076927E-2</v>
      </c>
      <c r="L1241" s="449"/>
      <c r="M1241" s="450">
        <v>39</v>
      </c>
      <c r="N1241" s="450">
        <v>3</v>
      </c>
      <c r="O1241" s="726">
        <f t="shared" si="40"/>
        <v>7.6923076923076927E-2</v>
      </c>
      <c r="P1241" s="727">
        <v>1</v>
      </c>
      <c r="Q1241" s="352">
        <f t="shared" si="41"/>
        <v>100</v>
      </c>
      <c r="R1241" s="348"/>
      <c r="S1241" s="722"/>
    </row>
    <row r="1242" spans="1:19" s="447" customFormat="1">
      <c r="A1242" s="446" t="s">
        <v>4</v>
      </c>
      <c r="B1242" s="579" t="s">
        <v>3</v>
      </c>
      <c r="C1242" s="412" t="s">
        <v>1913</v>
      </c>
      <c r="D1242" s="579" t="s">
        <v>3157</v>
      </c>
      <c r="E1242" s="415"/>
      <c r="F1242" s="448" t="s">
        <v>137</v>
      </c>
      <c r="G1242" s="412" t="s">
        <v>1937</v>
      </c>
      <c r="H1242" s="412" t="s">
        <v>11</v>
      </c>
      <c r="I1242" s="579" t="s">
        <v>6</v>
      </c>
      <c r="J1242" s="579" t="s">
        <v>66</v>
      </c>
      <c r="K1242" s="723">
        <v>0.21428571428571427</v>
      </c>
      <c r="L1242" s="449"/>
      <c r="M1242" s="450">
        <v>14</v>
      </c>
      <c r="N1242" s="450">
        <v>3</v>
      </c>
      <c r="O1242" s="726">
        <f t="shared" si="40"/>
        <v>0.21428571428571427</v>
      </c>
      <c r="P1242" s="727">
        <v>1</v>
      </c>
      <c r="Q1242" s="352">
        <f t="shared" si="41"/>
        <v>100</v>
      </c>
      <c r="R1242" s="348"/>
      <c r="S1242" s="722"/>
    </row>
    <row r="1243" spans="1:19" s="447" customFormat="1">
      <c r="A1243" s="446" t="s">
        <v>4</v>
      </c>
      <c r="B1243" s="579" t="s">
        <v>3</v>
      </c>
      <c r="C1243" s="412" t="s">
        <v>1914</v>
      </c>
      <c r="D1243" s="579" t="s">
        <v>3178</v>
      </c>
      <c r="E1243" s="415"/>
      <c r="F1243" s="448" t="s">
        <v>137</v>
      </c>
      <c r="G1243" s="412" t="s">
        <v>1937</v>
      </c>
      <c r="H1243" s="412" t="s">
        <v>11</v>
      </c>
      <c r="I1243" s="579" t="s">
        <v>6</v>
      </c>
      <c r="J1243" s="579" t="s">
        <v>66</v>
      </c>
      <c r="K1243" s="723">
        <v>0.16666666666666663</v>
      </c>
      <c r="L1243" s="449"/>
      <c r="M1243" s="450">
        <v>18</v>
      </c>
      <c r="N1243" s="450">
        <v>3</v>
      </c>
      <c r="O1243" s="726">
        <f t="shared" si="40"/>
        <v>0.16666666666666666</v>
      </c>
      <c r="P1243" s="727">
        <v>1</v>
      </c>
      <c r="Q1243" s="352">
        <f t="shared" si="41"/>
        <v>100.00000000000003</v>
      </c>
      <c r="R1243" s="348"/>
      <c r="S1243" s="722"/>
    </row>
    <row r="1244" spans="1:19" s="447" customFormat="1">
      <c r="A1244" s="446" t="s">
        <v>4</v>
      </c>
      <c r="B1244" s="579" t="s">
        <v>3</v>
      </c>
      <c r="C1244" s="412" t="s">
        <v>1914</v>
      </c>
      <c r="D1244" s="579" t="s">
        <v>3157</v>
      </c>
      <c r="E1244" s="415"/>
      <c r="F1244" s="448" t="s">
        <v>137</v>
      </c>
      <c r="G1244" s="412" t="s">
        <v>1937</v>
      </c>
      <c r="H1244" s="412" t="s">
        <v>11</v>
      </c>
      <c r="I1244" s="579" t="s">
        <v>6</v>
      </c>
      <c r="J1244" s="579" t="s">
        <v>66</v>
      </c>
      <c r="K1244" s="723">
        <v>0.10884353741496598</v>
      </c>
      <c r="L1244" s="449"/>
      <c r="M1244" s="450">
        <v>147</v>
      </c>
      <c r="N1244" s="450">
        <v>11</v>
      </c>
      <c r="O1244" s="726">
        <f t="shared" si="40"/>
        <v>7.4829931972789115E-2</v>
      </c>
      <c r="P1244" s="727">
        <v>1</v>
      </c>
      <c r="Q1244" s="352">
        <f t="shared" si="41"/>
        <v>68.75</v>
      </c>
      <c r="R1244" s="348"/>
      <c r="S1244" s="722"/>
    </row>
    <row r="1245" spans="1:19" s="447" customFormat="1">
      <c r="A1245" s="446" t="s">
        <v>4</v>
      </c>
      <c r="B1245" s="579" t="s">
        <v>3</v>
      </c>
      <c r="C1245" s="412" t="s">
        <v>1914</v>
      </c>
      <c r="D1245" s="579" t="s">
        <v>3158</v>
      </c>
      <c r="E1245" s="415"/>
      <c r="F1245" s="448" t="s">
        <v>137</v>
      </c>
      <c r="G1245" s="412" t="s">
        <v>1937</v>
      </c>
      <c r="H1245" s="412" t="s">
        <v>11</v>
      </c>
      <c r="I1245" s="579" t="s">
        <v>6</v>
      </c>
      <c r="J1245" s="579" t="s">
        <v>66</v>
      </c>
      <c r="K1245" s="723">
        <v>0.21122112211221122</v>
      </c>
      <c r="L1245" s="449"/>
      <c r="M1245" s="450">
        <v>303</v>
      </c>
      <c r="N1245" s="450">
        <v>54</v>
      </c>
      <c r="O1245" s="726">
        <f t="shared" si="40"/>
        <v>0.17821782178217821</v>
      </c>
      <c r="P1245" s="727">
        <v>1</v>
      </c>
      <c r="Q1245" s="352">
        <f t="shared" si="41"/>
        <v>84.375</v>
      </c>
      <c r="R1245" s="348"/>
      <c r="S1245" s="722"/>
    </row>
    <row r="1246" spans="1:19" s="447" customFormat="1">
      <c r="A1246" s="446" t="s">
        <v>4</v>
      </c>
      <c r="B1246" s="579" t="s">
        <v>3</v>
      </c>
      <c r="C1246" s="412" t="s">
        <v>1914</v>
      </c>
      <c r="D1246" s="579" t="s">
        <v>3163</v>
      </c>
      <c r="E1246" s="415"/>
      <c r="F1246" s="448" t="s">
        <v>137</v>
      </c>
      <c r="G1246" s="412" t="s">
        <v>1937</v>
      </c>
      <c r="H1246" s="412" t="s">
        <v>11</v>
      </c>
      <c r="I1246" s="579" t="s">
        <v>6</v>
      </c>
      <c r="J1246" s="579" t="s">
        <v>66</v>
      </c>
      <c r="K1246" s="723">
        <v>0.2196969696969697</v>
      </c>
      <c r="L1246" s="449"/>
      <c r="M1246" s="450">
        <v>132</v>
      </c>
      <c r="N1246" s="450">
        <v>23</v>
      </c>
      <c r="O1246" s="726">
        <f t="shared" si="40"/>
        <v>0.17424242424242425</v>
      </c>
      <c r="P1246" s="727">
        <v>1</v>
      </c>
      <c r="Q1246" s="352">
        <f t="shared" si="41"/>
        <v>79.310344827586206</v>
      </c>
      <c r="R1246" s="348"/>
      <c r="S1246" s="722"/>
    </row>
    <row r="1247" spans="1:19" s="447" customFormat="1">
      <c r="A1247" s="446" t="s">
        <v>4</v>
      </c>
      <c r="B1247" s="579" t="s">
        <v>3</v>
      </c>
      <c r="C1247" s="412" t="s">
        <v>1915</v>
      </c>
      <c r="D1247" s="579" t="s">
        <v>3157</v>
      </c>
      <c r="E1247" s="415" t="s">
        <v>3180</v>
      </c>
      <c r="F1247" s="448" t="s">
        <v>137</v>
      </c>
      <c r="G1247" s="412" t="s">
        <v>1937</v>
      </c>
      <c r="H1247" s="412" t="s">
        <v>11</v>
      </c>
      <c r="I1247" s="579" t="s">
        <v>6</v>
      </c>
      <c r="J1247" s="579" t="s">
        <v>66</v>
      </c>
      <c r="K1247" s="723">
        <v>0.41935483870967744</v>
      </c>
      <c r="L1247" s="449"/>
      <c r="M1247" s="450">
        <v>31</v>
      </c>
      <c r="N1247" s="450">
        <v>12</v>
      </c>
      <c r="O1247" s="726">
        <f t="shared" si="40"/>
        <v>0.38709677419354838</v>
      </c>
      <c r="P1247" s="727">
        <v>1</v>
      </c>
      <c r="Q1247" s="352">
        <f t="shared" si="41"/>
        <v>92.307692307692307</v>
      </c>
      <c r="R1247" s="348"/>
      <c r="S1247" s="722"/>
    </row>
    <row r="1248" spans="1:19" s="447" customFormat="1">
      <c r="A1248" s="446" t="s">
        <v>4</v>
      </c>
      <c r="B1248" s="579" t="s">
        <v>3</v>
      </c>
      <c r="C1248" s="412" t="s">
        <v>1916</v>
      </c>
      <c r="D1248" s="579" t="s">
        <v>3178</v>
      </c>
      <c r="E1248" s="415"/>
      <c r="F1248" s="448" t="s">
        <v>137</v>
      </c>
      <c r="G1248" s="412" t="s">
        <v>1937</v>
      </c>
      <c r="H1248" s="412" t="s">
        <v>11</v>
      </c>
      <c r="I1248" s="579" t="s">
        <v>6</v>
      </c>
      <c r="J1248" s="579" t="s">
        <v>66</v>
      </c>
      <c r="K1248" s="723">
        <v>6.3829787234042548E-2</v>
      </c>
      <c r="L1248" s="449"/>
      <c r="M1248" s="450">
        <v>47</v>
      </c>
      <c r="N1248" s="450">
        <v>2</v>
      </c>
      <c r="O1248" s="726">
        <f t="shared" si="40"/>
        <v>4.2553191489361701E-2</v>
      </c>
      <c r="P1248" s="727">
        <v>1</v>
      </c>
      <c r="Q1248" s="352">
        <f t="shared" si="41"/>
        <v>66.666666666666671</v>
      </c>
      <c r="R1248" s="348"/>
      <c r="S1248" s="722"/>
    </row>
    <row r="1249" spans="1:19" s="447" customFormat="1">
      <c r="A1249" s="446" t="s">
        <v>4</v>
      </c>
      <c r="B1249" s="579" t="s">
        <v>3</v>
      </c>
      <c r="C1249" s="412" t="s">
        <v>1916</v>
      </c>
      <c r="D1249" s="579" t="s">
        <v>3157</v>
      </c>
      <c r="E1249" s="415" t="s">
        <v>3181</v>
      </c>
      <c r="F1249" s="448" t="s">
        <v>137</v>
      </c>
      <c r="G1249" s="412" t="s">
        <v>1937</v>
      </c>
      <c r="H1249" s="412" t="s">
        <v>11</v>
      </c>
      <c r="I1249" s="579" t="s">
        <v>6</v>
      </c>
      <c r="J1249" s="579" t="s">
        <v>66</v>
      </c>
      <c r="K1249" s="723">
        <v>0.34782608695652173</v>
      </c>
      <c r="L1249" s="449"/>
      <c r="M1249" s="450">
        <v>23</v>
      </c>
      <c r="N1249" s="450">
        <v>4</v>
      </c>
      <c r="O1249" s="726">
        <f t="shared" si="40"/>
        <v>0.17391304347826086</v>
      </c>
      <c r="P1249" s="727">
        <v>1</v>
      </c>
      <c r="Q1249" s="352">
        <f t="shared" si="41"/>
        <v>50</v>
      </c>
      <c r="R1249" s="348"/>
      <c r="S1249" s="722"/>
    </row>
    <row r="1250" spans="1:19" s="447" customFormat="1">
      <c r="A1250" s="446" t="s">
        <v>4</v>
      </c>
      <c r="B1250" s="579" t="s">
        <v>3</v>
      </c>
      <c r="C1250" s="412" t="s">
        <v>1917</v>
      </c>
      <c r="D1250" s="579" t="s">
        <v>3157</v>
      </c>
      <c r="E1250" s="415" t="s">
        <v>3182</v>
      </c>
      <c r="F1250" s="448" t="s">
        <v>137</v>
      </c>
      <c r="G1250" s="412" t="s">
        <v>1937</v>
      </c>
      <c r="H1250" s="412" t="s">
        <v>11</v>
      </c>
      <c r="I1250" s="579" t="s">
        <v>6</v>
      </c>
      <c r="J1250" s="579" t="s">
        <v>66</v>
      </c>
      <c r="K1250" s="723">
        <v>0.21428571428571427</v>
      </c>
      <c r="L1250" s="449"/>
      <c r="M1250" s="450">
        <v>42</v>
      </c>
      <c r="N1250" s="450">
        <v>8</v>
      </c>
      <c r="O1250" s="726">
        <f t="shared" si="40"/>
        <v>0.19047619047619047</v>
      </c>
      <c r="P1250" s="727">
        <v>1</v>
      </c>
      <c r="Q1250" s="352">
        <f t="shared" si="41"/>
        <v>88.888888888888886</v>
      </c>
      <c r="R1250" s="348"/>
      <c r="S1250" s="722"/>
    </row>
    <row r="1251" spans="1:19" s="447" customFormat="1">
      <c r="A1251" s="446" t="s">
        <v>4</v>
      </c>
      <c r="B1251" s="579" t="s">
        <v>3</v>
      </c>
      <c r="C1251" s="412" t="s">
        <v>1917</v>
      </c>
      <c r="D1251" s="579" t="s">
        <v>3158</v>
      </c>
      <c r="E1251" s="415" t="s">
        <v>3183</v>
      </c>
      <c r="F1251" s="448" t="s">
        <v>137</v>
      </c>
      <c r="G1251" s="412" t="s">
        <v>1937</v>
      </c>
      <c r="H1251" s="412" t="s">
        <v>11</v>
      </c>
      <c r="I1251" s="579" t="s">
        <v>6</v>
      </c>
      <c r="J1251" s="579" t="s">
        <v>66</v>
      </c>
      <c r="K1251" s="723">
        <v>0.31818181818181818</v>
      </c>
      <c r="L1251" s="449"/>
      <c r="M1251" s="450">
        <v>22</v>
      </c>
      <c r="N1251" s="450">
        <v>5</v>
      </c>
      <c r="O1251" s="726">
        <f t="shared" si="40"/>
        <v>0.22727272727272727</v>
      </c>
      <c r="P1251" s="727">
        <v>1</v>
      </c>
      <c r="Q1251" s="352">
        <f t="shared" si="41"/>
        <v>71.428571428571416</v>
      </c>
      <c r="R1251" s="348"/>
      <c r="S1251" s="722"/>
    </row>
    <row r="1252" spans="1:19" s="447" customFormat="1">
      <c r="A1252" s="446" t="s">
        <v>4</v>
      </c>
      <c r="B1252" s="579" t="s">
        <v>3</v>
      </c>
      <c r="C1252" s="412" t="s">
        <v>1919</v>
      </c>
      <c r="D1252" s="579" t="s">
        <v>3184</v>
      </c>
      <c r="E1252" s="415"/>
      <c r="F1252" s="448" t="s">
        <v>137</v>
      </c>
      <c r="G1252" s="412" t="s">
        <v>1937</v>
      </c>
      <c r="H1252" s="412" t="s">
        <v>11</v>
      </c>
      <c r="I1252" s="579" t="s">
        <v>6</v>
      </c>
      <c r="J1252" s="579" t="s">
        <v>66</v>
      </c>
      <c r="K1252" s="723">
        <v>4.5871559633027525E-2</v>
      </c>
      <c r="L1252" s="449"/>
      <c r="M1252" s="450">
        <v>109</v>
      </c>
      <c r="N1252" s="450">
        <v>3</v>
      </c>
      <c r="O1252" s="726">
        <f t="shared" si="40"/>
        <v>2.7522935779816515E-2</v>
      </c>
      <c r="P1252" s="727">
        <v>1</v>
      </c>
      <c r="Q1252" s="352">
        <f t="shared" si="41"/>
        <v>60</v>
      </c>
      <c r="R1252" s="348"/>
      <c r="S1252" s="722"/>
    </row>
    <row r="1253" spans="1:19" s="447" customFormat="1">
      <c r="A1253" s="446" t="s">
        <v>4</v>
      </c>
      <c r="B1253" s="579" t="s">
        <v>3</v>
      </c>
      <c r="C1253" s="412" t="s">
        <v>1919</v>
      </c>
      <c r="D1253" s="579" t="s">
        <v>3178</v>
      </c>
      <c r="E1253" s="415"/>
      <c r="F1253" s="448" t="s">
        <v>137</v>
      </c>
      <c r="G1253" s="412" t="s">
        <v>1937</v>
      </c>
      <c r="H1253" s="412" t="s">
        <v>11</v>
      </c>
      <c r="I1253" s="579" t="s">
        <v>6</v>
      </c>
      <c r="J1253" s="579" t="s">
        <v>66</v>
      </c>
      <c r="K1253" s="723">
        <v>3.9430449069003289E-2</v>
      </c>
      <c r="L1253" s="449"/>
      <c r="M1253" s="450">
        <v>913</v>
      </c>
      <c r="N1253" s="450">
        <v>28</v>
      </c>
      <c r="O1253" s="726">
        <f t="shared" si="40"/>
        <v>3.0668127053669222E-2</v>
      </c>
      <c r="P1253" s="727">
        <v>1</v>
      </c>
      <c r="Q1253" s="352">
        <f t="shared" si="41"/>
        <v>77.777777777777786</v>
      </c>
      <c r="R1253" s="348"/>
      <c r="S1253" s="722"/>
    </row>
    <row r="1254" spans="1:19" s="447" customFormat="1">
      <c r="A1254" s="446" t="s">
        <v>4</v>
      </c>
      <c r="B1254" s="579" t="s">
        <v>3</v>
      </c>
      <c r="C1254" s="412" t="s">
        <v>1919</v>
      </c>
      <c r="D1254" s="579" t="s">
        <v>3157</v>
      </c>
      <c r="E1254" s="415" t="s">
        <v>3185</v>
      </c>
      <c r="F1254" s="448" t="s">
        <v>137</v>
      </c>
      <c r="G1254" s="412" t="s">
        <v>1937</v>
      </c>
      <c r="H1254" s="412" t="s">
        <v>11</v>
      </c>
      <c r="I1254" s="579" t="s">
        <v>6</v>
      </c>
      <c r="J1254" s="579" t="s">
        <v>66</v>
      </c>
      <c r="K1254" s="723">
        <v>0.26470588235294118</v>
      </c>
      <c r="L1254" s="449"/>
      <c r="M1254" s="450">
        <v>34</v>
      </c>
      <c r="N1254" s="450">
        <v>7</v>
      </c>
      <c r="O1254" s="726">
        <f t="shared" si="40"/>
        <v>0.20588235294117646</v>
      </c>
      <c r="P1254" s="727">
        <v>1</v>
      </c>
      <c r="Q1254" s="352">
        <f t="shared" si="41"/>
        <v>77.777777777777786</v>
      </c>
      <c r="R1254" s="348"/>
      <c r="S1254" s="722"/>
    </row>
    <row r="1255" spans="1:19" s="447" customFormat="1">
      <c r="A1255" s="446" t="s">
        <v>4</v>
      </c>
      <c r="B1255" s="579" t="s">
        <v>3</v>
      </c>
      <c r="C1255" s="412" t="s">
        <v>1920</v>
      </c>
      <c r="D1255" s="579" t="s">
        <v>3178</v>
      </c>
      <c r="E1255" s="415"/>
      <c r="F1255" s="448" t="s">
        <v>137</v>
      </c>
      <c r="G1255" s="412" t="s">
        <v>1937</v>
      </c>
      <c r="H1255" s="412" t="s">
        <v>11</v>
      </c>
      <c r="I1255" s="579" t="s">
        <v>6</v>
      </c>
      <c r="J1255" s="579" t="s">
        <v>66</v>
      </c>
      <c r="K1255" s="723">
        <v>0.16666666666666663</v>
      </c>
      <c r="L1255" s="449"/>
      <c r="M1255" s="450">
        <v>18</v>
      </c>
      <c r="N1255" s="450">
        <v>2</v>
      </c>
      <c r="O1255" s="726">
        <f t="shared" si="40"/>
        <v>0.1111111111111111</v>
      </c>
      <c r="P1255" s="727">
        <v>1</v>
      </c>
      <c r="Q1255" s="352">
        <f t="shared" si="41"/>
        <v>66.666666666666686</v>
      </c>
      <c r="R1255" s="348"/>
      <c r="S1255" s="722"/>
    </row>
    <row r="1256" spans="1:19" s="447" customFormat="1">
      <c r="A1256" s="446" t="s">
        <v>4</v>
      </c>
      <c r="B1256" s="579" t="s">
        <v>3</v>
      </c>
      <c r="C1256" s="412" t="s">
        <v>1920</v>
      </c>
      <c r="D1256" s="579" t="s">
        <v>3157</v>
      </c>
      <c r="E1256" s="415"/>
      <c r="F1256" s="448" t="s">
        <v>137</v>
      </c>
      <c r="G1256" s="412" t="s">
        <v>1937</v>
      </c>
      <c r="H1256" s="412" t="s">
        <v>11</v>
      </c>
      <c r="I1256" s="579" t="s">
        <v>6</v>
      </c>
      <c r="J1256" s="579" t="s">
        <v>66</v>
      </c>
      <c r="K1256" s="723">
        <v>0.10714285714285714</v>
      </c>
      <c r="L1256" s="449"/>
      <c r="M1256" s="450">
        <v>84</v>
      </c>
      <c r="N1256" s="450">
        <v>8</v>
      </c>
      <c r="O1256" s="726">
        <f t="shared" si="40"/>
        <v>9.5238095238095233E-2</v>
      </c>
      <c r="P1256" s="727">
        <v>1</v>
      </c>
      <c r="Q1256" s="352">
        <f t="shared" si="41"/>
        <v>88.888888888888886</v>
      </c>
      <c r="R1256" s="348"/>
      <c r="S1256" s="722"/>
    </row>
    <row r="1257" spans="1:19" s="447" customFormat="1">
      <c r="A1257" s="446" t="s">
        <v>4</v>
      </c>
      <c r="B1257" s="579" t="s">
        <v>3</v>
      </c>
      <c r="C1257" s="412" t="s">
        <v>1920</v>
      </c>
      <c r="D1257" s="579" t="s">
        <v>3158</v>
      </c>
      <c r="E1257" s="415"/>
      <c r="F1257" s="448" t="s">
        <v>137</v>
      </c>
      <c r="G1257" s="412" t="s">
        <v>1937</v>
      </c>
      <c r="H1257" s="412" t="s">
        <v>11</v>
      </c>
      <c r="I1257" s="579" t="s">
        <v>6</v>
      </c>
      <c r="J1257" s="579" t="s">
        <v>66</v>
      </c>
      <c r="K1257" s="723">
        <v>0.14772727272727273</v>
      </c>
      <c r="L1257" s="449"/>
      <c r="M1257" s="450">
        <v>88</v>
      </c>
      <c r="N1257" s="450">
        <v>12</v>
      </c>
      <c r="O1257" s="726">
        <f t="shared" si="40"/>
        <v>0.13636363636363635</v>
      </c>
      <c r="P1257" s="727">
        <v>1</v>
      </c>
      <c r="Q1257" s="352">
        <f t="shared" si="41"/>
        <v>92.307692307692307</v>
      </c>
      <c r="R1257" s="348"/>
      <c r="S1257" s="722"/>
    </row>
    <row r="1258" spans="1:19" s="447" customFormat="1">
      <c r="A1258" s="446" t="s">
        <v>4</v>
      </c>
      <c r="B1258" s="579" t="s">
        <v>3</v>
      </c>
      <c r="C1258" s="412" t="s">
        <v>1920</v>
      </c>
      <c r="D1258" s="579" t="s">
        <v>3163</v>
      </c>
      <c r="E1258" s="415" t="s">
        <v>3186</v>
      </c>
      <c r="F1258" s="448" t="s">
        <v>137</v>
      </c>
      <c r="G1258" s="412" t="s">
        <v>1937</v>
      </c>
      <c r="H1258" s="412" t="s">
        <v>11</v>
      </c>
      <c r="I1258" s="579" t="s">
        <v>6</v>
      </c>
      <c r="J1258" s="579" t="s">
        <v>66</v>
      </c>
      <c r="K1258" s="723">
        <v>0.76923076923076938</v>
      </c>
      <c r="L1258" s="449"/>
      <c r="M1258" s="450">
        <v>26</v>
      </c>
      <c r="N1258" s="450">
        <v>18</v>
      </c>
      <c r="O1258" s="726">
        <f t="shared" si="40"/>
        <v>0.69230769230769229</v>
      </c>
      <c r="P1258" s="727">
        <v>1</v>
      </c>
      <c r="Q1258" s="352">
        <f t="shared" si="41"/>
        <v>89.999999999999986</v>
      </c>
      <c r="R1258" s="348"/>
      <c r="S1258" s="722"/>
    </row>
    <row r="1259" spans="1:19" s="447" customFormat="1">
      <c r="A1259" s="446" t="s">
        <v>4</v>
      </c>
      <c r="B1259" s="579" t="s">
        <v>591</v>
      </c>
      <c r="C1259" s="412" t="s">
        <v>1914</v>
      </c>
      <c r="D1259" s="579" t="s">
        <v>3163</v>
      </c>
      <c r="E1259" s="415"/>
      <c r="F1259" s="448" t="s">
        <v>137</v>
      </c>
      <c r="G1259" s="412" t="s">
        <v>1937</v>
      </c>
      <c r="H1259" s="412" t="s">
        <v>11</v>
      </c>
      <c r="I1259" s="579" t="s">
        <v>6</v>
      </c>
      <c r="J1259" s="579" t="s">
        <v>66</v>
      </c>
      <c r="K1259" s="723">
        <v>0.75609756097560976</v>
      </c>
      <c r="L1259" s="449"/>
      <c r="M1259" s="450">
        <v>41</v>
      </c>
      <c r="N1259" s="450">
        <v>29</v>
      </c>
      <c r="O1259" s="726">
        <f t="shared" si="40"/>
        <v>0.70731707317073167</v>
      </c>
      <c r="P1259" s="727">
        <v>1</v>
      </c>
      <c r="Q1259" s="352">
        <f t="shared" si="41"/>
        <v>93.548387096774192</v>
      </c>
      <c r="R1259" s="348"/>
      <c r="S1259" s="722"/>
    </row>
    <row r="1260" spans="1:19" s="447" customFormat="1">
      <c r="A1260" s="446" t="s">
        <v>4</v>
      </c>
      <c r="B1260" s="579" t="s">
        <v>591</v>
      </c>
      <c r="C1260" s="412" t="s">
        <v>1914</v>
      </c>
      <c r="D1260" s="579" t="s">
        <v>3164</v>
      </c>
      <c r="E1260" s="415"/>
      <c r="F1260" s="448" t="s">
        <v>137</v>
      </c>
      <c r="G1260" s="412" t="s">
        <v>1937</v>
      </c>
      <c r="H1260" s="412" t="s">
        <v>11</v>
      </c>
      <c r="I1260" s="579" t="s">
        <v>6</v>
      </c>
      <c r="J1260" s="579" t="s">
        <v>66</v>
      </c>
      <c r="K1260" s="723">
        <v>0.78787878787878785</v>
      </c>
      <c r="L1260" s="449"/>
      <c r="M1260" s="450">
        <v>33</v>
      </c>
      <c r="N1260" s="450">
        <v>23</v>
      </c>
      <c r="O1260" s="726">
        <f t="shared" si="40"/>
        <v>0.69696969696969702</v>
      </c>
      <c r="P1260" s="727">
        <v>1</v>
      </c>
      <c r="Q1260" s="352">
        <f t="shared" si="41"/>
        <v>88.461538461538453</v>
      </c>
      <c r="R1260" s="348"/>
      <c r="S1260" s="722"/>
    </row>
    <row r="1261" spans="1:19" s="447" customFormat="1">
      <c r="A1261" s="446" t="s">
        <v>4</v>
      </c>
      <c r="B1261" s="579" t="s">
        <v>591</v>
      </c>
      <c r="C1261" s="412" t="s">
        <v>1916</v>
      </c>
      <c r="D1261" s="579" t="s">
        <v>3163</v>
      </c>
      <c r="E1261" s="415" t="s">
        <v>3187</v>
      </c>
      <c r="F1261" s="448" t="s">
        <v>137</v>
      </c>
      <c r="G1261" s="412" t="s">
        <v>1937</v>
      </c>
      <c r="H1261" s="412" t="s">
        <v>11</v>
      </c>
      <c r="I1261" s="579" t="s">
        <v>6</v>
      </c>
      <c r="J1261" s="579" t="s">
        <v>66</v>
      </c>
      <c r="K1261" s="723">
        <v>0.75</v>
      </c>
      <c r="L1261" s="449"/>
      <c r="M1261" s="450">
        <v>12</v>
      </c>
      <c r="N1261" s="450">
        <v>7</v>
      </c>
      <c r="O1261" s="726">
        <f t="shared" si="40"/>
        <v>0.58333333333333337</v>
      </c>
      <c r="P1261" s="727">
        <v>1</v>
      </c>
      <c r="Q1261" s="352">
        <f t="shared" si="41"/>
        <v>77.777777777777786</v>
      </c>
      <c r="R1261" s="348"/>
      <c r="S1261" s="722"/>
    </row>
    <row r="1262" spans="1:19" s="447" customFormat="1">
      <c r="A1262" s="446" t="s">
        <v>4</v>
      </c>
      <c r="B1262" s="579" t="s">
        <v>591</v>
      </c>
      <c r="C1262" s="412" t="s">
        <v>1917</v>
      </c>
      <c r="D1262" s="579" t="s">
        <v>3163</v>
      </c>
      <c r="E1262" s="415" t="s">
        <v>3188</v>
      </c>
      <c r="F1262" s="448" t="s">
        <v>137</v>
      </c>
      <c r="G1262" s="412" t="s">
        <v>1937</v>
      </c>
      <c r="H1262" s="412" t="s">
        <v>11</v>
      </c>
      <c r="I1262" s="579" t="s">
        <v>6</v>
      </c>
      <c r="J1262" s="579" t="s">
        <v>66</v>
      </c>
      <c r="K1262" s="723">
        <v>0.77419354838709675</v>
      </c>
      <c r="L1262" s="449"/>
      <c r="M1262" s="450">
        <v>62</v>
      </c>
      <c r="N1262" s="450">
        <v>45</v>
      </c>
      <c r="O1262" s="726">
        <f t="shared" si="40"/>
        <v>0.72580645161290325</v>
      </c>
      <c r="P1262" s="727">
        <v>1</v>
      </c>
      <c r="Q1262" s="352">
        <f t="shared" si="41"/>
        <v>93.75</v>
      </c>
      <c r="R1262" s="348"/>
      <c r="S1262" s="722"/>
    </row>
    <row r="1263" spans="1:19" s="447" customFormat="1">
      <c r="A1263" s="446" t="s">
        <v>4</v>
      </c>
      <c r="B1263" s="579" t="s">
        <v>591</v>
      </c>
      <c r="C1263" s="412" t="s">
        <v>1917</v>
      </c>
      <c r="D1263" s="579" t="s">
        <v>3164</v>
      </c>
      <c r="E1263" s="415"/>
      <c r="F1263" s="448" t="s">
        <v>137</v>
      </c>
      <c r="G1263" s="412" t="s">
        <v>1937</v>
      </c>
      <c r="H1263" s="412" t="s">
        <v>11</v>
      </c>
      <c r="I1263" s="579" t="s">
        <v>6</v>
      </c>
      <c r="J1263" s="579" t="s">
        <v>66</v>
      </c>
      <c r="K1263" s="723">
        <v>0.8</v>
      </c>
      <c r="L1263" s="449"/>
      <c r="M1263" s="450">
        <v>25</v>
      </c>
      <c r="N1263" s="450">
        <v>18</v>
      </c>
      <c r="O1263" s="726">
        <f t="shared" si="40"/>
        <v>0.72</v>
      </c>
      <c r="P1263" s="727">
        <v>1</v>
      </c>
      <c r="Q1263" s="352">
        <f t="shared" si="41"/>
        <v>90</v>
      </c>
      <c r="R1263" s="348"/>
      <c r="S1263" s="722"/>
    </row>
    <row r="1264" spans="1:19" s="447" customFormat="1">
      <c r="A1264" s="446" t="s">
        <v>4</v>
      </c>
      <c r="B1264" s="579" t="s">
        <v>591</v>
      </c>
      <c r="C1264" s="412" t="s">
        <v>1920</v>
      </c>
      <c r="D1264" s="579" t="s">
        <v>3164</v>
      </c>
      <c r="E1264" s="415"/>
      <c r="F1264" s="448" t="s">
        <v>137</v>
      </c>
      <c r="G1264" s="412" t="s">
        <v>1937</v>
      </c>
      <c r="H1264" s="412" t="s">
        <v>11</v>
      </c>
      <c r="I1264" s="579" t="s">
        <v>6</v>
      </c>
      <c r="J1264" s="579" t="s">
        <v>66</v>
      </c>
      <c r="K1264" s="723">
        <v>0.76923076923076938</v>
      </c>
      <c r="L1264" s="449"/>
      <c r="M1264" s="450">
        <v>26</v>
      </c>
      <c r="N1264" s="450">
        <v>19</v>
      </c>
      <c r="O1264" s="726">
        <f t="shared" si="40"/>
        <v>0.73076923076923073</v>
      </c>
      <c r="P1264" s="727">
        <v>1</v>
      </c>
      <c r="Q1264" s="352">
        <f t="shared" si="41"/>
        <v>94.999999999999986</v>
      </c>
      <c r="R1264" s="348"/>
      <c r="S1264" s="722"/>
    </row>
    <row r="1265" spans="1:19" s="447" customFormat="1">
      <c r="A1265" s="446" t="s">
        <v>4</v>
      </c>
      <c r="B1265" s="579" t="s">
        <v>3160</v>
      </c>
      <c r="C1265" s="412" t="s">
        <v>38</v>
      </c>
      <c r="D1265" s="579" t="s">
        <v>3155</v>
      </c>
      <c r="E1265" s="415" t="s">
        <v>3156</v>
      </c>
      <c r="F1265" s="448" t="s">
        <v>137</v>
      </c>
      <c r="G1265" s="412" t="s">
        <v>1946</v>
      </c>
      <c r="H1265" s="412" t="s">
        <v>11</v>
      </c>
      <c r="I1265" s="579" t="s">
        <v>6</v>
      </c>
      <c r="J1265" s="579" t="s">
        <v>66</v>
      </c>
      <c r="K1265" s="723">
        <v>6.0869565217391307E-2</v>
      </c>
      <c r="L1265" s="449"/>
      <c r="M1265" s="450">
        <v>115</v>
      </c>
      <c r="N1265" s="450">
        <v>5</v>
      </c>
      <c r="O1265" s="726">
        <f>N1265/M1265</f>
        <v>4.3478260869565216E-2</v>
      </c>
      <c r="P1265" s="727">
        <v>1</v>
      </c>
      <c r="Q1265" s="352">
        <f>N1265/(M1265*K1265/100)</f>
        <v>71.428571428571416</v>
      </c>
      <c r="R1265" s="348"/>
      <c r="S1265" s="722"/>
    </row>
    <row r="1266" spans="1:19" s="447" customFormat="1">
      <c r="A1266" s="446" t="s">
        <v>4</v>
      </c>
      <c r="B1266" s="579" t="s">
        <v>3160</v>
      </c>
      <c r="C1266" s="412" t="s">
        <v>38</v>
      </c>
      <c r="D1266" s="579" t="s">
        <v>3157</v>
      </c>
      <c r="E1266" s="415"/>
      <c r="F1266" s="448" t="s">
        <v>137</v>
      </c>
      <c r="G1266" s="412" t="s">
        <v>1946</v>
      </c>
      <c r="H1266" s="412" t="s">
        <v>11</v>
      </c>
      <c r="I1266" s="579" t="s">
        <v>6</v>
      </c>
      <c r="J1266" s="579" t="s">
        <v>66</v>
      </c>
      <c r="K1266" s="723">
        <v>0.14388489208633093</v>
      </c>
      <c r="L1266" s="449"/>
      <c r="M1266" s="450">
        <v>139</v>
      </c>
      <c r="N1266" s="450">
        <v>16</v>
      </c>
      <c r="O1266" s="726">
        <f t="shared" ref="O1266:O1324" si="42">N1266/M1266</f>
        <v>0.11510791366906475</v>
      </c>
      <c r="P1266" s="727">
        <v>1</v>
      </c>
      <c r="Q1266" s="352">
        <f t="shared" ref="Q1266:Q1324" si="43">N1266/(M1266*K1266/100)</f>
        <v>80</v>
      </c>
      <c r="R1266" s="348"/>
      <c r="S1266" s="722"/>
    </row>
    <row r="1267" spans="1:19" s="447" customFormat="1">
      <c r="A1267" s="446" t="s">
        <v>4</v>
      </c>
      <c r="B1267" s="579" t="s">
        <v>3160</v>
      </c>
      <c r="C1267" s="412" t="s">
        <v>38</v>
      </c>
      <c r="D1267" s="579" t="s">
        <v>3158</v>
      </c>
      <c r="E1267" s="415" t="s">
        <v>3159</v>
      </c>
      <c r="F1267" s="448" t="s">
        <v>137</v>
      </c>
      <c r="G1267" s="412" t="s">
        <v>1946</v>
      </c>
      <c r="H1267" s="412" t="s">
        <v>11</v>
      </c>
      <c r="I1267" s="579" t="s">
        <v>6</v>
      </c>
      <c r="J1267" s="579" t="s">
        <v>66</v>
      </c>
      <c r="K1267" s="723">
        <v>0.32</v>
      </c>
      <c r="L1267" s="449"/>
      <c r="M1267" s="450">
        <v>25</v>
      </c>
      <c r="N1267" s="450">
        <v>7</v>
      </c>
      <c r="O1267" s="726">
        <f t="shared" si="42"/>
        <v>0.28000000000000003</v>
      </c>
      <c r="P1267" s="727">
        <v>1</v>
      </c>
      <c r="Q1267" s="352">
        <f t="shared" si="43"/>
        <v>87.5</v>
      </c>
      <c r="R1267" s="348"/>
      <c r="S1267" s="722"/>
    </row>
    <row r="1268" spans="1:19" s="447" customFormat="1">
      <c r="A1268" s="446" t="s">
        <v>4</v>
      </c>
      <c r="B1268" s="579" t="s">
        <v>3160</v>
      </c>
      <c r="C1268" s="412" t="s">
        <v>1913</v>
      </c>
      <c r="D1268" s="579" t="s">
        <v>3161</v>
      </c>
      <c r="E1268" s="415"/>
      <c r="F1268" s="448" t="s">
        <v>137</v>
      </c>
      <c r="G1268" s="412" t="s">
        <v>1946</v>
      </c>
      <c r="H1268" s="412" t="s">
        <v>11</v>
      </c>
      <c r="I1268" s="579" t="s">
        <v>6</v>
      </c>
      <c r="J1268" s="579" t="s">
        <v>66</v>
      </c>
      <c r="K1268" s="723">
        <v>3.7486218302094816E-2</v>
      </c>
      <c r="L1268" s="449"/>
      <c r="M1268" s="450">
        <v>1814</v>
      </c>
      <c r="N1268" s="450">
        <v>54</v>
      </c>
      <c r="O1268" s="726">
        <f t="shared" si="42"/>
        <v>2.9768467475192944E-2</v>
      </c>
      <c r="P1268" s="727">
        <v>1</v>
      </c>
      <c r="Q1268" s="352">
        <f t="shared" si="43"/>
        <v>79.411764705882348</v>
      </c>
      <c r="R1268" s="348"/>
      <c r="S1268" s="722"/>
    </row>
    <row r="1269" spans="1:19" s="447" customFormat="1">
      <c r="A1269" s="446" t="s">
        <v>4</v>
      </c>
      <c r="B1269" s="579" t="s">
        <v>3160</v>
      </c>
      <c r="C1269" s="412" t="s">
        <v>1913</v>
      </c>
      <c r="D1269" s="579" t="s">
        <v>3155</v>
      </c>
      <c r="E1269" s="415"/>
      <c r="F1269" s="448" t="s">
        <v>137</v>
      </c>
      <c r="G1269" s="412" t="s">
        <v>1946</v>
      </c>
      <c r="H1269" s="412" t="s">
        <v>11</v>
      </c>
      <c r="I1269" s="579" t="s">
        <v>6</v>
      </c>
      <c r="J1269" s="579" t="s">
        <v>66</v>
      </c>
      <c r="K1269" s="723">
        <v>0.35714285714285715</v>
      </c>
      <c r="L1269" s="449"/>
      <c r="M1269" s="450">
        <v>14</v>
      </c>
      <c r="N1269" s="450">
        <v>4</v>
      </c>
      <c r="O1269" s="726">
        <f t="shared" si="42"/>
        <v>0.2857142857142857</v>
      </c>
      <c r="P1269" s="727">
        <v>1</v>
      </c>
      <c r="Q1269" s="352">
        <f t="shared" si="43"/>
        <v>80</v>
      </c>
      <c r="R1269" s="348"/>
      <c r="S1269" s="722"/>
    </row>
    <row r="1270" spans="1:19" s="447" customFormat="1">
      <c r="A1270" s="446" t="s">
        <v>4</v>
      </c>
      <c r="B1270" s="579" t="s">
        <v>3160</v>
      </c>
      <c r="C1270" s="412" t="s">
        <v>1913</v>
      </c>
      <c r="D1270" s="579" t="s">
        <v>3157</v>
      </c>
      <c r="E1270" s="415"/>
      <c r="F1270" s="448" t="s">
        <v>137</v>
      </c>
      <c r="G1270" s="412" t="s">
        <v>1946</v>
      </c>
      <c r="H1270" s="412" t="s">
        <v>11</v>
      </c>
      <c r="I1270" s="579" t="s">
        <v>6</v>
      </c>
      <c r="J1270" s="579" t="s">
        <v>66</v>
      </c>
      <c r="K1270" s="723">
        <v>7.1428571428571425E-2</v>
      </c>
      <c r="L1270" s="449"/>
      <c r="M1270" s="450">
        <v>84</v>
      </c>
      <c r="N1270" s="450">
        <v>3</v>
      </c>
      <c r="O1270" s="726">
        <f t="shared" si="42"/>
        <v>3.5714285714285712E-2</v>
      </c>
      <c r="P1270" s="727">
        <v>1</v>
      </c>
      <c r="Q1270" s="352">
        <f t="shared" si="43"/>
        <v>50</v>
      </c>
      <c r="R1270" s="348"/>
      <c r="S1270" s="722"/>
    </row>
    <row r="1271" spans="1:19" s="447" customFormat="1">
      <c r="A1271" s="446" t="s">
        <v>4</v>
      </c>
      <c r="B1271" s="579" t="s">
        <v>3160</v>
      </c>
      <c r="C1271" s="412" t="s">
        <v>1914</v>
      </c>
      <c r="D1271" s="579" t="s">
        <v>3157</v>
      </c>
      <c r="E1271" s="415" t="s">
        <v>3162</v>
      </c>
      <c r="F1271" s="448" t="s">
        <v>137</v>
      </c>
      <c r="G1271" s="412" t="s">
        <v>1946</v>
      </c>
      <c r="H1271" s="412" t="s">
        <v>11</v>
      </c>
      <c r="I1271" s="579" t="s">
        <v>6</v>
      </c>
      <c r="J1271" s="579" t="s">
        <v>66</v>
      </c>
      <c r="K1271" s="723">
        <v>0.18181818181818182</v>
      </c>
      <c r="L1271" s="449"/>
      <c r="M1271" s="450">
        <v>66</v>
      </c>
      <c r="N1271" s="450">
        <v>9</v>
      </c>
      <c r="O1271" s="726">
        <f t="shared" si="42"/>
        <v>0.13636363636363635</v>
      </c>
      <c r="P1271" s="727">
        <v>1</v>
      </c>
      <c r="Q1271" s="352">
        <f t="shared" si="43"/>
        <v>75</v>
      </c>
      <c r="R1271" s="348"/>
      <c r="S1271" s="722"/>
    </row>
    <row r="1272" spans="1:19" s="447" customFormat="1">
      <c r="A1272" s="446" t="s">
        <v>4</v>
      </c>
      <c r="B1272" s="579" t="s">
        <v>3160</v>
      </c>
      <c r="C1272" s="412" t="s">
        <v>1914</v>
      </c>
      <c r="D1272" s="579" t="s">
        <v>3158</v>
      </c>
      <c r="E1272" s="415"/>
      <c r="F1272" s="448" t="s">
        <v>137</v>
      </c>
      <c r="G1272" s="412" t="s">
        <v>1946</v>
      </c>
      <c r="H1272" s="412" t="s">
        <v>11</v>
      </c>
      <c r="I1272" s="579" t="s">
        <v>6</v>
      </c>
      <c r="J1272" s="579" t="s">
        <v>66</v>
      </c>
      <c r="K1272" s="723">
        <v>0.24</v>
      </c>
      <c r="L1272" s="449"/>
      <c r="M1272" s="450">
        <v>75</v>
      </c>
      <c r="N1272" s="450">
        <v>10</v>
      </c>
      <c r="O1272" s="726">
        <f t="shared" si="42"/>
        <v>0.13333333333333333</v>
      </c>
      <c r="P1272" s="727">
        <v>1</v>
      </c>
      <c r="Q1272" s="352">
        <f t="shared" si="43"/>
        <v>55.555555555555557</v>
      </c>
      <c r="R1272" s="348"/>
      <c r="S1272" s="722"/>
    </row>
    <row r="1273" spans="1:19" s="447" customFormat="1">
      <c r="A1273" s="446" t="s">
        <v>4</v>
      </c>
      <c r="B1273" s="579" t="s">
        <v>3160</v>
      </c>
      <c r="C1273" s="412" t="s">
        <v>1914</v>
      </c>
      <c r="D1273" s="579" t="s">
        <v>3163</v>
      </c>
      <c r="E1273" s="415"/>
      <c r="F1273" s="448" t="s">
        <v>137</v>
      </c>
      <c r="G1273" s="412" t="s">
        <v>1946</v>
      </c>
      <c r="H1273" s="412" t="s">
        <v>11</v>
      </c>
      <c r="I1273" s="579" t="s">
        <v>6</v>
      </c>
      <c r="J1273" s="579" t="s">
        <v>66</v>
      </c>
      <c r="K1273" s="723">
        <v>0.45370370370370372</v>
      </c>
      <c r="L1273" s="449"/>
      <c r="M1273" s="450">
        <v>108</v>
      </c>
      <c r="N1273" s="450">
        <v>36</v>
      </c>
      <c r="O1273" s="726">
        <f t="shared" si="42"/>
        <v>0.33333333333333331</v>
      </c>
      <c r="P1273" s="727">
        <v>1</v>
      </c>
      <c r="Q1273" s="352">
        <f t="shared" si="43"/>
        <v>73.469387755102048</v>
      </c>
      <c r="R1273" s="348"/>
      <c r="S1273" s="722"/>
    </row>
    <row r="1274" spans="1:19" s="447" customFormat="1">
      <c r="A1274" s="446" t="s">
        <v>4</v>
      </c>
      <c r="B1274" s="579" t="s">
        <v>3160</v>
      </c>
      <c r="C1274" s="412" t="s">
        <v>1914</v>
      </c>
      <c r="D1274" s="579" t="s">
        <v>3164</v>
      </c>
      <c r="E1274" s="415"/>
      <c r="F1274" s="448" t="s">
        <v>137</v>
      </c>
      <c r="G1274" s="412" t="s">
        <v>1946</v>
      </c>
      <c r="H1274" s="412" t="s">
        <v>11</v>
      </c>
      <c r="I1274" s="579" t="s">
        <v>6</v>
      </c>
      <c r="J1274" s="579" t="s">
        <v>66</v>
      </c>
      <c r="K1274" s="723">
        <v>0.76923076923076938</v>
      </c>
      <c r="L1274" s="449"/>
      <c r="M1274" s="450">
        <v>13</v>
      </c>
      <c r="N1274" s="450">
        <v>10</v>
      </c>
      <c r="O1274" s="726">
        <f t="shared" si="42"/>
        <v>0.76923076923076927</v>
      </c>
      <c r="P1274" s="727">
        <v>1</v>
      </c>
      <c r="Q1274" s="352">
        <f t="shared" si="43"/>
        <v>99.999999999999986</v>
      </c>
      <c r="R1274" s="348"/>
      <c r="S1274" s="722"/>
    </row>
    <row r="1275" spans="1:19" s="447" customFormat="1">
      <c r="A1275" s="446" t="s">
        <v>4</v>
      </c>
      <c r="B1275" s="579" t="s">
        <v>3160</v>
      </c>
      <c r="C1275" s="412" t="s">
        <v>1915</v>
      </c>
      <c r="D1275" s="579" t="s">
        <v>3155</v>
      </c>
      <c r="E1275" s="415"/>
      <c r="F1275" s="448" t="s">
        <v>137</v>
      </c>
      <c r="G1275" s="412" t="s">
        <v>1946</v>
      </c>
      <c r="H1275" s="412" t="s">
        <v>11</v>
      </c>
      <c r="I1275" s="579" t="s">
        <v>6</v>
      </c>
      <c r="J1275" s="579" t="s">
        <v>66</v>
      </c>
      <c r="K1275" s="723">
        <v>8.4507042253521125E-2</v>
      </c>
      <c r="L1275" s="449"/>
      <c r="M1275" s="450">
        <v>71</v>
      </c>
      <c r="N1275" s="450">
        <v>4</v>
      </c>
      <c r="O1275" s="726">
        <f t="shared" si="42"/>
        <v>5.6338028169014086E-2</v>
      </c>
      <c r="P1275" s="727">
        <v>1</v>
      </c>
      <c r="Q1275" s="352">
        <f t="shared" si="43"/>
        <v>66.666666666666671</v>
      </c>
      <c r="R1275" s="348"/>
      <c r="S1275" s="722"/>
    </row>
    <row r="1276" spans="1:19" s="447" customFormat="1">
      <c r="A1276" s="446" t="s">
        <v>4</v>
      </c>
      <c r="B1276" s="579" t="s">
        <v>3160</v>
      </c>
      <c r="C1276" s="412" t="s">
        <v>1915</v>
      </c>
      <c r="D1276" s="579" t="s">
        <v>3155</v>
      </c>
      <c r="E1276" s="415" t="s">
        <v>3165</v>
      </c>
      <c r="F1276" s="448" t="s">
        <v>137</v>
      </c>
      <c r="G1276" s="412" t="s">
        <v>1946</v>
      </c>
      <c r="H1276" s="412" t="s">
        <v>11</v>
      </c>
      <c r="I1276" s="579" t="s">
        <v>6</v>
      </c>
      <c r="J1276" s="579" t="s">
        <v>66</v>
      </c>
      <c r="K1276" s="723">
        <v>0.25</v>
      </c>
      <c r="L1276" s="449" t="s">
        <v>3166</v>
      </c>
      <c r="M1276" s="450">
        <v>12</v>
      </c>
      <c r="N1276" s="450">
        <v>3</v>
      </c>
      <c r="O1276" s="726">
        <f t="shared" si="42"/>
        <v>0.25</v>
      </c>
      <c r="P1276" s="727">
        <v>1</v>
      </c>
      <c r="Q1276" s="352">
        <f t="shared" si="43"/>
        <v>100</v>
      </c>
      <c r="R1276" s="348"/>
      <c r="S1276" s="722"/>
    </row>
    <row r="1277" spans="1:19" s="447" customFormat="1">
      <c r="A1277" s="446" t="s">
        <v>4</v>
      </c>
      <c r="B1277" s="579" t="s">
        <v>3160</v>
      </c>
      <c r="C1277" s="412" t="s">
        <v>1915</v>
      </c>
      <c r="D1277" s="579" t="s">
        <v>3157</v>
      </c>
      <c r="E1277" s="415"/>
      <c r="F1277" s="448" t="s">
        <v>137</v>
      </c>
      <c r="G1277" s="412" t="s">
        <v>1946</v>
      </c>
      <c r="H1277" s="412" t="s">
        <v>11</v>
      </c>
      <c r="I1277" s="579" t="s">
        <v>6</v>
      </c>
      <c r="J1277" s="579" t="s">
        <v>66</v>
      </c>
      <c r="K1277" s="723">
        <v>0.12068965517241378</v>
      </c>
      <c r="L1277" s="449"/>
      <c r="M1277" s="450">
        <v>58</v>
      </c>
      <c r="N1277" s="450">
        <v>4</v>
      </c>
      <c r="O1277" s="726">
        <f t="shared" si="42"/>
        <v>6.8965517241379309E-2</v>
      </c>
      <c r="P1277" s="727">
        <v>1</v>
      </c>
      <c r="Q1277" s="352">
        <f t="shared" si="43"/>
        <v>57.142857142857146</v>
      </c>
      <c r="R1277" s="348"/>
      <c r="S1277" s="722"/>
    </row>
    <row r="1278" spans="1:19" s="447" customFormat="1">
      <c r="A1278" s="446" t="s">
        <v>4</v>
      </c>
      <c r="B1278" s="579" t="s">
        <v>3160</v>
      </c>
      <c r="C1278" s="412" t="s">
        <v>1916</v>
      </c>
      <c r="D1278" s="579" t="s">
        <v>3155</v>
      </c>
      <c r="E1278" s="415" t="s">
        <v>3167</v>
      </c>
      <c r="F1278" s="448" t="s">
        <v>137</v>
      </c>
      <c r="G1278" s="412" t="s">
        <v>1946</v>
      </c>
      <c r="H1278" s="412" t="s">
        <v>11</v>
      </c>
      <c r="I1278" s="579" t="s">
        <v>6</v>
      </c>
      <c r="J1278" s="579" t="s">
        <v>66</v>
      </c>
      <c r="K1278" s="723">
        <v>6.3492063492063489E-2</v>
      </c>
      <c r="L1278" s="449"/>
      <c r="M1278" s="450">
        <v>63</v>
      </c>
      <c r="N1278" s="450">
        <v>3</v>
      </c>
      <c r="O1278" s="726">
        <f t="shared" si="42"/>
        <v>4.7619047619047616E-2</v>
      </c>
      <c r="P1278" s="727">
        <v>1</v>
      </c>
      <c r="Q1278" s="352">
        <f t="shared" si="43"/>
        <v>75</v>
      </c>
      <c r="R1278" s="348"/>
      <c r="S1278" s="722"/>
    </row>
    <row r="1279" spans="1:19" s="447" customFormat="1">
      <c r="A1279" s="446" t="s">
        <v>4</v>
      </c>
      <c r="B1279" s="579" t="s">
        <v>3160</v>
      </c>
      <c r="C1279" s="412" t="s">
        <v>1916</v>
      </c>
      <c r="D1279" s="579" t="s">
        <v>3155</v>
      </c>
      <c r="E1279" s="415" t="s">
        <v>3168</v>
      </c>
      <c r="F1279" s="448" t="s">
        <v>137</v>
      </c>
      <c r="G1279" s="412" t="s">
        <v>1946</v>
      </c>
      <c r="H1279" s="412" t="s">
        <v>11</v>
      </c>
      <c r="I1279" s="579" t="s">
        <v>6</v>
      </c>
      <c r="J1279" s="579" t="s">
        <v>66</v>
      </c>
      <c r="K1279" s="723">
        <v>6.9767441860465115E-2</v>
      </c>
      <c r="L1279" s="449" t="s">
        <v>3166</v>
      </c>
      <c r="M1279" s="450">
        <v>43</v>
      </c>
      <c r="N1279" s="450">
        <v>3</v>
      </c>
      <c r="O1279" s="726">
        <f t="shared" si="42"/>
        <v>6.9767441860465115E-2</v>
      </c>
      <c r="P1279" s="727">
        <v>1</v>
      </c>
      <c r="Q1279" s="352">
        <f t="shared" si="43"/>
        <v>100</v>
      </c>
      <c r="R1279" s="348"/>
      <c r="S1279" s="722"/>
    </row>
    <row r="1280" spans="1:19" s="447" customFormat="1">
      <c r="A1280" s="446" t="s">
        <v>4</v>
      </c>
      <c r="B1280" s="579" t="s">
        <v>3160</v>
      </c>
      <c r="C1280" s="412" t="s">
        <v>1916</v>
      </c>
      <c r="D1280" s="579" t="s">
        <v>3157</v>
      </c>
      <c r="E1280" s="415"/>
      <c r="F1280" s="448" t="s">
        <v>137</v>
      </c>
      <c r="G1280" s="412" t="s">
        <v>1946</v>
      </c>
      <c r="H1280" s="412" t="s">
        <v>11</v>
      </c>
      <c r="I1280" s="579" t="s">
        <v>6</v>
      </c>
      <c r="J1280" s="579" t="s">
        <v>66</v>
      </c>
      <c r="K1280" s="723">
        <v>0.12345679012345678</v>
      </c>
      <c r="L1280" s="449"/>
      <c r="M1280" s="450">
        <v>81</v>
      </c>
      <c r="N1280" s="450">
        <v>9</v>
      </c>
      <c r="O1280" s="726">
        <f t="shared" si="42"/>
        <v>0.1111111111111111</v>
      </c>
      <c r="P1280" s="727">
        <v>1</v>
      </c>
      <c r="Q1280" s="352">
        <f t="shared" si="43"/>
        <v>90</v>
      </c>
      <c r="R1280" s="348"/>
      <c r="S1280" s="722"/>
    </row>
    <row r="1281" spans="1:19" s="447" customFormat="1">
      <c r="A1281" s="446" t="s">
        <v>4</v>
      </c>
      <c r="B1281" s="579" t="s">
        <v>3160</v>
      </c>
      <c r="C1281" s="412" t="s">
        <v>1916</v>
      </c>
      <c r="D1281" s="579" t="s">
        <v>3157</v>
      </c>
      <c r="E1281" s="415"/>
      <c r="F1281" s="448" t="s">
        <v>137</v>
      </c>
      <c r="G1281" s="412" t="s">
        <v>1946</v>
      </c>
      <c r="H1281" s="412" t="s">
        <v>11</v>
      </c>
      <c r="I1281" s="579" t="s">
        <v>6</v>
      </c>
      <c r="J1281" s="579" t="s">
        <v>66</v>
      </c>
      <c r="K1281" s="723">
        <v>0.1111111111111111</v>
      </c>
      <c r="L1281" s="449" t="s">
        <v>3166</v>
      </c>
      <c r="M1281" s="450">
        <v>27</v>
      </c>
      <c r="N1281" s="450">
        <v>3</v>
      </c>
      <c r="O1281" s="726">
        <f t="shared" si="42"/>
        <v>0.1111111111111111</v>
      </c>
      <c r="P1281" s="727">
        <v>1</v>
      </c>
      <c r="Q1281" s="352">
        <f t="shared" si="43"/>
        <v>100</v>
      </c>
      <c r="R1281" s="348"/>
      <c r="S1281" s="722"/>
    </row>
    <row r="1282" spans="1:19" s="447" customFormat="1">
      <c r="A1282" s="446" t="s">
        <v>4</v>
      </c>
      <c r="B1282" s="579" t="s">
        <v>3160</v>
      </c>
      <c r="C1282" s="412" t="s">
        <v>1916</v>
      </c>
      <c r="D1282" s="579" t="s">
        <v>3157</v>
      </c>
      <c r="E1282" s="415" t="s">
        <v>3169</v>
      </c>
      <c r="F1282" s="448" t="s">
        <v>137</v>
      </c>
      <c r="G1282" s="412" t="s">
        <v>1946</v>
      </c>
      <c r="H1282" s="412" t="s">
        <v>11</v>
      </c>
      <c r="I1282" s="579" t="s">
        <v>6</v>
      </c>
      <c r="J1282" s="579" t="s">
        <v>66</v>
      </c>
      <c r="K1282" s="723">
        <v>0.26315789473684209</v>
      </c>
      <c r="L1282" s="449" t="s">
        <v>3170</v>
      </c>
      <c r="M1282" s="450">
        <v>19</v>
      </c>
      <c r="N1282" s="450">
        <v>3</v>
      </c>
      <c r="O1282" s="726">
        <f t="shared" si="42"/>
        <v>0.15789473684210525</v>
      </c>
      <c r="P1282" s="727">
        <v>1</v>
      </c>
      <c r="Q1282" s="352">
        <f t="shared" si="43"/>
        <v>60</v>
      </c>
      <c r="R1282" s="348"/>
      <c r="S1282" s="722"/>
    </row>
    <row r="1283" spans="1:19" s="447" customFormat="1">
      <c r="A1283" s="446" t="s">
        <v>4</v>
      </c>
      <c r="B1283" s="579" t="s">
        <v>3160</v>
      </c>
      <c r="C1283" s="412" t="s">
        <v>1916</v>
      </c>
      <c r="D1283" s="579" t="s">
        <v>3158</v>
      </c>
      <c r="E1283" s="415"/>
      <c r="F1283" s="448" t="s">
        <v>137</v>
      </c>
      <c r="G1283" s="412" t="s">
        <v>1946</v>
      </c>
      <c r="H1283" s="412" t="s">
        <v>11</v>
      </c>
      <c r="I1283" s="579" t="s">
        <v>6</v>
      </c>
      <c r="J1283" s="579" t="s">
        <v>66</v>
      </c>
      <c r="K1283" s="723">
        <v>0.27586206896551724</v>
      </c>
      <c r="L1283" s="449"/>
      <c r="M1283" s="450">
        <v>29</v>
      </c>
      <c r="N1283" s="450">
        <v>8</v>
      </c>
      <c r="O1283" s="726">
        <f t="shared" si="42"/>
        <v>0.27586206896551724</v>
      </c>
      <c r="P1283" s="727">
        <v>1</v>
      </c>
      <c r="Q1283" s="352">
        <f t="shared" si="43"/>
        <v>100</v>
      </c>
      <c r="R1283" s="348"/>
      <c r="S1283" s="722"/>
    </row>
    <row r="1284" spans="1:19" s="447" customFormat="1">
      <c r="A1284" s="446" t="s">
        <v>4</v>
      </c>
      <c r="B1284" s="579" t="s">
        <v>3160</v>
      </c>
      <c r="C1284" s="412" t="s">
        <v>1916</v>
      </c>
      <c r="D1284" s="579" t="s">
        <v>3163</v>
      </c>
      <c r="E1284" s="415"/>
      <c r="F1284" s="448" t="s">
        <v>137</v>
      </c>
      <c r="G1284" s="412" t="s">
        <v>1946</v>
      </c>
      <c r="H1284" s="412" t="s">
        <v>11</v>
      </c>
      <c r="I1284" s="579" t="s">
        <v>6</v>
      </c>
      <c r="J1284" s="579" t="s">
        <v>66</v>
      </c>
      <c r="K1284" s="723">
        <v>0.4</v>
      </c>
      <c r="L1284" s="449"/>
      <c r="M1284" s="450">
        <v>25</v>
      </c>
      <c r="N1284" s="450">
        <v>10</v>
      </c>
      <c r="O1284" s="726">
        <f t="shared" si="42"/>
        <v>0.4</v>
      </c>
      <c r="P1284" s="727">
        <v>1</v>
      </c>
      <c r="Q1284" s="352">
        <f t="shared" si="43"/>
        <v>100</v>
      </c>
      <c r="R1284" s="348"/>
      <c r="S1284" s="722"/>
    </row>
    <row r="1285" spans="1:19" s="447" customFormat="1">
      <c r="A1285" s="446" t="s">
        <v>4</v>
      </c>
      <c r="B1285" s="579" t="s">
        <v>3160</v>
      </c>
      <c r="C1285" s="412" t="s">
        <v>1916</v>
      </c>
      <c r="D1285" s="579" t="s">
        <v>3163</v>
      </c>
      <c r="E1285" s="415" t="s">
        <v>3171</v>
      </c>
      <c r="F1285" s="448" t="s">
        <v>137</v>
      </c>
      <c r="G1285" s="412" t="s">
        <v>1946</v>
      </c>
      <c r="H1285" s="412" t="s">
        <v>11</v>
      </c>
      <c r="I1285" s="579" t="s">
        <v>6</v>
      </c>
      <c r="J1285" s="579" t="s">
        <v>66</v>
      </c>
      <c r="K1285" s="723">
        <v>0.45454545454545453</v>
      </c>
      <c r="L1285" s="449" t="s">
        <v>3166</v>
      </c>
      <c r="M1285" s="450">
        <v>22</v>
      </c>
      <c r="N1285" s="450">
        <v>9</v>
      </c>
      <c r="O1285" s="726">
        <f t="shared" si="42"/>
        <v>0.40909090909090912</v>
      </c>
      <c r="P1285" s="727">
        <v>1</v>
      </c>
      <c r="Q1285" s="352">
        <f t="shared" si="43"/>
        <v>90</v>
      </c>
      <c r="R1285" s="348"/>
      <c r="S1285" s="722"/>
    </row>
    <row r="1286" spans="1:19" s="447" customFormat="1">
      <c r="A1286" s="446" t="s">
        <v>4</v>
      </c>
      <c r="B1286" s="579" t="s">
        <v>3160</v>
      </c>
      <c r="C1286" s="412" t="s">
        <v>1917</v>
      </c>
      <c r="D1286" s="579" t="s">
        <v>3158</v>
      </c>
      <c r="E1286" s="415" t="s">
        <v>3172</v>
      </c>
      <c r="F1286" s="448" t="s">
        <v>137</v>
      </c>
      <c r="G1286" s="412" t="s">
        <v>1946</v>
      </c>
      <c r="H1286" s="412" t="s">
        <v>11</v>
      </c>
      <c r="I1286" s="579" t="s">
        <v>6</v>
      </c>
      <c r="J1286" s="579" t="s">
        <v>66</v>
      </c>
      <c r="K1286" s="723">
        <v>0.36363636363636365</v>
      </c>
      <c r="L1286" s="449"/>
      <c r="M1286" s="450">
        <v>11</v>
      </c>
      <c r="N1286" s="450">
        <v>3</v>
      </c>
      <c r="O1286" s="726">
        <f t="shared" si="42"/>
        <v>0.27272727272727271</v>
      </c>
      <c r="P1286" s="727">
        <v>1</v>
      </c>
      <c r="Q1286" s="352">
        <f t="shared" si="43"/>
        <v>75</v>
      </c>
      <c r="R1286" s="348"/>
      <c r="S1286" s="722"/>
    </row>
    <row r="1287" spans="1:19" s="447" customFormat="1">
      <c r="A1287" s="446" t="s">
        <v>4</v>
      </c>
      <c r="B1287" s="579" t="s">
        <v>3160</v>
      </c>
      <c r="C1287" s="412" t="s">
        <v>1917</v>
      </c>
      <c r="D1287" s="579" t="s">
        <v>3163</v>
      </c>
      <c r="E1287" s="415"/>
      <c r="F1287" s="448" t="s">
        <v>137</v>
      </c>
      <c r="G1287" s="412" t="s">
        <v>1946</v>
      </c>
      <c r="H1287" s="412" t="s">
        <v>11</v>
      </c>
      <c r="I1287" s="579" t="s">
        <v>6</v>
      </c>
      <c r="J1287" s="579" t="s">
        <v>66</v>
      </c>
      <c r="K1287" s="723">
        <v>0.4</v>
      </c>
      <c r="L1287" s="449"/>
      <c r="M1287" s="450">
        <v>30</v>
      </c>
      <c r="N1287" s="450">
        <v>9</v>
      </c>
      <c r="O1287" s="726">
        <f t="shared" si="42"/>
        <v>0.3</v>
      </c>
      <c r="P1287" s="727">
        <v>1</v>
      </c>
      <c r="Q1287" s="352">
        <f t="shared" si="43"/>
        <v>75</v>
      </c>
      <c r="R1287" s="348"/>
      <c r="S1287" s="722"/>
    </row>
    <row r="1288" spans="1:19" s="447" customFormat="1">
      <c r="A1288" s="446" t="s">
        <v>4</v>
      </c>
      <c r="B1288" s="579" t="s">
        <v>3160</v>
      </c>
      <c r="C1288" s="412" t="s">
        <v>1918</v>
      </c>
      <c r="D1288" s="579" t="s">
        <v>3163</v>
      </c>
      <c r="E1288" s="415" t="s">
        <v>3173</v>
      </c>
      <c r="F1288" s="448" t="s">
        <v>137</v>
      </c>
      <c r="G1288" s="412" t="s">
        <v>1946</v>
      </c>
      <c r="H1288" s="412" t="s">
        <v>11</v>
      </c>
      <c r="I1288" s="579" t="s">
        <v>6</v>
      </c>
      <c r="J1288" s="579" t="s">
        <v>66</v>
      </c>
      <c r="K1288" s="723">
        <v>0.69090909090909092</v>
      </c>
      <c r="L1288" s="449"/>
      <c r="M1288" s="450">
        <v>55</v>
      </c>
      <c r="N1288" s="450">
        <v>33</v>
      </c>
      <c r="O1288" s="726">
        <f t="shared" si="42"/>
        <v>0.6</v>
      </c>
      <c r="P1288" s="727">
        <v>1</v>
      </c>
      <c r="Q1288" s="352">
        <f t="shared" si="43"/>
        <v>86.84210526315789</v>
      </c>
      <c r="R1288" s="348"/>
      <c r="S1288" s="722"/>
    </row>
    <row r="1289" spans="1:19" s="447" customFormat="1">
      <c r="A1289" s="446" t="s">
        <v>4</v>
      </c>
      <c r="B1289" s="579" t="s">
        <v>3160</v>
      </c>
      <c r="C1289" s="412" t="s">
        <v>1919</v>
      </c>
      <c r="D1289" s="579" t="s">
        <v>3161</v>
      </c>
      <c r="E1289" s="415"/>
      <c r="F1289" s="448" t="s">
        <v>137</v>
      </c>
      <c r="G1289" s="412" t="s">
        <v>1946</v>
      </c>
      <c r="H1289" s="412" t="s">
        <v>11</v>
      </c>
      <c r="I1289" s="579" t="s">
        <v>6</v>
      </c>
      <c r="J1289" s="579" t="s">
        <v>66</v>
      </c>
      <c r="K1289" s="723">
        <v>3.6335721596724664E-2</v>
      </c>
      <c r="L1289" s="449"/>
      <c r="M1289" s="450">
        <v>1954</v>
      </c>
      <c r="N1289" s="450">
        <v>53</v>
      </c>
      <c r="O1289" s="726">
        <f t="shared" si="42"/>
        <v>2.7123848515864891E-2</v>
      </c>
      <c r="P1289" s="727">
        <v>1</v>
      </c>
      <c r="Q1289" s="352">
        <f t="shared" si="43"/>
        <v>74.647887323943664</v>
      </c>
      <c r="R1289" s="348"/>
      <c r="S1289" s="722"/>
    </row>
    <row r="1290" spans="1:19" s="447" customFormat="1">
      <c r="A1290" s="446" t="s">
        <v>4</v>
      </c>
      <c r="B1290" s="579" t="s">
        <v>3160</v>
      </c>
      <c r="C1290" s="412" t="s">
        <v>1919</v>
      </c>
      <c r="D1290" s="579" t="s">
        <v>3161</v>
      </c>
      <c r="E1290" s="415"/>
      <c r="F1290" s="448" t="s">
        <v>137</v>
      </c>
      <c r="G1290" s="412" t="s">
        <v>1946</v>
      </c>
      <c r="H1290" s="412" t="s">
        <v>11</v>
      </c>
      <c r="I1290" s="579" t="s">
        <v>6</v>
      </c>
      <c r="J1290" s="579" t="s">
        <v>66</v>
      </c>
      <c r="K1290" s="723">
        <v>4.5161290322580643E-2</v>
      </c>
      <c r="L1290" s="449" t="s">
        <v>3166</v>
      </c>
      <c r="M1290" s="450">
        <v>465</v>
      </c>
      <c r="N1290" s="450">
        <v>12</v>
      </c>
      <c r="O1290" s="726">
        <f t="shared" si="42"/>
        <v>2.5806451612903226E-2</v>
      </c>
      <c r="P1290" s="727">
        <v>1</v>
      </c>
      <c r="Q1290" s="352">
        <f t="shared" si="43"/>
        <v>57.142857142857146</v>
      </c>
      <c r="R1290" s="348"/>
      <c r="S1290" s="722"/>
    </row>
    <row r="1291" spans="1:19" s="447" customFormat="1">
      <c r="A1291" s="446" t="s">
        <v>4</v>
      </c>
      <c r="B1291" s="579" t="s">
        <v>3160</v>
      </c>
      <c r="C1291" s="412" t="s">
        <v>1919</v>
      </c>
      <c r="D1291" s="579" t="s">
        <v>3155</v>
      </c>
      <c r="E1291" s="415"/>
      <c r="F1291" s="448" t="s">
        <v>137</v>
      </c>
      <c r="G1291" s="412" t="s">
        <v>1946</v>
      </c>
      <c r="H1291" s="412" t="s">
        <v>11</v>
      </c>
      <c r="I1291" s="579" t="s">
        <v>6</v>
      </c>
      <c r="J1291" s="579" t="s">
        <v>66</v>
      </c>
      <c r="K1291" s="723">
        <v>0.1</v>
      </c>
      <c r="L1291" s="449"/>
      <c r="M1291" s="450">
        <v>60</v>
      </c>
      <c r="N1291" s="450">
        <v>4</v>
      </c>
      <c r="O1291" s="726">
        <f t="shared" si="42"/>
        <v>6.6666666666666666E-2</v>
      </c>
      <c r="P1291" s="727">
        <v>1</v>
      </c>
      <c r="Q1291" s="352">
        <f t="shared" si="43"/>
        <v>66.666666666666671</v>
      </c>
      <c r="R1291" s="348"/>
      <c r="S1291" s="722"/>
    </row>
    <row r="1292" spans="1:19" s="447" customFormat="1">
      <c r="A1292" s="446" t="s">
        <v>4</v>
      </c>
      <c r="B1292" s="579" t="s">
        <v>3160</v>
      </c>
      <c r="C1292" s="412" t="s">
        <v>1919</v>
      </c>
      <c r="D1292" s="579" t="s">
        <v>3155</v>
      </c>
      <c r="E1292" s="415" t="s">
        <v>3174</v>
      </c>
      <c r="F1292" s="448" t="s">
        <v>137</v>
      </c>
      <c r="G1292" s="412" t="s">
        <v>1946</v>
      </c>
      <c r="H1292" s="412" t="s">
        <v>11</v>
      </c>
      <c r="I1292" s="579" t="s">
        <v>6</v>
      </c>
      <c r="J1292" s="579" t="s">
        <v>66</v>
      </c>
      <c r="K1292" s="723">
        <v>0.35</v>
      </c>
      <c r="L1292" s="449" t="s">
        <v>3166</v>
      </c>
      <c r="M1292" s="450">
        <v>20</v>
      </c>
      <c r="N1292" s="450">
        <v>6</v>
      </c>
      <c r="O1292" s="726">
        <f t="shared" si="42"/>
        <v>0.3</v>
      </c>
      <c r="P1292" s="727">
        <v>1</v>
      </c>
      <c r="Q1292" s="352">
        <f t="shared" si="43"/>
        <v>85.714285714285708</v>
      </c>
      <c r="R1292" s="348"/>
      <c r="S1292" s="722"/>
    </row>
    <row r="1293" spans="1:19" s="447" customFormat="1">
      <c r="A1293" s="446" t="s">
        <v>4</v>
      </c>
      <c r="B1293" s="579" t="s">
        <v>3160</v>
      </c>
      <c r="C1293" s="412" t="s">
        <v>1919</v>
      </c>
      <c r="D1293" s="579" t="s">
        <v>3157</v>
      </c>
      <c r="E1293" s="415" t="s">
        <v>3175</v>
      </c>
      <c r="F1293" s="448" t="s">
        <v>137</v>
      </c>
      <c r="G1293" s="412" t="s">
        <v>1946</v>
      </c>
      <c r="H1293" s="412" t="s">
        <v>11</v>
      </c>
      <c r="I1293" s="579" t="s">
        <v>6</v>
      </c>
      <c r="J1293" s="579" t="s">
        <v>66</v>
      </c>
      <c r="K1293" s="723">
        <v>0.33333333333333326</v>
      </c>
      <c r="L1293" s="449"/>
      <c r="M1293" s="450">
        <v>42</v>
      </c>
      <c r="N1293" s="450">
        <v>8</v>
      </c>
      <c r="O1293" s="726">
        <f t="shared" si="42"/>
        <v>0.19047619047619047</v>
      </c>
      <c r="P1293" s="727">
        <v>1</v>
      </c>
      <c r="Q1293" s="352">
        <f t="shared" si="43"/>
        <v>57.14285714285716</v>
      </c>
      <c r="R1293" s="348"/>
      <c r="S1293" s="722"/>
    </row>
    <row r="1294" spans="1:19" s="447" customFormat="1">
      <c r="A1294" s="446" t="s">
        <v>4</v>
      </c>
      <c r="B1294" s="579" t="s">
        <v>3160</v>
      </c>
      <c r="C1294" s="412" t="s">
        <v>1920</v>
      </c>
      <c r="D1294" s="579" t="s">
        <v>3155</v>
      </c>
      <c r="E1294" s="415" t="s">
        <v>3176</v>
      </c>
      <c r="F1294" s="448" t="s">
        <v>137</v>
      </c>
      <c r="G1294" s="412" t="s">
        <v>1946</v>
      </c>
      <c r="H1294" s="412" t="s">
        <v>11</v>
      </c>
      <c r="I1294" s="579" t="s">
        <v>6</v>
      </c>
      <c r="J1294" s="579" t="s">
        <v>66</v>
      </c>
      <c r="K1294" s="723">
        <v>0.27777777777777779</v>
      </c>
      <c r="L1294" s="449"/>
      <c r="M1294" s="450">
        <v>18</v>
      </c>
      <c r="N1294" s="450">
        <v>3</v>
      </c>
      <c r="O1294" s="726">
        <f t="shared" si="42"/>
        <v>0.16666666666666666</v>
      </c>
      <c r="P1294" s="727">
        <v>1</v>
      </c>
      <c r="Q1294" s="352">
        <f t="shared" si="43"/>
        <v>60</v>
      </c>
      <c r="R1294" s="348"/>
      <c r="S1294" s="722"/>
    </row>
    <row r="1295" spans="1:19" s="447" customFormat="1">
      <c r="A1295" s="446" t="s">
        <v>4</v>
      </c>
      <c r="B1295" s="579" t="s">
        <v>3160</v>
      </c>
      <c r="C1295" s="412" t="s">
        <v>1920</v>
      </c>
      <c r="D1295" s="579" t="s">
        <v>3157</v>
      </c>
      <c r="E1295" s="415"/>
      <c r="F1295" s="448" t="s">
        <v>137</v>
      </c>
      <c r="G1295" s="412" t="s">
        <v>1946</v>
      </c>
      <c r="H1295" s="412" t="s">
        <v>11</v>
      </c>
      <c r="I1295" s="579" t="s">
        <v>6</v>
      </c>
      <c r="J1295" s="579" t="s">
        <v>66</v>
      </c>
      <c r="K1295" s="723">
        <v>0.10714285714285714</v>
      </c>
      <c r="L1295" s="449"/>
      <c r="M1295" s="450">
        <v>112</v>
      </c>
      <c r="N1295" s="450">
        <v>7</v>
      </c>
      <c r="O1295" s="726">
        <f t="shared" si="42"/>
        <v>6.25E-2</v>
      </c>
      <c r="P1295" s="727">
        <v>1</v>
      </c>
      <c r="Q1295" s="352">
        <f t="shared" si="43"/>
        <v>58.333333333333336</v>
      </c>
      <c r="R1295" s="348"/>
      <c r="S1295" s="722"/>
    </row>
    <row r="1296" spans="1:19" s="447" customFormat="1">
      <c r="A1296" s="446" t="s">
        <v>4</v>
      </c>
      <c r="B1296" s="579" t="s">
        <v>3160</v>
      </c>
      <c r="C1296" s="412" t="s">
        <v>1920</v>
      </c>
      <c r="D1296" s="579" t="s">
        <v>3157</v>
      </c>
      <c r="E1296" s="415" t="s">
        <v>3177</v>
      </c>
      <c r="F1296" s="448" t="s">
        <v>137</v>
      </c>
      <c r="G1296" s="412" t="s">
        <v>1946</v>
      </c>
      <c r="H1296" s="412" t="s">
        <v>11</v>
      </c>
      <c r="I1296" s="579" t="s">
        <v>6</v>
      </c>
      <c r="J1296" s="579" t="s">
        <v>66</v>
      </c>
      <c r="K1296" s="723">
        <v>0.1875</v>
      </c>
      <c r="L1296" s="449" t="s">
        <v>3166</v>
      </c>
      <c r="M1296" s="450">
        <v>16</v>
      </c>
      <c r="N1296" s="450">
        <v>3</v>
      </c>
      <c r="O1296" s="726">
        <f t="shared" si="42"/>
        <v>0.1875</v>
      </c>
      <c r="P1296" s="727">
        <v>1</v>
      </c>
      <c r="Q1296" s="352">
        <f t="shared" si="43"/>
        <v>100</v>
      </c>
      <c r="R1296" s="348"/>
      <c r="S1296" s="722"/>
    </row>
    <row r="1297" spans="1:19" s="447" customFormat="1">
      <c r="A1297" s="446" t="s">
        <v>4</v>
      </c>
      <c r="B1297" s="579" t="s">
        <v>3160</v>
      </c>
      <c r="C1297" s="412" t="s">
        <v>1920</v>
      </c>
      <c r="D1297" s="579" t="s">
        <v>3158</v>
      </c>
      <c r="E1297" s="415"/>
      <c r="F1297" s="448" t="s">
        <v>137</v>
      </c>
      <c r="G1297" s="412" t="s">
        <v>1946</v>
      </c>
      <c r="H1297" s="412" t="s">
        <v>11</v>
      </c>
      <c r="I1297" s="579" t="s">
        <v>6</v>
      </c>
      <c r="J1297" s="579" t="s">
        <v>66</v>
      </c>
      <c r="K1297" s="723">
        <v>0.17821782178217821</v>
      </c>
      <c r="L1297" s="449"/>
      <c r="M1297" s="450">
        <v>101</v>
      </c>
      <c r="N1297" s="450">
        <v>13</v>
      </c>
      <c r="O1297" s="726">
        <f t="shared" si="42"/>
        <v>0.12871287128712872</v>
      </c>
      <c r="P1297" s="727">
        <v>1</v>
      </c>
      <c r="Q1297" s="352">
        <f t="shared" si="43"/>
        <v>72.222222222222229</v>
      </c>
      <c r="R1297" s="348"/>
      <c r="S1297" s="722"/>
    </row>
    <row r="1298" spans="1:19" s="447" customFormat="1">
      <c r="A1298" s="446" t="s">
        <v>4</v>
      </c>
      <c r="B1298" s="579" t="s">
        <v>3160</v>
      </c>
      <c r="C1298" s="412" t="s">
        <v>1920</v>
      </c>
      <c r="D1298" s="579" t="s">
        <v>3163</v>
      </c>
      <c r="E1298" s="415"/>
      <c r="F1298" s="448" t="s">
        <v>137</v>
      </c>
      <c r="G1298" s="412" t="s">
        <v>1946</v>
      </c>
      <c r="H1298" s="412" t="s">
        <v>11</v>
      </c>
      <c r="I1298" s="579" t="s">
        <v>6</v>
      </c>
      <c r="J1298" s="579" t="s">
        <v>66</v>
      </c>
      <c r="K1298" s="723">
        <v>0.43209876543209874</v>
      </c>
      <c r="L1298" s="449"/>
      <c r="M1298" s="450">
        <v>81</v>
      </c>
      <c r="N1298" s="450">
        <v>27</v>
      </c>
      <c r="O1298" s="726">
        <f t="shared" si="42"/>
        <v>0.33333333333333331</v>
      </c>
      <c r="P1298" s="727">
        <v>1</v>
      </c>
      <c r="Q1298" s="352">
        <f t="shared" si="43"/>
        <v>77.142857142857153</v>
      </c>
      <c r="R1298" s="348"/>
      <c r="S1298" s="722"/>
    </row>
    <row r="1299" spans="1:19" s="447" customFormat="1">
      <c r="A1299" s="446" t="s">
        <v>4</v>
      </c>
      <c r="B1299" s="579" t="s">
        <v>3</v>
      </c>
      <c r="C1299" s="412" t="s">
        <v>38</v>
      </c>
      <c r="D1299" s="579" t="s">
        <v>3178</v>
      </c>
      <c r="E1299" s="415" t="s">
        <v>3179</v>
      </c>
      <c r="F1299" s="448" t="s">
        <v>137</v>
      </c>
      <c r="G1299" s="412" t="s">
        <v>1946</v>
      </c>
      <c r="H1299" s="412" t="s">
        <v>11</v>
      </c>
      <c r="I1299" s="579" t="s">
        <v>6</v>
      </c>
      <c r="J1299" s="579" t="s">
        <v>66</v>
      </c>
      <c r="K1299" s="723">
        <v>4.7058823529411764E-2</v>
      </c>
      <c r="L1299" s="449"/>
      <c r="M1299" s="450">
        <v>85</v>
      </c>
      <c r="N1299" s="450">
        <v>4</v>
      </c>
      <c r="O1299" s="726">
        <f t="shared" si="42"/>
        <v>4.7058823529411764E-2</v>
      </c>
      <c r="P1299" s="727">
        <v>1</v>
      </c>
      <c r="Q1299" s="352">
        <f t="shared" si="43"/>
        <v>100</v>
      </c>
      <c r="R1299" s="348"/>
      <c r="S1299" s="722"/>
    </row>
    <row r="1300" spans="1:19" s="447" customFormat="1">
      <c r="A1300" s="446" t="s">
        <v>4</v>
      </c>
      <c r="B1300" s="579" t="s">
        <v>3</v>
      </c>
      <c r="C1300" s="412" t="s">
        <v>38</v>
      </c>
      <c r="D1300" s="579" t="s">
        <v>3157</v>
      </c>
      <c r="E1300" s="415"/>
      <c r="F1300" s="448" t="s">
        <v>137</v>
      </c>
      <c r="G1300" s="412" t="s">
        <v>1946</v>
      </c>
      <c r="H1300" s="412" t="s">
        <v>11</v>
      </c>
      <c r="I1300" s="579" t="s">
        <v>6</v>
      </c>
      <c r="J1300" s="579" t="s">
        <v>66</v>
      </c>
      <c r="K1300" s="723">
        <v>5.6603773584905669E-2</v>
      </c>
      <c r="L1300" s="449"/>
      <c r="M1300" s="450">
        <v>53</v>
      </c>
      <c r="N1300" s="450">
        <v>2</v>
      </c>
      <c r="O1300" s="726">
        <f t="shared" si="42"/>
        <v>3.7735849056603772E-2</v>
      </c>
      <c r="P1300" s="727">
        <v>1</v>
      </c>
      <c r="Q1300" s="352">
        <f t="shared" si="43"/>
        <v>66.666666666666657</v>
      </c>
      <c r="R1300" s="348"/>
      <c r="S1300" s="722"/>
    </row>
    <row r="1301" spans="1:19" s="447" customFormat="1">
      <c r="A1301" s="446" t="s">
        <v>4</v>
      </c>
      <c r="B1301" s="579" t="s">
        <v>3</v>
      </c>
      <c r="C1301" s="412" t="s">
        <v>1913</v>
      </c>
      <c r="D1301" s="579" t="s">
        <v>3178</v>
      </c>
      <c r="E1301" s="415"/>
      <c r="F1301" s="448" t="s">
        <v>137</v>
      </c>
      <c r="G1301" s="412" t="s">
        <v>1946</v>
      </c>
      <c r="H1301" s="412" t="s">
        <v>11</v>
      </c>
      <c r="I1301" s="579" t="s">
        <v>6</v>
      </c>
      <c r="J1301" s="579" t="s">
        <v>66</v>
      </c>
      <c r="K1301" s="723">
        <v>7.6923076923076927E-2</v>
      </c>
      <c r="L1301" s="449"/>
      <c r="M1301" s="450">
        <v>39</v>
      </c>
      <c r="N1301" s="450">
        <v>3</v>
      </c>
      <c r="O1301" s="726">
        <f t="shared" si="42"/>
        <v>7.6923076923076927E-2</v>
      </c>
      <c r="P1301" s="727">
        <v>1</v>
      </c>
      <c r="Q1301" s="352">
        <f t="shared" si="43"/>
        <v>100</v>
      </c>
      <c r="R1301" s="348"/>
      <c r="S1301" s="722"/>
    </row>
    <row r="1302" spans="1:19" s="447" customFormat="1">
      <c r="A1302" s="446" t="s">
        <v>4</v>
      </c>
      <c r="B1302" s="579" t="s">
        <v>3</v>
      </c>
      <c r="C1302" s="412" t="s">
        <v>1913</v>
      </c>
      <c r="D1302" s="579" t="s">
        <v>3157</v>
      </c>
      <c r="E1302" s="415"/>
      <c r="F1302" s="448" t="s">
        <v>137</v>
      </c>
      <c r="G1302" s="412" t="s">
        <v>1946</v>
      </c>
      <c r="H1302" s="412" t="s">
        <v>11</v>
      </c>
      <c r="I1302" s="579" t="s">
        <v>6</v>
      </c>
      <c r="J1302" s="579" t="s">
        <v>66</v>
      </c>
      <c r="K1302" s="723">
        <v>0.21428571428571427</v>
      </c>
      <c r="L1302" s="449"/>
      <c r="M1302" s="450">
        <v>14</v>
      </c>
      <c r="N1302" s="450">
        <v>3</v>
      </c>
      <c r="O1302" s="726">
        <f t="shared" si="42"/>
        <v>0.21428571428571427</v>
      </c>
      <c r="P1302" s="727">
        <v>1</v>
      </c>
      <c r="Q1302" s="352">
        <f t="shared" si="43"/>
        <v>100</v>
      </c>
      <c r="R1302" s="348"/>
      <c r="S1302" s="722"/>
    </row>
    <row r="1303" spans="1:19" s="447" customFormat="1">
      <c r="A1303" s="446" t="s">
        <v>4</v>
      </c>
      <c r="B1303" s="579" t="s">
        <v>3</v>
      </c>
      <c r="C1303" s="412" t="s">
        <v>1914</v>
      </c>
      <c r="D1303" s="579" t="s">
        <v>3178</v>
      </c>
      <c r="E1303" s="415"/>
      <c r="F1303" s="448" t="s">
        <v>137</v>
      </c>
      <c r="G1303" s="412" t="s">
        <v>1946</v>
      </c>
      <c r="H1303" s="412" t="s">
        <v>11</v>
      </c>
      <c r="I1303" s="579" t="s">
        <v>6</v>
      </c>
      <c r="J1303" s="579" t="s">
        <v>66</v>
      </c>
      <c r="K1303" s="723">
        <v>0.16666666666666663</v>
      </c>
      <c r="L1303" s="449"/>
      <c r="M1303" s="450">
        <v>18</v>
      </c>
      <c r="N1303" s="450">
        <v>3</v>
      </c>
      <c r="O1303" s="726">
        <f t="shared" si="42"/>
        <v>0.16666666666666666</v>
      </c>
      <c r="P1303" s="727">
        <v>1</v>
      </c>
      <c r="Q1303" s="352">
        <f t="shared" si="43"/>
        <v>100.00000000000003</v>
      </c>
      <c r="R1303" s="348"/>
      <c r="S1303" s="722"/>
    </row>
    <row r="1304" spans="1:19" s="447" customFormat="1">
      <c r="A1304" s="446" t="s">
        <v>4</v>
      </c>
      <c r="B1304" s="579" t="s">
        <v>3</v>
      </c>
      <c r="C1304" s="412" t="s">
        <v>1914</v>
      </c>
      <c r="D1304" s="579" t="s">
        <v>3157</v>
      </c>
      <c r="E1304" s="415"/>
      <c r="F1304" s="448" t="s">
        <v>137</v>
      </c>
      <c r="G1304" s="412" t="s">
        <v>1946</v>
      </c>
      <c r="H1304" s="412" t="s">
        <v>11</v>
      </c>
      <c r="I1304" s="579" t="s">
        <v>6</v>
      </c>
      <c r="J1304" s="579" t="s">
        <v>66</v>
      </c>
      <c r="K1304" s="723">
        <v>0.10884353741496598</v>
      </c>
      <c r="L1304" s="449"/>
      <c r="M1304" s="450">
        <v>147</v>
      </c>
      <c r="N1304" s="450">
        <v>11</v>
      </c>
      <c r="O1304" s="726">
        <f t="shared" si="42"/>
        <v>7.4829931972789115E-2</v>
      </c>
      <c r="P1304" s="727">
        <v>1</v>
      </c>
      <c r="Q1304" s="352">
        <f t="shared" si="43"/>
        <v>68.75</v>
      </c>
      <c r="R1304" s="348"/>
      <c r="S1304" s="722"/>
    </row>
    <row r="1305" spans="1:19" s="447" customFormat="1">
      <c r="A1305" s="446" t="s">
        <v>4</v>
      </c>
      <c r="B1305" s="579" t="s">
        <v>3</v>
      </c>
      <c r="C1305" s="412" t="s">
        <v>1914</v>
      </c>
      <c r="D1305" s="579" t="s">
        <v>3158</v>
      </c>
      <c r="E1305" s="415"/>
      <c r="F1305" s="448" t="s">
        <v>137</v>
      </c>
      <c r="G1305" s="412" t="s">
        <v>1946</v>
      </c>
      <c r="H1305" s="412" t="s">
        <v>11</v>
      </c>
      <c r="I1305" s="579" t="s">
        <v>6</v>
      </c>
      <c r="J1305" s="579" t="s">
        <v>66</v>
      </c>
      <c r="K1305" s="723">
        <v>0.21122112211221122</v>
      </c>
      <c r="L1305" s="449"/>
      <c r="M1305" s="450">
        <v>303</v>
      </c>
      <c r="N1305" s="450">
        <v>54</v>
      </c>
      <c r="O1305" s="726">
        <f t="shared" si="42"/>
        <v>0.17821782178217821</v>
      </c>
      <c r="P1305" s="727">
        <v>1</v>
      </c>
      <c r="Q1305" s="352">
        <f t="shared" si="43"/>
        <v>84.375</v>
      </c>
      <c r="R1305" s="348"/>
      <c r="S1305" s="722"/>
    </row>
    <row r="1306" spans="1:19" s="447" customFormat="1">
      <c r="A1306" s="446" t="s">
        <v>4</v>
      </c>
      <c r="B1306" s="579" t="s">
        <v>3</v>
      </c>
      <c r="C1306" s="412" t="s">
        <v>1914</v>
      </c>
      <c r="D1306" s="579" t="s">
        <v>3163</v>
      </c>
      <c r="E1306" s="415"/>
      <c r="F1306" s="448" t="s">
        <v>137</v>
      </c>
      <c r="G1306" s="412" t="s">
        <v>1946</v>
      </c>
      <c r="H1306" s="412" t="s">
        <v>11</v>
      </c>
      <c r="I1306" s="579" t="s">
        <v>6</v>
      </c>
      <c r="J1306" s="579" t="s">
        <v>66</v>
      </c>
      <c r="K1306" s="723">
        <v>0.2196969696969697</v>
      </c>
      <c r="L1306" s="449"/>
      <c r="M1306" s="450">
        <v>132</v>
      </c>
      <c r="N1306" s="450">
        <v>23</v>
      </c>
      <c r="O1306" s="726">
        <f t="shared" si="42"/>
        <v>0.17424242424242425</v>
      </c>
      <c r="P1306" s="727">
        <v>1</v>
      </c>
      <c r="Q1306" s="352">
        <f t="shared" si="43"/>
        <v>79.310344827586206</v>
      </c>
      <c r="R1306" s="348"/>
      <c r="S1306" s="722"/>
    </row>
    <row r="1307" spans="1:19" s="447" customFormat="1">
      <c r="A1307" s="446" t="s">
        <v>4</v>
      </c>
      <c r="B1307" s="579" t="s">
        <v>3</v>
      </c>
      <c r="C1307" s="412" t="s">
        <v>1915</v>
      </c>
      <c r="D1307" s="579" t="s">
        <v>3157</v>
      </c>
      <c r="E1307" s="415" t="s">
        <v>3180</v>
      </c>
      <c r="F1307" s="448" t="s">
        <v>137</v>
      </c>
      <c r="G1307" s="412" t="s">
        <v>1946</v>
      </c>
      <c r="H1307" s="412" t="s">
        <v>11</v>
      </c>
      <c r="I1307" s="579" t="s">
        <v>6</v>
      </c>
      <c r="J1307" s="579" t="s">
        <v>66</v>
      </c>
      <c r="K1307" s="723">
        <v>0.41935483870967744</v>
      </c>
      <c r="L1307" s="449"/>
      <c r="M1307" s="450">
        <v>31</v>
      </c>
      <c r="N1307" s="450">
        <v>12</v>
      </c>
      <c r="O1307" s="726">
        <f t="shared" si="42"/>
        <v>0.38709677419354838</v>
      </c>
      <c r="P1307" s="727">
        <v>1</v>
      </c>
      <c r="Q1307" s="352">
        <f t="shared" si="43"/>
        <v>92.307692307692307</v>
      </c>
      <c r="R1307" s="348"/>
      <c r="S1307" s="722"/>
    </row>
    <row r="1308" spans="1:19" s="447" customFormat="1">
      <c r="A1308" s="446" t="s">
        <v>4</v>
      </c>
      <c r="B1308" s="579" t="s">
        <v>3</v>
      </c>
      <c r="C1308" s="412" t="s">
        <v>1916</v>
      </c>
      <c r="D1308" s="579" t="s">
        <v>3178</v>
      </c>
      <c r="E1308" s="415"/>
      <c r="F1308" s="448" t="s">
        <v>137</v>
      </c>
      <c r="G1308" s="412" t="s">
        <v>1946</v>
      </c>
      <c r="H1308" s="412" t="s">
        <v>11</v>
      </c>
      <c r="I1308" s="579" t="s">
        <v>6</v>
      </c>
      <c r="J1308" s="579" t="s">
        <v>66</v>
      </c>
      <c r="K1308" s="723">
        <v>6.3829787234042548E-2</v>
      </c>
      <c r="L1308" s="449"/>
      <c r="M1308" s="450">
        <v>47</v>
      </c>
      <c r="N1308" s="450">
        <v>2</v>
      </c>
      <c r="O1308" s="726">
        <f t="shared" si="42"/>
        <v>4.2553191489361701E-2</v>
      </c>
      <c r="P1308" s="727">
        <v>1</v>
      </c>
      <c r="Q1308" s="352">
        <f t="shared" si="43"/>
        <v>66.666666666666671</v>
      </c>
      <c r="R1308" s="348"/>
      <c r="S1308" s="722"/>
    </row>
    <row r="1309" spans="1:19" s="447" customFormat="1">
      <c r="A1309" s="446" t="s">
        <v>4</v>
      </c>
      <c r="B1309" s="579" t="s">
        <v>3</v>
      </c>
      <c r="C1309" s="412" t="s">
        <v>1916</v>
      </c>
      <c r="D1309" s="579" t="s">
        <v>3157</v>
      </c>
      <c r="E1309" s="415" t="s">
        <v>3181</v>
      </c>
      <c r="F1309" s="448" t="s">
        <v>137</v>
      </c>
      <c r="G1309" s="412" t="s">
        <v>1946</v>
      </c>
      <c r="H1309" s="412" t="s">
        <v>11</v>
      </c>
      <c r="I1309" s="579" t="s">
        <v>6</v>
      </c>
      <c r="J1309" s="579" t="s">
        <v>66</v>
      </c>
      <c r="K1309" s="723">
        <v>0.34782608695652173</v>
      </c>
      <c r="L1309" s="449"/>
      <c r="M1309" s="450">
        <v>23</v>
      </c>
      <c r="N1309" s="450">
        <v>4</v>
      </c>
      <c r="O1309" s="726">
        <f t="shared" si="42"/>
        <v>0.17391304347826086</v>
      </c>
      <c r="P1309" s="727">
        <v>1</v>
      </c>
      <c r="Q1309" s="352">
        <f t="shared" si="43"/>
        <v>50</v>
      </c>
      <c r="R1309" s="348"/>
      <c r="S1309" s="722"/>
    </row>
    <row r="1310" spans="1:19" s="447" customFormat="1">
      <c r="A1310" s="446" t="s">
        <v>4</v>
      </c>
      <c r="B1310" s="579" t="s">
        <v>3</v>
      </c>
      <c r="C1310" s="412" t="s">
        <v>1917</v>
      </c>
      <c r="D1310" s="579" t="s">
        <v>3157</v>
      </c>
      <c r="E1310" s="415" t="s">
        <v>3182</v>
      </c>
      <c r="F1310" s="448" t="s">
        <v>137</v>
      </c>
      <c r="G1310" s="412" t="s">
        <v>1946</v>
      </c>
      <c r="H1310" s="412" t="s">
        <v>11</v>
      </c>
      <c r="I1310" s="579" t="s">
        <v>6</v>
      </c>
      <c r="J1310" s="579" t="s">
        <v>66</v>
      </c>
      <c r="K1310" s="723">
        <v>0.21428571428571427</v>
      </c>
      <c r="L1310" s="449"/>
      <c r="M1310" s="450">
        <v>42</v>
      </c>
      <c r="N1310" s="450">
        <v>8</v>
      </c>
      <c r="O1310" s="726">
        <f t="shared" si="42"/>
        <v>0.19047619047619047</v>
      </c>
      <c r="P1310" s="727">
        <v>1</v>
      </c>
      <c r="Q1310" s="352">
        <f t="shared" si="43"/>
        <v>88.888888888888886</v>
      </c>
      <c r="R1310" s="348"/>
      <c r="S1310" s="722"/>
    </row>
    <row r="1311" spans="1:19" s="447" customFormat="1">
      <c r="A1311" s="446" t="s">
        <v>4</v>
      </c>
      <c r="B1311" s="579" t="s">
        <v>3</v>
      </c>
      <c r="C1311" s="412" t="s">
        <v>1917</v>
      </c>
      <c r="D1311" s="579" t="s">
        <v>3158</v>
      </c>
      <c r="E1311" s="415" t="s">
        <v>3183</v>
      </c>
      <c r="F1311" s="448" t="s">
        <v>137</v>
      </c>
      <c r="G1311" s="412" t="s">
        <v>1946</v>
      </c>
      <c r="H1311" s="412" t="s">
        <v>11</v>
      </c>
      <c r="I1311" s="579" t="s">
        <v>6</v>
      </c>
      <c r="J1311" s="579" t="s">
        <v>66</v>
      </c>
      <c r="K1311" s="723">
        <v>0.31818181818181818</v>
      </c>
      <c r="L1311" s="449"/>
      <c r="M1311" s="450">
        <v>22</v>
      </c>
      <c r="N1311" s="450">
        <v>5</v>
      </c>
      <c r="O1311" s="726">
        <f t="shared" si="42"/>
        <v>0.22727272727272727</v>
      </c>
      <c r="P1311" s="727">
        <v>1</v>
      </c>
      <c r="Q1311" s="352">
        <f t="shared" si="43"/>
        <v>71.428571428571416</v>
      </c>
      <c r="R1311" s="348"/>
      <c r="S1311" s="722"/>
    </row>
    <row r="1312" spans="1:19" s="447" customFormat="1">
      <c r="A1312" s="446" t="s">
        <v>4</v>
      </c>
      <c r="B1312" s="579" t="s">
        <v>3</v>
      </c>
      <c r="C1312" s="412" t="s">
        <v>1919</v>
      </c>
      <c r="D1312" s="579" t="s">
        <v>3184</v>
      </c>
      <c r="E1312" s="415"/>
      <c r="F1312" s="448" t="s">
        <v>137</v>
      </c>
      <c r="G1312" s="412" t="s">
        <v>1946</v>
      </c>
      <c r="H1312" s="412" t="s">
        <v>11</v>
      </c>
      <c r="I1312" s="579" t="s">
        <v>6</v>
      </c>
      <c r="J1312" s="579" t="s">
        <v>66</v>
      </c>
      <c r="K1312" s="723">
        <v>4.5871559633027525E-2</v>
      </c>
      <c r="L1312" s="449"/>
      <c r="M1312" s="450">
        <v>109</v>
      </c>
      <c r="N1312" s="450">
        <v>3</v>
      </c>
      <c r="O1312" s="726">
        <f t="shared" si="42"/>
        <v>2.7522935779816515E-2</v>
      </c>
      <c r="P1312" s="727">
        <v>1</v>
      </c>
      <c r="Q1312" s="352">
        <f t="shared" si="43"/>
        <v>60</v>
      </c>
      <c r="R1312" s="348"/>
      <c r="S1312" s="722"/>
    </row>
    <row r="1313" spans="1:19" s="447" customFormat="1">
      <c r="A1313" s="446" t="s">
        <v>4</v>
      </c>
      <c r="B1313" s="579" t="s">
        <v>3</v>
      </c>
      <c r="C1313" s="412" t="s">
        <v>1919</v>
      </c>
      <c r="D1313" s="579" t="s">
        <v>3178</v>
      </c>
      <c r="E1313" s="415"/>
      <c r="F1313" s="448" t="s">
        <v>137</v>
      </c>
      <c r="G1313" s="412" t="s">
        <v>1946</v>
      </c>
      <c r="H1313" s="412" t="s">
        <v>11</v>
      </c>
      <c r="I1313" s="579" t="s">
        <v>6</v>
      </c>
      <c r="J1313" s="579" t="s">
        <v>66</v>
      </c>
      <c r="K1313" s="723">
        <v>3.9430449069003289E-2</v>
      </c>
      <c r="L1313" s="449"/>
      <c r="M1313" s="450">
        <v>913</v>
      </c>
      <c r="N1313" s="450">
        <v>28</v>
      </c>
      <c r="O1313" s="726">
        <f t="shared" si="42"/>
        <v>3.0668127053669222E-2</v>
      </c>
      <c r="P1313" s="727">
        <v>1</v>
      </c>
      <c r="Q1313" s="352">
        <f t="shared" si="43"/>
        <v>77.777777777777786</v>
      </c>
      <c r="R1313" s="348"/>
      <c r="S1313" s="722"/>
    </row>
    <row r="1314" spans="1:19" s="447" customFormat="1">
      <c r="A1314" s="446" t="s">
        <v>4</v>
      </c>
      <c r="B1314" s="579" t="s">
        <v>3</v>
      </c>
      <c r="C1314" s="412" t="s">
        <v>1919</v>
      </c>
      <c r="D1314" s="579" t="s">
        <v>3157</v>
      </c>
      <c r="E1314" s="415" t="s">
        <v>3185</v>
      </c>
      <c r="F1314" s="448" t="s">
        <v>137</v>
      </c>
      <c r="G1314" s="412" t="s">
        <v>1946</v>
      </c>
      <c r="H1314" s="412" t="s">
        <v>11</v>
      </c>
      <c r="I1314" s="579" t="s">
        <v>6</v>
      </c>
      <c r="J1314" s="579" t="s">
        <v>66</v>
      </c>
      <c r="K1314" s="723">
        <v>0.26470588235294118</v>
      </c>
      <c r="L1314" s="449"/>
      <c r="M1314" s="450">
        <v>34</v>
      </c>
      <c r="N1314" s="450">
        <v>7</v>
      </c>
      <c r="O1314" s="726">
        <f t="shared" si="42"/>
        <v>0.20588235294117646</v>
      </c>
      <c r="P1314" s="727">
        <v>1</v>
      </c>
      <c r="Q1314" s="352">
        <f t="shared" si="43"/>
        <v>77.777777777777786</v>
      </c>
      <c r="R1314" s="348"/>
      <c r="S1314" s="722"/>
    </row>
    <row r="1315" spans="1:19" s="447" customFormat="1">
      <c r="A1315" s="446" t="s">
        <v>4</v>
      </c>
      <c r="B1315" s="579" t="s">
        <v>3</v>
      </c>
      <c r="C1315" s="412" t="s">
        <v>1920</v>
      </c>
      <c r="D1315" s="579" t="s">
        <v>3178</v>
      </c>
      <c r="E1315" s="415"/>
      <c r="F1315" s="448" t="s">
        <v>137</v>
      </c>
      <c r="G1315" s="412" t="s">
        <v>1946</v>
      </c>
      <c r="H1315" s="412" t="s">
        <v>11</v>
      </c>
      <c r="I1315" s="579" t="s">
        <v>6</v>
      </c>
      <c r="J1315" s="579" t="s">
        <v>66</v>
      </c>
      <c r="K1315" s="723">
        <v>0.16666666666666663</v>
      </c>
      <c r="L1315" s="449"/>
      <c r="M1315" s="450">
        <v>18</v>
      </c>
      <c r="N1315" s="450">
        <v>2</v>
      </c>
      <c r="O1315" s="726">
        <f t="shared" si="42"/>
        <v>0.1111111111111111</v>
      </c>
      <c r="P1315" s="727">
        <v>1</v>
      </c>
      <c r="Q1315" s="352">
        <f t="shared" si="43"/>
        <v>66.666666666666686</v>
      </c>
      <c r="R1315" s="348"/>
      <c r="S1315" s="722"/>
    </row>
    <row r="1316" spans="1:19" s="447" customFormat="1">
      <c r="A1316" s="446" t="s">
        <v>4</v>
      </c>
      <c r="B1316" s="579" t="s">
        <v>3</v>
      </c>
      <c r="C1316" s="412" t="s">
        <v>1920</v>
      </c>
      <c r="D1316" s="579" t="s">
        <v>3157</v>
      </c>
      <c r="E1316" s="415"/>
      <c r="F1316" s="448" t="s">
        <v>137</v>
      </c>
      <c r="G1316" s="412" t="s">
        <v>1946</v>
      </c>
      <c r="H1316" s="412" t="s">
        <v>11</v>
      </c>
      <c r="I1316" s="579" t="s">
        <v>6</v>
      </c>
      <c r="J1316" s="579" t="s">
        <v>66</v>
      </c>
      <c r="K1316" s="723">
        <v>0.10714285714285714</v>
      </c>
      <c r="L1316" s="449"/>
      <c r="M1316" s="450">
        <v>84</v>
      </c>
      <c r="N1316" s="450">
        <v>8</v>
      </c>
      <c r="O1316" s="726">
        <f t="shared" si="42"/>
        <v>9.5238095238095233E-2</v>
      </c>
      <c r="P1316" s="727">
        <v>1</v>
      </c>
      <c r="Q1316" s="352">
        <f t="shared" si="43"/>
        <v>88.888888888888886</v>
      </c>
      <c r="R1316" s="348"/>
      <c r="S1316" s="722"/>
    </row>
    <row r="1317" spans="1:19" s="447" customFormat="1">
      <c r="A1317" s="446" t="s">
        <v>4</v>
      </c>
      <c r="B1317" s="579" t="s">
        <v>3</v>
      </c>
      <c r="C1317" s="412" t="s">
        <v>1920</v>
      </c>
      <c r="D1317" s="579" t="s">
        <v>3158</v>
      </c>
      <c r="E1317" s="415"/>
      <c r="F1317" s="448" t="s">
        <v>137</v>
      </c>
      <c r="G1317" s="412" t="s">
        <v>1946</v>
      </c>
      <c r="H1317" s="412" t="s">
        <v>11</v>
      </c>
      <c r="I1317" s="579" t="s">
        <v>6</v>
      </c>
      <c r="J1317" s="579" t="s">
        <v>66</v>
      </c>
      <c r="K1317" s="723">
        <v>0.14772727272727273</v>
      </c>
      <c r="L1317" s="449"/>
      <c r="M1317" s="450">
        <v>88</v>
      </c>
      <c r="N1317" s="450">
        <v>12</v>
      </c>
      <c r="O1317" s="726">
        <f t="shared" si="42"/>
        <v>0.13636363636363635</v>
      </c>
      <c r="P1317" s="727">
        <v>1</v>
      </c>
      <c r="Q1317" s="352">
        <f t="shared" si="43"/>
        <v>92.307692307692307</v>
      </c>
      <c r="R1317" s="348"/>
      <c r="S1317" s="722"/>
    </row>
    <row r="1318" spans="1:19" s="447" customFormat="1">
      <c r="A1318" s="446" t="s">
        <v>4</v>
      </c>
      <c r="B1318" s="579" t="s">
        <v>3</v>
      </c>
      <c r="C1318" s="412" t="s">
        <v>1920</v>
      </c>
      <c r="D1318" s="579" t="s">
        <v>3163</v>
      </c>
      <c r="E1318" s="415" t="s">
        <v>3186</v>
      </c>
      <c r="F1318" s="448" t="s">
        <v>137</v>
      </c>
      <c r="G1318" s="412" t="s">
        <v>1946</v>
      </c>
      <c r="H1318" s="412" t="s">
        <v>11</v>
      </c>
      <c r="I1318" s="579" t="s">
        <v>6</v>
      </c>
      <c r="J1318" s="579" t="s">
        <v>66</v>
      </c>
      <c r="K1318" s="723">
        <v>0.76923076923076938</v>
      </c>
      <c r="L1318" s="449"/>
      <c r="M1318" s="450">
        <v>26</v>
      </c>
      <c r="N1318" s="450">
        <v>18</v>
      </c>
      <c r="O1318" s="726">
        <f t="shared" si="42"/>
        <v>0.69230769230769229</v>
      </c>
      <c r="P1318" s="727">
        <v>1</v>
      </c>
      <c r="Q1318" s="352">
        <f t="shared" si="43"/>
        <v>89.999999999999986</v>
      </c>
      <c r="R1318" s="348"/>
      <c r="S1318" s="722"/>
    </row>
    <row r="1319" spans="1:19" s="447" customFormat="1">
      <c r="A1319" s="446" t="s">
        <v>4</v>
      </c>
      <c r="B1319" s="579" t="s">
        <v>591</v>
      </c>
      <c r="C1319" s="412" t="s">
        <v>1914</v>
      </c>
      <c r="D1319" s="579" t="s">
        <v>3163</v>
      </c>
      <c r="E1319" s="415"/>
      <c r="F1319" s="448" t="s">
        <v>137</v>
      </c>
      <c r="G1319" s="412" t="s">
        <v>1946</v>
      </c>
      <c r="H1319" s="412" t="s">
        <v>11</v>
      </c>
      <c r="I1319" s="579" t="s">
        <v>6</v>
      </c>
      <c r="J1319" s="579" t="s">
        <v>66</v>
      </c>
      <c r="K1319" s="723">
        <v>0.75609756097560976</v>
      </c>
      <c r="L1319" s="449"/>
      <c r="M1319" s="450">
        <v>41</v>
      </c>
      <c r="N1319" s="450">
        <v>29</v>
      </c>
      <c r="O1319" s="726">
        <f t="shared" si="42"/>
        <v>0.70731707317073167</v>
      </c>
      <c r="P1319" s="727">
        <v>1</v>
      </c>
      <c r="Q1319" s="352">
        <f t="shared" si="43"/>
        <v>93.548387096774192</v>
      </c>
      <c r="R1319" s="348"/>
      <c r="S1319" s="722"/>
    </row>
    <row r="1320" spans="1:19" s="447" customFormat="1">
      <c r="A1320" s="446" t="s">
        <v>4</v>
      </c>
      <c r="B1320" s="579" t="s">
        <v>591</v>
      </c>
      <c r="C1320" s="412" t="s">
        <v>1914</v>
      </c>
      <c r="D1320" s="579" t="s">
        <v>3164</v>
      </c>
      <c r="E1320" s="415"/>
      <c r="F1320" s="448" t="s">
        <v>137</v>
      </c>
      <c r="G1320" s="412" t="s">
        <v>1946</v>
      </c>
      <c r="H1320" s="412" t="s">
        <v>11</v>
      </c>
      <c r="I1320" s="579" t="s">
        <v>6</v>
      </c>
      <c r="J1320" s="579" t="s">
        <v>66</v>
      </c>
      <c r="K1320" s="723">
        <v>0.78787878787878785</v>
      </c>
      <c r="L1320" s="449"/>
      <c r="M1320" s="450">
        <v>33</v>
      </c>
      <c r="N1320" s="450">
        <v>23</v>
      </c>
      <c r="O1320" s="726">
        <f t="shared" si="42"/>
        <v>0.69696969696969702</v>
      </c>
      <c r="P1320" s="727">
        <v>1</v>
      </c>
      <c r="Q1320" s="352">
        <f t="shared" si="43"/>
        <v>88.461538461538453</v>
      </c>
      <c r="R1320" s="348"/>
      <c r="S1320" s="722"/>
    </row>
    <row r="1321" spans="1:19" s="447" customFormat="1">
      <c r="A1321" s="446" t="s">
        <v>4</v>
      </c>
      <c r="B1321" s="579" t="s">
        <v>591</v>
      </c>
      <c r="C1321" s="412" t="s">
        <v>1916</v>
      </c>
      <c r="D1321" s="579" t="s">
        <v>3163</v>
      </c>
      <c r="E1321" s="415" t="s">
        <v>3187</v>
      </c>
      <c r="F1321" s="448" t="s">
        <v>137</v>
      </c>
      <c r="G1321" s="412" t="s">
        <v>1946</v>
      </c>
      <c r="H1321" s="412" t="s">
        <v>11</v>
      </c>
      <c r="I1321" s="579" t="s">
        <v>6</v>
      </c>
      <c r="J1321" s="579" t="s">
        <v>66</v>
      </c>
      <c r="K1321" s="723">
        <v>0.75</v>
      </c>
      <c r="L1321" s="449"/>
      <c r="M1321" s="450">
        <v>12</v>
      </c>
      <c r="N1321" s="450">
        <v>7</v>
      </c>
      <c r="O1321" s="726">
        <f t="shared" si="42"/>
        <v>0.58333333333333337</v>
      </c>
      <c r="P1321" s="727">
        <v>1</v>
      </c>
      <c r="Q1321" s="352">
        <f t="shared" si="43"/>
        <v>77.777777777777786</v>
      </c>
      <c r="R1321" s="348"/>
      <c r="S1321" s="722"/>
    </row>
    <row r="1322" spans="1:19" s="447" customFormat="1">
      <c r="A1322" s="446" t="s">
        <v>4</v>
      </c>
      <c r="B1322" s="579" t="s">
        <v>591</v>
      </c>
      <c r="C1322" s="412" t="s">
        <v>1917</v>
      </c>
      <c r="D1322" s="579" t="s">
        <v>3163</v>
      </c>
      <c r="E1322" s="415" t="s">
        <v>3188</v>
      </c>
      <c r="F1322" s="448" t="s">
        <v>137</v>
      </c>
      <c r="G1322" s="412" t="s">
        <v>1946</v>
      </c>
      <c r="H1322" s="412" t="s">
        <v>11</v>
      </c>
      <c r="I1322" s="579" t="s">
        <v>6</v>
      </c>
      <c r="J1322" s="579" t="s">
        <v>66</v>
      </c>
      <c r="K1322" s="723">
        <v>0.77419354838709675</v>
      </c>
      <c r="L1322" s="449"/>
      <c r="M1322" s="450">
        <v>62</v>
      </c>
      <c r="N1322" s="450">
        <v>45</v>
      </c>
      <c r="O1322" s="726">
        <f t="shared" si="42"/>
        <v>0.72580645161290325</v>
      </c>
      <c r="P1322" s="727">
        <v>1</v>
      </c>
      <c r="Q1322" s="352">
        <f t="shared" si="43"/>
        <v>93.75</v>
      </c>
      <c r="R1322" s="348"/>
      <c r="S1322" s="722"/>
    </row>
    <row r="1323" spans="1:19" s="447" customFormat="1">
      <c r="A1323" s="446" t="s">
        <v>4</v>
      </c>
      <c r="B1323" s="579" t="s">
        <v>591</v>
      </c>
      <c r="C1323" s="412" t="s">
        <v>1917</v>
      </c>
      <c r="D1323" s="579" t="s">
        <v>3164</v>
      </c>
      <c r="E1323" s="415"/>
      <c r="F1323" s="448" t="s">
        <v>137</v>
      </c>
      <c r="G1323" s="412" t="s">
        <v>1946</v>
      </c>
      <c r="H1323" s="412" t="s">
        <v>11</v>
      </c>
      <c r="I1323" s="579" t="s">
        <v>6</v>
      </c>
      <c r="J1323" s="579" t="s">
        <v>66</v>
      </c>
      <c r="K1323" s="723">
        <v>0.8</v>
      </c>
      <c r="L1323" s="449"/>
      <c r="M1323" s="450">
        <v>25</v>
      </c>
      <c r="N1323" s="450">
        <v>18</v>
      </c>
      <c r="O1323" s="726">
        <f t="shared" si="42"/>
        <v>0.72</v>
      </c>
      <c r="P1323" s="727">
        <v>1</v>
      </c>
      <c r="Q1323" s="352">
        <f t="shared" si="43"/>
        <v>90</v>
      </c>
      <c r="R1323" s="348"/>
      <c r="S1323" s="722"/>
    </row>
    <row r="1324" spans="1:19" s="447" customFormat="1">
      <c r="A1324" s="446" t="s">
        <v>4</v>
      </c>
      <c r="B1324" s="579" t="s">
        <v>591</v>
      </c>
      <c r="C1324" s="412" t="s">
        <v>1920</v>
      </c>
      <c r="D1324" s="579" t="s">
        <v>3164</v>
      </c>
      <c r="E1324" s="415"/>
      <c r="F1324" s="448" t="s">
        <v>137</v>
      </c>
      <c r="G1324" s="412" t="s">
        <v>1946</v>
      </c>
      <c r="H1324" s="412" t="s">
        <v>11</v>
      </c>
      <c r="I1324" s="579" t="s">
        <v>6</v>
      </c>
      <c r="J1324" s="579" t="s">
        <v>66</v>
      </c>
      <c r="K1324" s="723">
        <v>0.76923076923076938</v>
      </c>
      <c r="L1324" s="449"/>
      <c r="M1324" s="450">
        <v>26</v>
      </c>
      <c r="N1324" s="450">
        <v>19</v>
      </c>
      <c r="O1324" s="726">
        <f t="shared" si="42"/>
        <v>0.73076923076923073</v>
      </c>
      <c r="P1324" s="727">
        <v>1</v>
      </c>
      <c r="Q1324" s="352">
        <f t="shared" si="43"/>
        <v>94.999999999999986</v>
      </c>
      <c r="R1324" s="348"/>
      <c r="S1324" s="722"/>
    </row>
    <row r="1325" spans="1:19" s="447" customFormat="1">
      <c r="A1325" s="446" t="s">
        <v>4</v>
      </c>
      <c r="B1325" s="579" t="s">
        <v>3160</v>
      </c>
      <c r="C1325" s="412" t="s">
        <v>38</v>
      </c>
      <c r="D1325" s="579" t="s">
        <v>3155</v>
      </c>
      <c r="E1325" s="415" t="s">
        <v>3156</v>
      </c>
      <c r="F1325" s="448" t="s">
        <v>138</v>
      </c>
      <c r="G1325" s="412" t="s">
        <v>1938</v>
      </c>
      <c r="H1325" s="412" t="s">
        <v>11</v>
      </c>
      <c r="I1325" s="579" t="s">
        <v>6</v>
      </c>
      <c r="J1325" s="579" t="s">
        <v>66</v>
      </c>
      <c r="K1325" s="723">
        <v>6.0869565217391307E-2</v>
      </c>
      <c r="L1325" s="449"/>
      <c r="M1325" s="450">
        <v>115</v>
      </c>
      <c r="N1325" s="450">
        <v>5</v>
      </c>
      <c r="O1325" s="726">
        <f>N1325/M1325</f>
        <v>4.3478260869565216E-2</v>
      </c>
      <c r="P1325" s="727">
        <v>1</v>
      </c>
      <c r="Q1325" s="352">
        <f>N1325/(M1325*K1325/100)</f>
        <v>71.428571428571416</v>
      </c>
      <c r="R1325" s="348"/>
      <c r="S1325" s="722"/>
    </row>
    <row r="1326" spans="1:19" s="447" customFormat="1">
      <c r="A1326" s="446" t="s">
        <v>4</v>
      </c>
      <c r="B1326" s="579" t="s">
        <v>3160</v>
      </c>
      <c r="C1326" s="412" t="s">
        <v>38</v>
      </c>
      <c r="D1326" s="579" t="s">
        <v>3157</v>
      </c>
      <c r="E1326" s="415"/>
      <c r="F1326" s="448" t="s">
        <v>138</v>
      </c>
      <c r="G1326" s="412" t="s">
        <v>1938</v>
      </c>
      <c r="H1326" s="412" t="s">
        <v>11</v>
      </c>
      <c r="I1326" s="579" t="s">
        <v>6</v>
      </c>
      <c r="J1326" s="579" t="s">
        <v>66</v>
      </c>
      <c r="K1326" s="723">
        <v>0.14388489208633093</v>
      </c>
      <c r="L1326" s="449"/>
      <c r="M1326" s="450">
        <v>139</v>
      </c>
      <c r="N1326" s="450">
        <v>16</v>
      </c>
      <c r="O1326" s="726">
        <f t="shared" ref="O1326:O1384" si="44">N1326/M1326</f>
        <v>0.11510791366906475</v>
      </c>
      <c r="P1326" s="727">
        <v>1</v>
      </c>
      <c r="Q1326" s="352">
        <f t="shared" ref="Q1326:Q1384" si="45">N1326/(M1326*K1326/100)</f>
        <v>80</v>
      </c>
      <c r="R1326" s="348"/>
      <c r="S1326" s="722"/>
    </row>
    <row r="1327" spans="1:19" s="447" customFormat="1">
      <c r="A1327" s="446" t="s">
        <v>4</v>
      </c>
      <c r="B1327" s="579" t="s">
        <v>3160</v>
      </c>
      <c r="C1327" s="412" t="s">
        <v>38</v>
      </c>
      <c r="D1327" s="579" t="s">
        <v>3158</v>
      </c>
      <c r="E1327" s="415" t="s">
        <v>3159</v>
      </c>
      <c r="F1327" s="448" t="s">
        <v>138</v>
      </c>
      <c r="G1327" s="412" t="s">
        <v>1938</v>
      </c>
      <c r="H1327" s="412" t="s">
        <v>11</v>
      </c>
      <c r="I1327" s="579" t="s">
        <v>6</v>
      </c>
      <c r="J1327" s="579" t="s">
        <v>66</v>
      </c>
      <c r="K1327" s="723">
        <v>0.32</v>
      </c>
      <c r="L1327" s="449"/>
      <c r="M1327" s="450">
        <v>25</v>
      </c>
      <c r="N1327" s="450">
        <v>7</v>
      </c>
      <c r="O1327" s="726">
        <f t="shared" si="44"/>
        <v>0.28000000000000003</v>
      </c>
      <c r="P1327" s="727">
        <v>1</v>
      </c>
      <c r="Q1327" s="352">
        <f t="shared" si="45"/>
        <v>87.5</v>
      </c>
      <c r="R1327" s="348"/>
      <c r="S1327" s="722"/>
    </row>
    <row r="1328" spans="1:19" s="447" customFormat="1">
      <c r="A1328" s="446" t="s">
        <v>4</v>
      </c>
      <c r="B1328" s="579" t="s">
        <v>3160</v>
      </c>
      <c r="C1328" s="412" t="s">
        <v>1913</v>
      </c>
      <c r="D1328" s="579" t="s">
        <v>3161</v>
      </c>
      <c r="E1328" s="415"/>
      <c r="F1328" s="448" t="s">
        <v>138</v>
      </c>
      <c r="G1328" s="412" t="s">
        <v>1938</v>
      </c>
      <c r="H1328" s="412" t="s">
        <v>11</v>
      </c>
      <c r="I1328" s="579" t="s">
        <v>6</v>
      </c>
      <c r="J1328" s="579" t="s">
        <v>66</v>
      </c>
      <c r="K1328" s="723">
        <v>3.7486218302094816E-2</v>
      </c>
      <c r="L1328" s="449"/>
      <c r="M1328" s="450">
        <v>1814</v>
      </c>
      <c r="N1328" s="450">
        <v>54</v>
      </c>
      <c r="O1328" s="726">
        <f t="shared" si="44"/>
        <v>2.9768467475192944E-2</v>
      </c>
      <c r="P1328" s="727">
        <v>1</v>
      </c>
      <c r="Q1328" s="352">
        <f t="shared" si="45"/>
        <v>79.411764705882348</v>
      </c>
      <c r="R1328" s="348"/>
      <c r="S1328" s="722"/>
    </row>
    <row r="1329" spans="1:19" s="447" customFormat="1">
      <c r="A1329" s="446" t="s">
        <v>4</v>
      </c>
      <c r="B1329" s="579" t="s">
        <v>3160</v>
      </c>
      <c r="C1329" s="412" t="s">
        <v>1913</v>
      </c>
      <c r="D1329" s="579" t="s">
        <v>3155</v>
      </c>
      <c r="E1329" s="415"/>
      <c r="F1329" s="448" t="s">
        <v>138</v>
      </c>
      <c r="G1329" s="412" t="s">
        <v>1938</v>
      </c>
      <c r="H1329" s="412" t="s">
        <v>11</v>
      </c>
      <c r="I1329" s="579" t="s">
        <v>6</v>
      </c>
      <c r="J1329" s="579" t="s">
        <v>66</v>
      </c>
      <c r="K1329" s="723">
        <v>0.35714285714285715</v>
      </c>
      <c r="L1329" s="449"/>
      <c r="M1329" s="450">
        <v>14</v>
      </c>
      <c r="N1329" s="450">
        <v>4</v>
      </c>
      <c r="O1329" s="726">
        <f t="shared" si="44"/>
        <v>0.2857142857142857</v>
      </c>
      <c r="P1329" s="727">
        <v>1</v>
      </c>
      <c r="Q1329" s="352">
        <f t="shared" si="45"/>
        <v>80</v>
      </c>
      <c r="R1329" s="348"/>
      <c r="S1329" s="722"/>
    </row>
    <row r="1330" spans="1:19" s="447" customFormat="1">
      <c r="A1330" s="446" t="s">
        <v>4</v>
      </c>
      <c r="B1330" s="579" t="s">
        <v>3160</v>
      </c>
      <c r="C1330" s="412" t="s">
        <v>1913</v>
      </c>
      <c r="D1330" s="579" t="s">
        <v>3157</v>
      </c>
      <c r="E1330" s="415"/>
      <c r="F1330" s="448" t="s">
        <v>138</v>
      </c>
      <c r="G1330" s="412" t="s">
        <v>1938</v>
      </c>
      <c r="H1330" s="412" t="s">
        <v>11</v>
      </c>
      <c r="I1330" s="579" t="s">
        <v>6</v>
      </c>
      <c r="J1330" s="579" t="s">
        <v>66</v>
      </c>
      <c r="K1330" s="723">
        <v>7.1428571428571425E-2</v>
      </c>
      <c r="L1330" s="449"/>
      <c r="M1330" s="450">
        <v>84</v>
      </c>
      <c r="N1330" s="450">
        <v>3</v>
      </c>
      <c r="O1330" s="726">
        <f t="shared" si="44"/>
        <v>3.5714285714285712E-2</v>
      </c>
      <c r="P1330" s="727">
        <v>1</v>
      </c>
      <c r="Q1330" s="352">
        <f t="shared" si="45"/>
        <v>50</v>
      </c>
      <c r="R1330" s="348"/>
      <c r="S1330" s="722"/>
    </row>
    <row r="1331" spans="1:19" s="447" customFormat="1">
      <c r="A1331" s="446" t="s">
        <v>4</v>
      </c>
      <c r="B1331" s="579" t="s">
        <v>3160</v>
      </c>
      <c r="C1331" s="412" t="s">
        <v>1914</v>
      </c>
      <c r="D1331" s="579" t="s">
        <v>3157</v>
      </c>
      <c r="E1331" s="415" t="s">
        <v>3162</v>
      </c>
      <c r="F1331" s="448" t="s">
        <v>138</v>
      </c>
      <c r="G1331" s="412" t="s">
        <v>1938</v>
      </c>
      <c r="H1331" s="412" t="s">
        <v>11</v>
      </c>
      <c r="I1331" s="579" t="s">
        <v>6</v>
      </c>
      <c r="J1331" s="579" t="s">
        <v>66</v>
      </c>
      <c r="K1331" s="723">
        <v>0.18181818181818182</v>
      </c>
      <c r="L1331" s="449"/>
      <c r="M1331" s="450">
        <v>66</v>
      </c>
      <c r="N1331" s="450">
        <v>9</v>
      </c>
      <c r="O1331" s="726">
        <f t="shared" si="44"/>
        <v>0.13636363636363635</v>
      </c>
      <c r="P1331" s="727">
        <v>1</v>
      </c>
      <c r="Q1331" s="352">
        <f t="shared" si="45"/>
        <v>75</v>
      </c>
      <c r="R1331" s="348"/>
      <c r="S1331" s="722"/>
    </row>
    <row r="1332" spans="1:19" s="447" customFormat="1">
      <c r="A1332" s="446" t="s">
        <v>4</v>
      </c>
      <c r="B1332" s="579" t="s">
        <v>3160</v>
      </c>
      <c r="C1332" s="412" t="s">
        <v>1914</v>
      </c>
      <c r="D1332" s="579" t="s">
        <v>3158</v>
      </c>
      <c r="E1332" s="415"/>
      <c r="F1332" s="448" t="s">
        <v>138</v>
      </c>
      <c r="G1332" s="412" t="s">
        <v>1938</v>
      </c>
      <c r="H1332" s="412" t="s">
        <v>11</v>
      </c>
      <c r="I1332" s="579" t="s">
        <v>6</v>
      </c>
      <c r="J1332" s="579" t="s">
        <v>66</v>
      </c>
      <c r="K1332" s="723">
        <v>0.24</v>
      </c>
      <c r="L1332" s="449"/>
      <c r="M1332" s="450">
        <v>75</v>
      </c>
      <c r="N1332" s="450">
        <v>10</v>
      </c>
      <c r="O1332" s="726">
        <f t="shared" si="44"/>
        <v>0.13333333333333333</v>
      </c>
      <c r="P1332" s="727">
        <v>1</v>
      </c>
      <c r="Q1332" s="352">
        <f t="shared" si="45"/>
        <v>55.555555555555557</v>
      </c>
      <c r="R1332" s="348"/>
      <c r="S1332" s="722"/>
    </row>
    <row r="1333" spans="1:19" s="447" customFormat="1">
      <c r="A1333" s="446" t="s">
        <v>4</v>
      </c>
      <c r="B1333" s="579" t="s">
        <v>3160</v>
      </c>
      <c r="C1333" s="412" t="s">
        <v>1914</v>
      </c>
      <c r="D1333" s="579" t="s">
        <v>3163</v>
      </c>
      <c r="E1333" s="415"/>
      <c r="F1333" s="448" t="s">
        <v>138</v>
      </c>
      <c r="G1333" s="412" t="s">
        <v>1938</v>
      </c>
      <c r="H1333" s="412" t="s">
        <v>11</v>
      </c>
      <c r="I1333" s="579" t="s">
        <v>6</v>
      </c>
      <c r="J1333" s="579" t="s">
        <v>66</v>
      </c>
      <c r="K1333" s="723">
        <v>0.45370370370370372</v>
      </c>
      <c r="L1333" s="449"/>
      <c r="M1333" s="450">
        <v>108</v>
      </c>
      <c r="N1333" s="450">
        <v>36</v>
      </c>
      <c r="O1333" s="726">
        <f t="shared" si="44"/>
        <v>0.33333333333333331</v>
      </c>
      <c r="P1333" s="727">
        <v>1</v>
      </c>
      <c r="Q1333" s="352">
        <f t="shared" si="45"/>
        <v>73.469387755102048</v>
      </c>
      <c r="R1333" s="348"/>
      <c r="S1333" s="722"/>
    </row>
    <row r="1334" spans="1:19" s="447" customFormat="1">
      <c r="A1334" s="446" t="s">
        <v>4</v>
      </c>
      <c r="B1334" s="579" t="s">
        <v>3160</v>
      </c>
      <c r="C1334" s="412" t="s">
        <v>1914</v>
      </c>
      <c r="D1334" s="579" t="s">
        <v>3164</v>
      </c>
      <c r="E1334" s="415"/>
      <c r="F1334" s="448" t="s">
        <v>138</v>
      </c>
      <c r="G1334" s="412" t="s">
        <v>1938</v>
      </c>
      <c r="H1334" s="412" t="s">
        <v>11</v>
      </c>
      <c r="I1334" s="579" t="s">
        <v>6</v>
      </c>
      <c r="J1334" s="579" t="s">
        <v>66</v>
      </c>
      <c r="K1334" s="723">
        <v>0.76923076923076938</v>
      </c>
      <c r="L1334" s="449"/>
      <c r="M1334" s="450">
        <v>13</v>
      </c>
      <c r="N1334" s="450">
        <v>10</v>
      </c>
      <c r="O1334" s="726">
        <f t="shared" si="44"/>
        <v>0.76923076923076927</v>
      </c>
      <c r="P1334" s="727">
        <v>1</v>
      </c>
      <c r="Q1334" s="352">
        <f t="shared" si="45"/>
        <v>99.999999999999986</v>
      </c>
      <c r="R1334" s="348"/>
      <c r="S1334" s="722"/>
    </row>
    <row r="1335" spans="1:19" s="447" customFormat="1">
      <c r="A1335" s="446" t="s">
        <v>4</v>
      </c>
      <c r="B1335" s="579" t="s">
        <v>3160</v>
      </c>
      <c r="C1335" s="412" t="s">
        <v>1915</v>
      </c>
      <c r="D1335" s="579" t="s">
        <v>3155</v>
      </c>
      <c r="E1335" s="415"/>
      <c r="F1335" s="448" t="s">
        <v>138</v>
      </c>
      <c r="G1335" s="412" t="s">
        <v>1938</v>
      </c>
      <c r="H1335" s="412" t="s">
        <v>11</v>
      </c>
      <c r="I1335" s="579" t="s">
        <v>6</v>
      </c>
      <c r="J1335" s="579" t="s">
        <v>66</v>
      </c>
      <c r="K1335" s="723">
        <v>8.4507042253521125E-2</v>
      </c>
      <c r="L1335" s="449"/>
      <c r="M1335" s="450">
        <v>71</v>
      </c>
      <c r="N1335" s="450">
        <v>4</v>
      </c>
      <c r="O1335" s="726">
        <f t="shared" si="44"/>
        <v>5.6338028169014086E-2</v>
      </c>
      <c r="P1335" s="727">
        <v>1</v>
      </c>
      <c r="Q1335" s="352">
        <f t="shared" si="45"/>
        <v>66.666666666666671</v>
      </c>
      <c r="R1335" s="348"/>
      <c r="S1335" s="722"/>
    </row>
    <row r="1336" spans="1:19" s="447" customFormat="1">
      <c r="A1336" s="446" t="s">
        <v>4</v>
      </c>
      <c r="B1336" s="579" t="s">
        <v>3160</v>
      </c>
      <c r="C1336" s="412" t="s">
        <v>1915</v>
      </c>
      <c r="D1336" s="579" t="s">
        <v>3155</v>
      </c>
      <c r="E1336" s="415" t="s">
        <v>3165</v>
      </c>
      <c r="F1336" s="448" t="s">
        <v>138</v>
      </c>
      <c r="G1336" s="412" t="s">
        <v>1938</v>
      </c>
      <c r="H1336" s="412" t="s">
        <v>11</v>
      </c>
      <c r="I1336" s="579" t="s">
        <v>6</v>
      </c>
      <c r="J1336" s="579" t="s">
        <v>66</v>
      </c>
      <c r="K1336" s="723">
        <v>0.25</v>
      </c>
      <c r="L1336" s="449" t="s">
        <v>3166</v>
      </c>
      <c r="M1336" s="450">
        <v>12</v>
      </c>
      <c r="N1336" s="450">
        <v>3</v>
      </c>
      <c r="O1336" s="726">
        <f t="shared" si="44"/>
        <v>0.25</v>
      </c>
      <c r="P1336" s="727">
        <v>1</v>
      </c>
      <c r="Q1336" s="352">
        <f t="shared" si="45"/>
        <v>100</v>
      </c>
      <c r="R1336" s="348"/>
      <c r="S1336" s="722"/>
    </row>
    <row r="1337" spans="1:19" s="447" customFormat="1">
      <c r="A1337" s="446" t="s">
        <v>4</v>
      </c>
      <c r="B1337" s="579" t="s">
        <v>3160</v>
      </c>
      <c r="C1337" s="412" t="s">
        <v>1915</v>
      </c>
      <c r="D1337" s="579" t="s">
        <v>3157</v>
      </c>
      <c r="E1337" s="415"/>
      <c r="F1337" s="448" t="s">
        <v>138</v>
      </c>
      <c r="G1337" s="412" t="s">
        <v>1938</v>
      </c>
      <c r="H1337" s="412" t="s">
        <v>11</v>
      </c>
      <c r="I1337" s="579" t="s">
        <v>6</v>
      </c>
      <c r="J1337" s="579" t="s">
        <v>66</v>
      </c>
      <c r="K1337" s="723">
        <v>0.12068965517241378</v>
      </c>
      <c r="L1337" s="449"/>
      <c r="M1337" s="450">
        <v>58</v>
      </c>
      <c r="N1337" s="450">
        <v>4</v>
      </c>
      <c r="O1337" s="726">
        <f t="shared" si="44"/>
        <v>6.8965517241379309E-2</v>
      </c>
      <c r="P1337" s="727">
        <v>1</v>
      </c>
      <c r="Q1337" s="352">
        <f t="shared" si="45"/>
        <v>57.142857142857146</v>
      </c>
      <c r="R1337" s="348"/>
      <c r="S1337" s="722"/>
    </row>
    <row r="1338" spans="1:19" s="447" customFormat="1">
      <c r="A1338" s="446" t="s">
        <v>4</v>
      </c>
      <c r="B1338" s="579" t="s">
        <v>3160</v>
      </c>
      <c r="C1338" s="412" t="s">
        <v>1916</v>
      </c>
      <c r="D1338" s="579" t="s">
        <v>3155</v>
      </c>
      <c r="E1338" s="415" t="s">
        <v>3167</v>
      </c>
      <c r="F1338" s="448" t="s">
        <v>138</v>
      </c>
      <c r="G1338" s="412" t="s">
        <v>1938</v>
      </c>
      <c r="H1338" s="412" t="s">
        <v>11</v>
      </c>
      <c r="I1338" s="579" t="s">
        <v>6</v>
      </c>
      <c r="J1338" s="579" t="s">
        <v>66</v>
      </c>
      <c r="K1338" s="723">
        <v>6.3492063492063489E-2</v>
      </c>
      <c r="L1338" s="449"/>
      <c r="M1338" s="450">
        <v>63</v>
      </c>
      <c r="N1338" s="450">
        <v>3</v>
      </c>
      <c r="O1338" s="726">
        <f t="shared" si="44"/>
        <v>4.7619047619047616E-2</v>
      </c>
      <c r="P1338" s="727">
        <v>1</v>
      </c>
      <c r="Q1338" s="352">
        <f t="shared" si="45"/>
        <v>75</v>
      </c>
      <c r="R1338" s="348"/>
      <c r="S1338" s="722"/>
    </row>
    <row r="1339" spans="1:19" s="447" customFormat="1">
      <c r="A1339" s="446" t="s">
        <v>4</v>
      </c>
      <c r="B1339" s="579" t="s">
        <v>3160</v>
      </c>
      <c r="C1339" s="412" t="s">
        <v>1916</v>
      </c>
      <c r="D1339" s="579" t="s">
        <v>3155</v>
      </c>
      <c r="E1339" s="415" t="s">
        <v>3168</v>
      </c>
      <c r="F1339" s="448" t="s">
        <v>138</v>
      </c>
      <c r="G1339" s="412" t="s">
        <v>1938</v>
      </c>
      <c r="H1339" s="412" t="s">
        <v>11</v>
      </c>
      <c r="I1339" s="579" t="s">
        <v>6</v>
      </c>
      <c r="J1339" s="579" t="s">
        <v>66</v>
      </c>
      <c r="K1339" s="723">
        <v>6.9767441860465115E-2</v>
      </c>
      <c r="L1339" s="449" t="s">
        <v>3166</v>
      </c>
      <c r="M1339" s="450">
        <v>43</v>
      </c>
      <c r="N1339" s="450">
        <v>3</v>
      </c>
      <c r="O1339" s="726">
        <f t="shared" si="44"/>
        <v>6.9767441860465115E-2</v>
      </c>
      <c r="P1339" s="727">
        <v>1</v>
      </c>
      <c r="Q1339" s="352">
        <f t="shared" si="45"/>
        <v>100</v>
      </c>
      <c r="R1339" s="348"/>
      <c r="S1339" s="722"/>
    </row>
    <row r="1340" spans="1:19" s="447" customFormat="1">
      <c r="A1340" s="446" t="s">
        <v>4</v>
      </c>
      <c r="B1340" s="579" t="s">
        <v>3160</v>
      </c>
      <c r="C1340" s="412" t="s">
        <v>1916</v>
      </c>
      <c r="D1340" s="579" t="s">
        <v>3157</v>
      </c>
      <c r="E1340" s="415"/>
      <c r="F1340" s="448" t="s">
        <v>138</v>
      </c>
      <c r="G1340" s="412" t="s">
        <v>1938</v>
      </c>
      <c r="H1340" s="412" t="s">
        <v>11</v>
      </c>
      <c r="I1340" s="579" t="s">
        <v>6</v>
      </c>
      <c r="J1340" s="579" t="s">
        <v>66</v>
      </c>
      <c r="K1340" s="723">
        <v>0.12345679012345678</v>
      </c>
      <c r="L1340" s="449"/>
      <c r="M1340" s="450">
        <v>81</v>
      </c>
      <c r="N1340" s="450">
        <v>9</v>
      </c>
      <c r="O1340" s="726">
        <f t="shared" si="44"/>
        <v>0.1111111111111111</v>
      </c>
      <c r="P1340" s="727">
        <v>1</v>
      </c>
      <c r="Q1340" s="352">
        <f t="shared" si="45"/>
        <v>90</v>
      </c>
      <c r="R1340" s="348"/>
      <c r="S1340" s="722"/>
    </row>
    <row r="1341" spans="1:19" s="447" customFormat="1">
      <c r="A1341" s="446" t="s">
        <v>4</v>
      </c>
      <c r="B1341" s="579" t="s">
        <v>3160</v>
      </c>
      <c r="C1341" s="412" t="s">
        <v>1916</v>
      </c>
      <c r="D1341" s="579" t="s">
        <v>3157</v>
      </c>
      <c r="E1341" s="415"/>
      <c r="F1341" s="448" t="s">
        <v>138</v>
      </c>
      <c r="G1341" s="412" t="s">
        <v>1938</v>
      </c>
      <c r="H1341" s="412" t="s">
        <v>11</v>
      </c>
      <c r="I1341" s="579" t="s">
        <v>6</v>
      </c>
      <c r="J1341" s="579" t="s">
        <v>66</v>
      </c>
      <c r="K1341" s="723">
        <v>0.1111111111111111</v>
      </c>
      <c r="L1341" s="449" t="s">
        <v>3166</v>
      </c>
      <c r="M1341" s="450">
        <v>27</v>
      </c>
      <c r="N1341" s="450">
        <v>3</v>
      </c>
      <c r="O1341" s="726">
        <f t="shared" si="44"/>
        <v>0.1111111111111111</v>
      </c>
      <c r="P1341" s="727">
        <v>1</v>
      </c>
      <c r="Q1341" s="352">
        <f t="shared" si="45"/>
        <v>100</v>
      </c>
      <c r="R1341" s="348"/>
      <c r="S1341" s="722"/>
    </row>
    <row r="1342" spans="1:19" s="447" customFormat="1">
      <c r="A1342" s="446" t="s">
        <v>4</v>
      </c>
      <c r="B1342" s="579" t="s">
        <v>3160</v>
      </c>
      <c r="C1342" s="412" t="s">
        <v>1916</v>
      </c>
      <c r="D1342" s="579" t="s">
        <v>3157</v>
      </c>
      <c r="E1342" s="415" t="s">
        <v>3169</v>
      </c>
      <c r="F1342" s="448" t="s">
        <v>138</v>
      </c>
      <c r="G1342" s="412" t="s">
        <v>1938</v>
      </c>
      <c r="H1342" s="412" t="s">
        <v>11</v>
      </c>
      <c r="I1342" s="579" t="s">
        <v>6</v>
      </c>
      <c r="J1342" s="579" t="s">
        <v>66</v>
      </c>
      <c r="K1342" s="723">
        <v>0.26315789473684209</v>
      </c>
      <c r="L1342" s="449" t="s">
        <v>3170</v>
      </c>
      <c r="M1342" s="450">
        <v>19</v>
      </c>
      <c r="N1342" s="450">
        <v>3</v>
      </c>
      <c r="O1342" s="726">
        <f t="shared" si="44"/>
        <v>0.15789473684210525</v>
      </c>
      <c r="P1342" s="727">
        <v>1</v>
      </c>
      <c r="Q1342" s="352">
        <f t="shared" si="45"/>
        <v>60</v>
      </c>
      <c r="R1342" s="348"/>
      <c r="S1342" s="722"/>
    </row>
    <row r="1343" spans="1:19" s="447" customFormat="1">
      <c r="A1343" s="446" t="s">
        <v>4</v>
      </c>
      <c r="B1343" s="579" t="s">
        <v>3160</v>
      </c>
      <c r="C1343" s="412" t="s">
        <v>1916</v>
      </c>
      <c r="D1343" s="579" t="s">
        <v>3158</v>
      </c>
      <c r="E1343" s="415"/>
      <c r="F1343" s="448" t="s">
        <v>138</v>
      </c>
      <c r="G1343" s="412" t="s">
        <v>1938</v>
      </c>
      <c r="H1343" s="412" t="s">
        <v>11</v>
      </c>
      <c r="I1343" s="579" t="s">
        <v>6</v>
      </c>
      <c r="J1343" s="579" t="s">
        <v>66</v>
      </c>
      <c r="K1343" s="723">
        <v>0.27586206896551724</v>
      </c>
      <c r="L1343" s="449"/>
      <c r="M1343" s="450">
        <v>29</v>
      </c>
      <c r="N1343" s="450">
        <v>8</v>
      </c>
      <c r="O1343" s="726">
        <f t="shared" si="44"/>
        <v>0.27586206896551724</v>
      </c>
      <c r="P1343" s="727">
        <v>1</v>
      </c>
      <c r="Q1343" s="352">
        <f t="shared" si="45"/>
        <v>100</v>
      </c>
      <c r="R1343" s="348"/>
      <c r="S1343" s="722"/>
    </row>
    <row r="1344" spans="1:19" s="447" customFormat="1">
      <c r="A1344" s="446" t="s">
        <v>4</v>
      </c>
      <c r="B1344" s="579" t="s">
        <v>3160</v>
      </c>
      <c r="C1344" s="412" t="s">
        <v>1916</v>
      </c>
      <c r="D1344" s="579" t="s">
        <v>3163</v>
      </c>
      <c r="E1344" s="415"/>
      <c r="F1344" s="448" t="s">
        <v>138</v>
      </c>
      <c r="G1344" s="412" t="s">
        <v>1938</v>
      </c>
      <c r="H1344" s="412" t="s">
        <v>11</v>
      </c>
      <c r="I1344" s="579" t="s">
        <v>6</v>
      </c>
      <c r="J1344" s="579" t="s">
        <v>66</v>
      </c>
      <c r="K1344" s="723">
        <v>0.4</v>
      </c>
      <c r="L1344" s="449"/>
      <c r="M1344" s="450">
        <v>25</v>
      </c>
      <c r="N1344" s="450">
        <v>10</v>
      </c>
      <c r="O1344" s="726">
        <f t="shared" si="44"/>
        <v>0.4</v>
      </c>
      <c r="P1344" s="727">
        <v>1</v>
      </c>
      <c r="Q1344" s="352">
        <f t="shared" si="45"/>
        <v>100</v>
      </c>
      <c r="R1344" s="348"/>
      <c r="S1344" s="722"/>
    </row>
    <row r="1345" spans="1:19" s="447" customFormat="1">
      <c r="A1345" s="446" t="s">
        <v>4</v>
      </c>
      <c r="B1345" s="579" t="s">
        <v>3160</v>
      </c>
      <c r="C1345" s="412" t="s">
        <v>1916</v>
      </c>
      <c r="D1345" s="579" t="s">
        <v>3163</v>
      </c>
      <c r="E1345" s="415" t="s">
        <v>3171</v>
      </c>
      <c r="F1345" s="448" t="s">
        <v>138</v>
      </c>
      <c r="G1345" s="412" t="s">
        <v>1938</v>
      </c>
      <c r="H1345" s="412" t="s">
        <v>11</v>
      </c>
      <c r="I1345" s="579" t="s">
        <v>6</v>
      </c>
      <c r="J1345" s="579" t="s">
        <v>66</v>
      </c>
      <c r="K1345" s="723">
        <v>0.45454545454545453</v>
      </c>
      <c r="L1345" s="449" t="s">
        <v>3166</v>
      </c>
      <c r="M1345" s="450">
        <v>22</v>
      </c>
      <c r="N1345" s="450">
        <v>9</v>
      </c>
      <c r="O1345" s="726">
        <f t="shared" si="44"/>
        <v>0.40909090909090912</v>
      </c>
      <c r="P1345" s="727">
        <v>1</v>
      </c>
      <c r="Q1345" s="352">
        <f t="shared" si="45"/>
        <v>90</v>
      </c>
      <c r="R1345" s="348"/>
      <c r="S1345" s="722"/>
    </row>
    <row r="1346" spans="1:19" s="447" customFormat="1">
      <c r="A1346" s="446" t="s">
        <v>4</v>
      </c>
      <c r="B1346" s="579" t="s">
        <v>3160</v>
      </c>
      <c r="C1346" s="412" t="s">
        <v>1917</v>
      </c>
      <c r="D1346" s="579" t="s">
        <v>3158</v>
      </c>
      <c r="E1346" s="415" t="s">
        <v>3172</v>
      </c>
      <c r="F1346" s="448" t="s">
        <v>138</v>
      </c>
      <c r="G1346" s="412" t="s">
        <v>1938</v>
      </c>
      <c r="H1346" s="412" t="s">
        <v>11</v>
      </c>
      <c r="I1346" s="579" t="s">
        <v>6</v>
      </c>
      <c r="J1346" s="579" t="s">
        <v>66</v>
      </c>
      <c r="K1346" s="723">
        <v>0.36363636363636365</v>
      </c>
      <c r="L1346" s="449"/>
      <c r="M1346" s="450">
        <v>11</v>
      </c>
      <c r="N1346" s="450">
        <v>3</v>
      </c>
      <c r="O1346" s="726">
        <f t="shared" si="44"/>
        <v>0.27272727272727271</v>
      </c>
      <c r="P1346" s="727">
        <v>1</v>
      </c>
      <c r="Q1346" s="352">
        <f t="shared" si="45"/>
        <v>75</v>
      </c>
      <c r="R1346" s="348"/>
      <c r="S1346" s="722"/>
    </row>
    <row r="1347" spans="1:19" s="447" customFormat="1">
      <c r="A1347" s="446" t="s">
        <v>4</v>
      </c>
      <c r="B1347" s="579" t="s">
        <v>3160</v>
      </c>
      <c r="C1347" s="412" t="s">
        <v>1917</v>
      </c>
      <c r="D1347" s="579" t="s">
        <v>3163</v>
      </c>
      <c r="E1347" s="415"/>
      <c r="F1347" s="448" t="s">
        <v>138</v>
      </c>
      <c r="G1347" s="412" t="s">
        <v>1938</v>
      </c>
      <c r="H1347" s="412" t="s">
        <v>11</v>
      </c>
      <c r="I1347" s="579" t="s">
        <v>6</v>
      </c>
      <c r="J1347" s="579" t="s">
        <v>66</v>
      </c>
      <c r="K1347" s="723">
        <v>0.4</v>
      </c>
      <c r="L1347" s="449"/>
      <c r="M1347" s="450">
        <v>30</v>
      </c>
      <c r="N1347" s="450">
        <v>9</v>
      </c>
      <c r="O1347" s="726">
        <f t="shared" si="44"/>
        <v>0.3</v>
      </c>
      <c r="P1347" s="727">
        <v>1</v>
      </c>
      <c r="Q1347" s="352">
        <f t="shared" si="45"/>
        <v>75</v>
      </c>
      <c r="R1347" s="348"/>
      <c r="S1347" s="722"/>
    </row>
    <row r="1348" spans="1:19" s="447" customFormat="1">
      <c r="A1348" s="446" t="s">
        <v>4</v>
      </c>
      <c r="B1348" s="579" t="s">
        <v>3160</v>
      </c>
      <c r="C1348" s="412" t="s">
        <v>1918</v>
      </c>
      <c r="D1348" s="579" t="s">
        <v>3163</v>
      </c>
      <c r="E1348" s="415" t="s">
        <v>3173</v>
      </c>
      <c r="F1348" s="448" t="s">
        <v>138</v>
      </c>
      <c r="G1348" s="412" t="s">
        <v>1938</v>
      </c>
      <c r="H1348" s="412" t="s">
        <v>11</v>
      </c>
      <c r="I1348" s="579" t="s">
        <v>6</v>
      </c>
      <c r="J1348" s="579" t="s">
        <v>66</v>
      </c>
      <c r="K1348" s="723">
        <v>0.69090909090909092</v>
      </c>
      <c r="L1348" s="449"/>
      <c r="M1348" s="450">
        <v>55</v>
      </c>
      <c r="N1348" s="450">
        <v>33</v>
      </c>
      <c r="O1348" s="726">
        <f t="shared" si="44"/>
        <v>0.6</v>
      </c>
      <c r="P1348" s="727">
        <v>1</v>
      </c>
      <c r="Q1348" s="352">
        <f t="shared" si="45"/>
        <v>86.84210526315789</v>
      </c>
      <c r="R1348" s="348"/>
      <c r="S1348" s="722"/>
    </row>
    <row r="1349" spans="1:19" s="447" customFormat="1">
      <c r="A1349" s="446" t="s">
        <v>4</v>
      </c>
      <c r="B1349" s="579" t="s">
        <v>3160</v>
      </c>
      <c r="C1349" s="412" t="s">
        <v>1919</v>
      </c>
      <c r="D1349" s="579" t="s">
        <v>3161</v>
      </c>
      <c r="E1349" s="415"/>
      <c r="F1349" s="448" t="s">
        <v>138</v>
      </c>
      <c r="G1349" s="412" t="s">
        <v>1938</v>
      </c>
      <c r="H1349" s="412" t="s">
        <v>11</v>
      </c>
      <c r="I1349" s="579" t="s">
        <v>6</v>
      </c>
      <c r="J1349" s="579" t="s">
        <v>66</v>
      </c>
      <c r="K1349" s="723">
        <v>3.6335721596724664E-2</v>
      </c>
      <c r="L1349" s="449"/>
      <c r="M1349" s="450">
        <v>1954</v>
      </c>
      <c r="N1349" s="450">
        <v>53</v>
      </c>
      <c r="O1349" s="726">
        <f t="shared" si="44"/>
        <v>2.7123848515864891E-2</v>
      </c>
      <c r="P1349" s="727">
        <v>1</v>
      </c>
      <c r="Q1349" s="352">
        <f t="shared" si="45"/>
        <v>74.647887323943664</v>
      </c>
      <c r="R1349" s="348"/>
      <c r="S1349" s="722"/>
    </row>
    <row r="1350" spans="1:19" s="447" customFormat="1">
      <c r="A1350" s="446" t="s">
        <v>4</v>
      </c>
      <c r="B1350" s="579" t="s">
        <v>3160</v>
      </c>
      <c r="C1350" s="412" t="s">
        <v>1919</v>
      </c>
      <c r="D1350" s="579" t="s">
        <v>3161</v>
      </c>
      <c r="E1350" s="415"/>
      <c r="F1350" s="448" t="s">
        <v>138</v>
      </c>
      <c r="G1350" s="412" t="s">
        <v>1938</v>
      </c>
      <c r="H1350" s="412" t="s">
        <v>11</v>
      </c>
      <c r="I1350" s="579" t="s">
        <v>6</v>
      </c>
      <c r="J1350" s="579" t="s">
        <v>66</v>
      </c>
      <c r="K1350" s="723">
        <v>4.5161290322580643E-2</v>
      </c>
      <c r="L1350" s="449" t="s">
        <v>3166</v>
      </c>
      <c r="M1350" s="450">
        <v>465</v>
      </c>
      <c r="N1350" s="450">
        <v>12</v>
      </c>
      <c r="O1350" s="726">
        <f t="shared" si="44"/>
        <v>2.5806451612903226E-2</v>
      </c>
      <c r="P1350" s="727">
        <v>1</v>
      </c>
      <c r="Q1350" s="352">
        <f t="shared" si="45"/>
        <v>57.142857142857146</v>
      </c>
      <c r="R1350" s="348"/>
      <c r="S1350" s="722"/>
    </row>
    <row r="1351" spans="1:19" s="447" customFormat="1">
      <c r="A1351" s="446" t="s">
        <v>4</v>
      </c>
      <c r="B1351" s="579" t="s">
        <v>3160</v>
      </c>
      <c r="C1351" s="412" t="s">
        <v>1919</v>
      </c>
      <c r="D1351" s="579" t="s">
        <v>3155</v>
      </c>
      <c r="E1351" s="415"/>
      <c r="F1351" s="448" t="s">
        <v>138</v>
      </c>
      <c r="G1351" s="412" t="s">
        <v>1938</v>
      </c>
      <c r="H1351" s="412" t="s">
        <v>11</v>
      </c>
      <c r="I1351" s="579" t="s">
        <v>6</v>
      </c>
      <c r="J1351" s="579" t="s">
        <v>66</v>
      </c>
      <c r="K1351" s="723">
        <v>0.1</v>
      </c>
      <c r="L1351" s="449"/>
      <c r="M1351" s="450">
        <v>60</v>
      </c>
      <c r="N1351" s="450">
        <v>4</v>
      </c>
      <c r="O1351" s="726">
        <f t="shared" si="44"/>
        <v>6.6666666666666666E-2</v>
      </c>
      <c r="P1351" s="727">
        <v>1</v>
      </c>
      <c r="Q1351" s="352">
        <f t="shared" si="45"/>
        <v>66.666666666666671</v>
      </c>
      <c r="R1351" s="348"/>
      <c r="S1351" s="722"/>
    </row>
    <row r="1352" spans="1:19" s="447" customFormat="1">
      <c r="A1352" s="446" t="s">
        <v>4</v>
      </c>
      <c r="B1352" s="579" t="s">
        <v>3160</v>
      </c>
      <c r="C1352" s="412" t="s">
        <v>1919</v>
      </c>
      <c r="D1352" s="579" t="s">
        <v>3155</v>
      </c>
      <c r="E1352" s="415" t="s">
        <v>3174</v>
      </c>
      <c r="F1352" s="448" t="s">
        <v>138</v>
      </c>
      <c r="G1352" s="412" t="s">
        <v>1938</v>
      </c>
      <c r="H1352" s="412" t="s">
        <v>11</v>
      </c>
      <c r="I1352" s="579" t="s">
        <v>6</v>
      </c>
      <c r="J1352" s="579" t="s">
        <v>66</v>
      </c>
      <c r="K1352" s="723">
        <v>0.35</v>
      </c>
      <c r="L1352" s="449" t="s">
        <v>3166</v>
      </c>
      <c r="M1352" s="450">
        <v>20</v>
      </c>
      <c r="N1352" s="450">
        <v>6</v>
      </c>
      <c r="O1352" s="726">
        <f t="shared" si="44"/>
        <v>0.3</v>
      </c>
      <c r="P1352" s="727">
        <v>1</v>
      </c>
      <c r="Q1352" s="352">
        <f t="shared" si="45"/>
        <v>85.714285714285708</v>
      </c>
      <c r="R1352" s="348"/>
      <c r="S1352" s="722"/>
    </row>
    <row r="1353" spans="1:19" s="447" customFormat="1">
      <c r="A1353" s="446" t="s">
        <v>4</v>
      </c>
      <c r="B1353" s="579" t="s">
        <v>3160</v>
      </c>
      <c r="C1353" s="412" t="s">
        <v>1919</v>
      </c>
      <c r="D1353" s="579" t="s">
        <v>3157</v>
      </c>
      <c r="E1353" s="415" t="s">
        <v>3175</v>
      </c>
      <c r="F1353" s="448" t="s">
        <v>138</v>
      </c>
      <c r="G1353" s="412" t="s">
        <v>1938</v>
      </c>
      <c r="H1353" s="412" t="s">
        <v>11</v>
      </c>
      <c r="I1353" s="579" t="s">
        <v>6</v>
      </c>
      <c r="J1353" s="579" t="s">
        <v>66</v>
      </c>
      <c r="K1353" s="723">
        <v>0.33333333333333326</v>
      </c>
      <c r="L1353" s="449"/>
      <c r="M1353" s="450">
        <v>42</v>
      </c>
      <c r="N1353" s="450">
        <v>8</v>
      </c>
      <c r="O1353" s="726">
        <f t="shared" si="44"/>
        <v>0.19047619047619047</v>
      </c>
      <c r="P1353" s="727">
        <v>1</v>
      </c>
      <c r="Q1353" s="352">
        <f t="shared" si="45"/>
        <v>57.14285714285716</v>
      </c>
      <c r="R1353" s="348"/>
      <c r="S1353" s="722"/>
    </row>
    <row r="1354" spans="1:19" s="447" customFormat="1">
      <c r="A1354" s="446" t="s">
        <v>4</v>
      </c>
      <c r="B1354" s="579" t="s">
        <v>3160</v>
      </c>
      <c r="C1354" s="412" t="s">
        <v>1920</v>
      </c>
      <c r="D1354" s="579" t="s">
        <v>3155</v>
      </c>
      <c r="E1354" s="415" t="s">
        <v>3176</v>
      </c>
      <c r="F1354" s="448" t="s">
        <v>138</v>
      </c>
      <c r="G1354" s="412" t="s">
        <v>1938</v>
      </c>
      <c r="H1354" s="412" t="s">
        <v>11</v>
      </c>
      <c r="I1354" s="579" t="s">
        <v>6</v>
      </c>
      <c r="J1354" s="579" t="s">
        <v>66</v>
      </c>
      <c r="K1354" s="723">
        <v>0.27777777777777779</v>
      </c>
      <c r="L1354" s="449"/>
      <c r="M1354" s="450">
        <v>18</v>
      </c>
      <c r="N1354" s="450">
        <v>3</v>
      </c>
      <c r="O1354" s="726">
        <f t="shared" si="44"/>
        <v>0.16666666666666666</v>
      </c>
      <c r="P1354" s="727">
        <v>1</v>
      </c>
      <c r="Q1354" s="352">
        <f t="shared" si="45"/>
        <v>60</v>
      </c>
      <c r="R1354" s="348"/>
      <c r="S1354" s="722"/>
    </row>
    <row r="1355" spans="1:19" s="447" customFormat="1">
      <c r="A1355" s="446" t="s">
        <v>4</v>
      </c>
      <c r="B1355" s="579" t="s">
        <v>3160</v>
      </c>
      <c r="C1355" s="412" t="s">
        <v>1920</v>
      </c>
      <c r="D1355" s="579" t="s">
        <v>3157</v>
      </c>
      <c r="E1355" s="415"/>
      <c r="F1355" s="448" t="s">
        <v>138</v>
      </c>
      <c r="G1355" s="412" t="s">
        <v>1938</v>
      </c>
      <c r="H1355" s="412" t="s">
        <v>11</v>
      </c>
      <c r="I1355" s="579" t="s">
        <v>6</v>
      </c>
      <c r="J1355" s="579" t="s">
        <v>66</v>
      </c>
      <c r="K1355" s="723">
        <v>0.10714285714285714</v>
      </c>
      <c r="L1355" s="449"/>
      <c r="M1355" s="450">
        <v>112</v>
      </c>
      <c r="N1355" s="450">
        <v>7</v>
      </c>
      <c r="O1355" s="726">
        <f t="shared" si="44"/>
        <v>6.25E-2</v>
      </c>
      <c r="P1355" s="727">
        <v>1</v>
      </c>
      <c r="Q1355" s="352">
        <f t="shared" si="45"/>
        <v>58.333333333333336</v>
      </c>
      <c r="R1355" s="348"/>
      <c r="S1355" s="722"/>
    </row>
    <row r="1356" spans="1:19" s="447" customFormat="1">
      <c r="A1356" s="446" t="s">
        <v>4</v>
      </c>
      <c r="B1356" s="579" t="s">
        <v>3160</v>
      </c>
      <c r="C1356" s="412" t="s">
        <v>1920</v>
      </c>
      <c r="D1356" s="579" t="s">
        <v>3157</v>
      </c>
      <c r="E1356" s="415" t="s">
        <v>3177</v>
      </c>
      <c r="F1356" s="448" t="s">
        <v>138</v>
      </c>
      <c r="G1356" s="412" t="s">
        <v>1938</v>
      </c>
      <c r="H1356" s="412" t="s">
        <v>11</v>
      </c>
      <c r="I1356" s="579" t="s">
        <v>6</v>
      </c>
      <c r="J1356" s="579" t="s">
        <v>66</v>
      </c>
      <c r="K1356" s="723">
        <v>0.1875</v>
      </c>
      <c r="L1356" s="449" t="s">
        <v>3166</v>
      </c>
      <c r="M1356" s="450">
        <v>16</v>
      </c>
      <c r="N1356" s="450">
        <v>3</v>
      </c>
      <c r="O1356" s="726">
        <f t="shared" si="44"/>
        <v>0.1875</v>
      </c>
      <c r="P1356" s="727">
        <v>1</v>
      </c>
      <c r="Q1356" s="352">
        <f t="shared" si="45"/>
        <v>100</v>
      </c>
      <c r="R1356" s="348"/>
      <c r="S1356" s="722"/>
    </row>
    <row r="1357" spans="1:19" s="447" customFormat="1">
      <c r="A1357" s="446" t="s">
        <v>4</v>
      </c>
      <c r="B1357" s="579" t="s">
        <v>3160</v>
      </c>
      <c r="C1357" s="412" t="s">
        <v>1920</v>
      </c>
      <c r="D1357" s="579" t="s">
        <v>3158</v>
      </c>
      <c r="E1357" s="415"/>
      <c r="F1357" s="448" t="s">
        <v>138</v>
      </c>
      <c r="G1357" s="412" t="s">
        <v>1938</v>
      </c>
      <c r="H1357" s="412" t="s">
        <v>11</v>
      </c>
      <c r="I1357" s="579" t="s">
        <v>6</v>
      </c>
      <c r="J1357" s="579" t="s">
        <v>66</v>
      </c>
      <c r="K1357" s="723">
        <v>0.17821782178217821</v>
      </c>
      <c r="L1357" s="449"/>
      <c r="M1357" s="450">
        <v>101</v>
      </c>
      <c r="N1357" s="450">
        <v>13</v>
      </c>
      <c r="O1357" s="726">
        <f t="shared" si="44"/>
        <v>0.12871287128712872</v>
      </c>
      <c r="P1357" s="727">
        <v>1</v>
      </c>
      <c r="Q1357" s="352">
        <f t="shared" si="45"/>
        <v>72.222222222222229</v>
      </c>
      <c r="R1357" s="348"/>
      <c r="S1357" s="722"/>
    </row>
    <row r="1358" spans="1:19" s="447" customFormat="1">
      <c r="A1358" s="446" t="s">
        <v>4</v>
      </c>
      <c r="B1358" s="579" t="s">
        <v>3160</v>
      </c>
      <c r="C1358" s="412" t="s">
        <v>1920</v>
      </c>
      <c r="D1358" s="579" t="s">
        <v>3163</v>
      </c>
      <c r="E1358" s="415"/>
      <c r="F1358" s="448" t="s">
        <v>138</v>
      </c>
      <c r="G1358" s="412" t="s">
        <v>1938</v>
      </c>
      <c r="H1358" s="412" t="s">
        <v>11</v>
      </c>
      <c r="I1358" s="579" t="s">
        <v>6</v>
      </c>
      <c r="J1358" s="579" t="s">
        <v>66</v>
      </c>
      <c r="K1358" s="723">
        <v>0.43209876543209874</v>
      </c>
      <c r="L1358" s="449"/>
      <c r="M1358" s="450">
        <v>81</v>
      </c>
      <c r="N1358" s="450">
        <v>27</v>
      </c>
      <c r="O1358" s="726">
        <f t="shared" si="44"/>
        <v>0.33333333333333331</v>
      </c>
      <c r="P1358" s="727">
        <v>1</v>
      </c>
      <c r="Q1358" s="352">
        <f t="shared" si="45"/>
        <v>77.142857142857153</v>
      </c>
      <c r="R1358" s="348"/>
      <c r="S1358" s="722"/>
    </row>
    <row r="1359" spans="1:19" s="447" customFormat="1">
      <c r="A1359" s="446" t="s">
        <v>4</v>
      </c>
      <c r="B1359" s="579" t="s">
        <v>3</v>
      </c>
      <c r="C1359" s="412" t="s">
        <v>38</v>
      </c>
      <c r="D1359" s="579" t="s">
        <v>3178</v>
      </c>
      <c r="E1359" s="415" t="s">
        <v>3179</v>
      </c>
      <c r="F1359" s="448" t="s">
        <v>138</v>
      </c>
      <c r="G1359" s="412" t="s">
        <v>1938</v>
      </c>
      <c r="H1359" s="412" t="s">
        <v>11</v>
      </c>
      <c r="I1359" s="579" t="s">
        <v>6</v>
      </c>
      <c r="J1359" s="579" t="s">
        <v>66</v>
      </c>
      <c r="K1359" s="723">
        <v>4.7058823529411764E-2</v>
      </c>
      <c r="L1359" s="449"/>
      <c r="M1359" s="450">
        <v>85</v>
      </c>
      <c r="N1359" s="450">
        <v>4</v>
      </c>
      <c r="O1359" s="726">
        <f t="shared" si="44"/>
        <v>4.7058823529411764E-2</v>
      </c>
      <c r="P1359" s="727">
        <v>1</v>
      </c>
      <c r="Q1359" s="352">
        <f t="shared" si="45"/>
        <v>100</v>
      </c>
      <c r="R1359" s="348"/>
      <c r="S1359" s="722"/>
    </row>
    <row r="1360" spans="1:19" s="447" customFormat="1">
      <c r="A1360" s="446" t="s">
        <v>4</v>
      </c>
      <c r="B1360" s="579" t="s">
        <v>3</v>
      </c>
      <c r="C1360" s="412" t="s">
        <v>38</v>
      </c>
      <c r="D1360" s="579" t="s">
        <v>3157</v>
      </c>
      <c r="E1360" s="415"/>
      <c r="F1360" s="448" t="s">
        <v>138</v>
      </c>
      <c r="G1360" s="412" t="s">
        <v>1938</v>
      </c>
      <c r="H1360" s="412" t="s">
        <v>11</v>
      </c>
      <c r="I1360" s="579" t="s">
        <v>6</v>
      </c>
      <c r="J1360" s="579" t="s">
        <v>66</v>
      </c>
      <c r="K1360" s="723">
        <v>5.6603773584905669E-2</v>
      </c>
      <c r="L1360" s="449"/>
      <c r="M1360" s="450">
        <v>53</v>
      </c>
      <c r="N1360" s="450">
        <v>2</v>
      </c>
      <c r="O1360" s="726">
        <f t="shared" si="44"/>
        <v>3.7735849056603772E-2</v>
      </c>
      <c r="P1360" s="727">
        <v>1</v>
      </c>
      <c r="Q1360" s="352">
        <f t="shared" si="45"/>
        <v>66.666666666666657</v>
      </c>
      <c r="R1360" s="348"/>
      <c r="S1360" s="722"/>
    </row>
    <row r="1361" spans="1:19" s="447" customFormat="1">
      <c r="A1361" s="446" t="s">
        <v>4</v>
      </c>
      <c r="B1361" s="579" t="s">
        <v>3</v>
      </c>
      <c r="C1361" s="412" t="s">
        <v>1913</v>
      </c>
      <c r="D1361" s="579" t="s">
        <v>3178</v>
      </c>
      <c r="E1361" s="415"/>
      <c r="F1361" s="448" t="s">
        <v>138</v>
      </c>
      <c r="G1361" s="412" t="s">
        <v>1938</v>
      </c>
      <c r="H1361" s="412" t="s">
        <v>11</v>
      </c>
      <c r="I1361" s="579" t="s">
        <v>6</v>
      </c>
      <c r="J1361" s="579" t="s">
        <v>66</v>
      </c>
      <c r="K1361" s="723">
        <v>7.6923076923076927E-2</v>
      </c>
      <c r="L1361" s="449"/>
      <c r="M1361" s="450">
        <v>39</v>
      </c>
      <c r="N1361" s="450">
        <v>3</v>
      </c>
      <c r="O1361" s="726">
        <f t="shared" si="44"/>
        <v>7.6923076923076927E-2</v>
      </c>
      <c r="P1361" s="727">
        <v>1</v>
      </c>
      <c r="Q1361" s="352">
        <f t="shared" si="45"/>
        <v>100</v>
      </c>
      <c r="R1361" s="348"/>
      <c r="S1361" s="722"/>
    </row>
    <row r="1362" spans="1:19" s="447" customFormat="1">
      <c r="A1362" s="446" t="s">
        <v>4</v>
      </c>
      <c r="B1362" s="579" t="s">
        <v>3</v>
      </c>
      <c r="C1362" s="412" t="s">
        <v>1913</v>
      </c>
      <c r="D1362" s="579" t="s">
        <v>3157</v>
      </c>
      <c r="E1362" s="415"/>
      <c r="F1362" s="448" t="s">
        <v>138</v>
      </c>
      <c r="G1362" s="412" t="s">
        <v>1938</v>
      </c>
      <c r="H1362" s="412" t="s">
        <v>11</v>
      </c>
      <c r="I1362" s="579" t="s">
        <v>6</v>
      </c>
      <c r="J1362" s="579" t="s">
        <v>66</v>
      </c>
      <c r="K1362" s="723">
        <v>0.21428571428571427</v>
      </c>
      <c r="L1362" s="449"/>
      <c r="M1362" s="450">
        <v>14</v>
      </c>
      <c r="N1362" s="450">
        <v>3</v>
      </c>
      <c r="O1362" s="726">
        <f t="shared" si="44"/>
        <v>0.21428571428571427</v>
      </c>
      <c r="P1362" s="727">
        <v>1</v>
      </c>
      <c r="Q1362" s="352">
        <f t="shared" si="45"/>
        <v>100</v>
      </c>
      <c r="R1362" s="348"/>
      <c r="S1362" s="722"/>
    </row>
    <row r="1363" spans="1:19" s="447" customFormat="1">
      <c r="A1363" s="446" t="s">
        <v>4</v>
      </c>
      <c r="B1363" s="579" t="s">
        <v>3</v>
      </c>
      <c r="C1363" s="412" t="s">
        <v>1914</v>
      </c>
      <c r="D1363" s="579" t="s">
        <v>3178</v>
      </c>
      <c r="E1363" s="415"/>
      <c r="F1363" s="448" t="s">
        <v>138</v>
      </c>
      <c r="G1363" s="412" t="s">
        <v>1938</v>
      </c>
      <c r="H1363" s="412" t="s">
        <v>11</v>
      </c>
      <c r="I1363" s="579" t="s">
        <v>6</v>
      </c>
      <c r="J1363" s="579" t="s">
        <v>66</v>
      </c>
      <c r="K1363" s="723">
        <v>0.16666666666666663</v>
      </c>
      <c r="L1363" s="449"/>
      <c r="M1363" s="450">
        <v>18</v>
      </c>
      <c r="N1363" s="450">
        <v>3</v>
      </c>
      <c r="O1363" s="726">
        <f t="shared" si="44"/>
        <v>0.16666666666666666</v>
      </c>
      <c r="P1363" s="727">
        <v>1</v>
      </c>
      <c r="Q1363" s="352">
        <f t="shared" si="45"/>
        <v>100.00000000000003</v>
      </c>
      <c r="R1363" s="348"/>
      <c r="S1363" s="722"/>
    </row>
    <row r="1364" spans="1:19" s="447" customFormat="1">
      <c r="A1364" s="446" t="s">
        <v>4</v>
      </c>
      <c r="B1364" s="579" t="s">
        <v>3</v>
      </c>
      <c r="C1364" s="412" t="s">
        <v>1914</v>
      </c>
      <c r="D1364" s="579" t="s">
        <v>3157</v>
      </c>
      <c r="E1364" s="415"/>
      <c r="F1364" s="448" t="s">
        <v>138</v>
      </c>
      <c r="G1364" s="412" t="s">
        <v>1938</v>
      </c>
      <c r="H1364" s="412" t="s">
        <v>11</v>
      </c>
      <c r="I1364" s="579" t="s">
        <v>6</v>
      </c>
      <c r="J1364" s="579" t="s">
        <v>66</v>
      </c>
      <c r="K1364" s="723">
        <v>0.10884353741496598</v>
      </c>
      <c r="L1364" s="449"/>
      <c r="M1364" s="450">
        <v>147</v>
      </c>
      <c r="N1364" s="450">
        <v>11</v>
      </c>
      <c r="O1364" s="726">
        <f t="shared" si="44"/>
        <v>7.4829931972789115E-2</v>
      </c>
      <c r="P1364" s="727">
        <v>1</v>
      </c>
      <c r="Q1364" s="352">
        <f t="shared" si="45"/>
        <v>68.75</v>
      </c>
      <c r="R1364" s="348"/>
      <c r="S1364" s="722"/>
    </row>
    <row r="1365" spans="1:19" s="447" customFormat="1">
      <c r="A1365" s="446" t="s">
        <v>4</v>
      </c>
      <c r="B1365" s="579" t="s">
        <v>3</v>
      </c>
      <c r="C1365" s="412" t="s">
        <v>1914</v>
      </c>
      <c r="D1365" s="579" t="s">
        <v>3158</v>
      </c>
      <c r="E1365" s="415"/>
      <c r="F1365" s="448" t="s">
        <v>138</v>
      </c>
      <c r="G1365" s="412" t="s">
        <v>1938</v>
      </c>
      <c r="H1365" s="412" t="s">
        <v>11</v>
      </c>
      <c r="I1365" s="579" t="s">
        <v>6</v>
      </c>
      <c r="J1365" s="579" t="s">
        <v>66</v>
      </c>
      <c r="K1365" s="723">
        <v>0.21122112211221122</v>
      </c>
      <c r="L1365" s="449"/>
      <c r="M1365" s="450">
        <v>303</v>
      </c>
      <c r="N1365" s="450">
        <v>54</v>
      </c>
      <c r="O1365" s="726">
        <f t="shared" si="44"/>
        <v>0.17821782178217821</v>
      </c>
      <c r="P1365" s="727">
        <v>1</v>
      </c>
      <c r="Q1365" s="352">
        <f t="shared" si="45"/>
        <v>84.375</v>
      </c>
      <c r="R1365" s="348"/>
      <c r="S1365" s="722"/>
    </row>
    <row r="1366" spans="1:19" s="447" customFormat="1">
      <c r="A1366" s="446" t="s">
        <v>4</v>
      </c>
      <c r="B1366" s="579" t="s">
        <v>3</v>
      </c>
      <c r="C1366" s="412" t="s">
        <v>1914</v>
      </c>
      <c r="D1366" s="579" t="s">
        <v>3163</v>
      </c>
      <c r="E1366" s="415"/>
      <c r="F1366" s="448" t="s">
        <v>138</v>
      </c>
      <c r="G1366" s="412" t="s">
        <v>1938</v>
      </c>
      <c r="H1366" s="412" t="s">
        <v>11</v>
      </c>
      <c r="I1366" s="579" t="s">
        <v>6</v>
      </c>
      <c r="J1366" s="579" t="s">
        <v>66</v>
      </c>
      <c r="K1366" s="723">
        <v>0.2196969696969697</v>
      </c>
      <c r="L1366" s="449"/>
      <c r="M1366" s="450">
        <v>132</v>
      </c>
      <c r="N1366" s="450">
        <v>23</v>
      </c>
      <c r="O1366" s="726">
        <f t="shared" si="44"/>
        <v>0.17424242424242425</v>
      </c>
      <c r="P1366" s="727">
        <v>1</v>
      </c>
      <c r="Q1366" s="352">
        <f t="shared" si="45"/>
        <v>79.310344827586206</v>
      </c>
      <c r="R1366" s="348"/>
      <c r="S1366" s="722"/>
    </row>
    <row r="1367" spans="1:19" s="447" customFormat="1">
      <c r="A1367" s="446" t="s">
        <v>4</v>
      </c>
      <c r="B1367" s="579" t="s">
        <v>3</v>
      </c>
      <c r="C1367" s="412" t="s">
        <v>1915</v>
      </c>
      <c r="D1367" s="579" t="s">
        <v>3157</v>
      </c>
      <c r="E1367" s="415" t="s">
        <v>3180</v>
      </c>
      <c r="F1367" s="448" t="s">
        <v>138</v>
      </c>
      <c r="G1367" s="412" t="s">
        <v>1938</v>
      </c>
      <c r="H1367" s="412" t="s">
        <v>11</v>
      </c>
      <c r="I1367" s="579" t="s">
        <v>6</v>
      </c>
      <c r="J1367" s="579" t="s">
        <v>66</v>
      </c>
      <c r="K1367" s="723">
        <v>0.41935483870967744</v>
      </c>
      <c r="L1367" s="449"/>
      <c r="M1367" s="450">
        <v>31</v>
      </c>
      <c r="N1367" s="450">
        <v>12</v>
      </c>
      <c r="O1367" s="726">
        <f t="shared" si="44"/>
        <v>0.38709677419354838</v>
      </c>
      <c r="P1367" s="727">
        <v>1</v>
      </c>
      <c r="Q1367" s="352">
        <f t="shared" si="45"/>
        <v>92.307692307692307</v>
      </c>
      <c r="R1367" s="348"/>
      <c r="S1367" s="722"/>
    </row>
    <row r="1368" spans="1:19" s="447" customFormat="1">
      <c r="A1368" s="446" t="s">
        <v>4</v>
      </c>
      <c r="B1368" s="579" t="s">
        <v>3</v>
      </c>
      <c r="C1368" s="412" t="s">
        <v>1916</v>
      </c>
      <c r="D1368" s="579" t="s">
        <v>3178</v>
      </c>
      <c r="E1368" s="415"/>
      <c r="F1368" s="448" t="s">
        <v>138</v>
      </c>
      <c r="G1368" s="412" t="s">
        <v>1938</v>
      </c>
      <c r="H1368" s="412" t="s">
        <v>11</v>
      </c>
      <c r="I1368" s="579" t="s">
        <v>6</v>
      </c>
      <c r="J1368" s="579" t="s">
        <v>66</v>
      </c>
      <c r="K1368" s="723">
        <v>6.3829787234042548E-2</v>
      </c>
      <c r="L1368" s="449"/>
      <c r="M1368" s="450">
        <v>47</v>
      </c>
      <c r="N1368" s="450">
        <v>2</v>
      </c>
      <c r="O1368" s="726">
        <f t="shared" si="44"/>
        <v>4.2553191489361701E-2</v>
      </c>
      <c r="P1368" s="727">
        <v>1</v>
      </c>
      <c r="Q1368" s="352">
        <f t="shared" si="45"/>
        <v>66.666666666666671</v>
      </c>
      <c r="R1368" s="348"/>
      <c r="S1368" s="722"/>
    </row>
    <row r="1369" spans="1:19" s="447" customFormat="1">
      <c r="A1369" s="446" t="s">
        <v>4</v>
      </c>
      <c r="B1369" s="579" t="s">
        <v>3</v>
      </c>
      <c r="C1369" s="412" t="s">
        <v>1916</v>
      </c>
      <c r="D1369" s="579" t="s">
        <v>3157</v>
      </c>
      <c r="E1369" s="415" t="s">
        <v>3181</v>
      </c>
      <c r="F1369" s="448" t="s">
        <v>138</v>
      </c>
      <c r="G1369" s="412" t="s">
        <v>1938</v>
      </c>
      <c r="H1369" s="412" t="s">
        <v>11</v>
      </c>
      <c r="I1369" s="579" t="s">
        <v>6</v>
      </c>
      <c r="J1369" s="579" t="s">
        <v>66</v>
      </c>
      <c r="K1369" s="723">
        <v>0.34782608695652173</v>
      </c>
      <c r="L1369" s="449"/>
      <c r="M1369" s="450">
        <v>23</v>
      </c>
      <c r="N1369" s="450">
        <v>4</v>
      </c>
      <c r="O1369" s="726">
        <f t="shared" si="44"/>
        <v>0.17391304347826086</v>
      </c>
      <c r="P1369" s="727">
        <v>1</v>
      </c>
      <c r="Q1369" s="352">
        <f t="shared" si="45"/>
        <v>50</v>
      </c>
      <c r="R1369" s="348"/>
      <c r="S1369" s="722"/>
    </row>
    <row r="1370" spans="1:19" s="447" customFormat="1">
      <c r="A1370" s="446" t="s">
        <v>4</v>
      </c>
      <c r="B1370" s="579" t="s">
        <v>3</v>
      </c>
      <c r="C1370" s="412" t="s">
        <v>1917</v>
      </c>
      <c r="D1370" s="579" t="s">
        <v>3157</v>
      </c>
      <c r="E1370" s="415" t="s">
        <v>3182</v>
      </c>
      <c r="F1370" s="448" t="s">
        <v>138</v>
      </c>
      <c r="G1370" s="412" t="s">
        <v>1938</v>
      </c>
      <c r="H1370" s="412" t="s">
        <v>11</v>
      </c>
      <c r="I1370" s="579" t="s">
        <v>6</v>
      </c>
      <c r="J1370" s="579" t="s">
        <v>66</v>
      </c>
      <c r="K1370" s="723">
        <v>0.21428571428571427</v>
      </c>
      <c r="L1370" s="449"/>
      <c r="M1370" s="450">
        <v>42</v>
      </c>
      <c r="N1370" s="450">
        <v>8</v>
      </c>
      <c r="O1370" s="726">
        <f t="shared" si="44"/>
        <v>0.19047619047619047</v>
      </c>
      <c r="P1370" s="727">
        <v>1</v>
      </c>
      <c r="Q1370" s="352">
        <f t="shared" si="45"/>
        <v>88.888888888888886</v>
      </c>
      <c r="R1370" s="348"/>
      <c r="S1370" s="722"/>
    </row>
    <row r="1371" spans="1:19" s="447" customFormat="1">
      <c r="A1371" s="446" t="s">
        <v>4</v>
      </c>
      <c r="B1371" s="579" t="s">
        <v>3</v>
      </c>
      <c r="C1371" s="412" t="s">
        <v>1917</v>
      </c>
      <c r="D1371" s="579" t="s">
        <v>3158</v>
      </c>
      <c r="E1371" s="415" t="s">
        <v>3183</v>
      </c>
      <c r="F1371" s="448" t="s">
        <v>138</v>
      </c>
      <c r="G1371" s="412" t="s">
        <v>1938</v>
      </c>
      <c r="H1371" s="412" t="s">
        <v>11</v>
      </c>
      <c r="I1371" s="579" t="s">
        <v>6</v>
      </c>
      <c r="J1371" s="579" t="s">
        <v>66</v>
      </c>
      <c r="K1371" s="723">
        <v>0.31818181818181818</v>
      </c>
      <c r="L1371" s="449"/>
      <c r="M1371" s="450">
        <v>22</v>
      </c>
      <c r="N1371" s="450">
        <v>5</v>
      </c>
      <c r="O1371" s="726">
        <f t="shared" si="44"/>
        <v>0.22727272727272727</v>
      </c>
      <c r="P1371" s="727">
        <v>1</v>
      </c>
      <c r="Q1371" s="352">
        <f t="shared" si="45"/>
        <v>71.428571428571416</v>
      </c>
      <c r="R1371" s="348"/>
      <c r="S1371" s="722"/>
    </row>
    <row r="1372" spans="1:19" s="447" customFormat="1">
      <c r="A1372" s="446" t="s">
        <v>4</v>
      </c>
      <c r="B1372" s="579" t="s">
        <v>3</v>
      </c>
      <c r="C1372" s="412" t="s">
        <v>1919</v>
      </c>
      <c r="D1372" s="579" t="s">
        <v>3184</v>
      </c>
      <c r="E1372" s="415"/>
      <c r="F1372" s="448" t="s">
        <v>138</v>
      </c>
      <c r="G1372" s="412" t="s">
        <v>1938</v>
      </c>
      <c r="H1372" s="412" t="s">
        <v>11</v>
      </c>
      <c r="I1372" s="579" t="s">
        <v>6</v>
      </c>
      <c r="J1372" s="579" t="s">
        <v>66</v>
      </c>
      <c r="K1372" s="723">
        <v>4.5871559633027525E-2</v>
      </c>
      <c r="L1372" s="449"/>
      <c r="M1372" s="450">
        <v>109</v>
      </c>
      <c r="N1372" s="450">
        <v>3</v>
      </c>
      <c r="O1372" s="726">
        <f t="shared" si="44"/>
        <v>2.7522935779816515E-2</v>
      </c>
      <c r="P1372" s="727">
        <v>1</v>
      </c>
      <c r="Q1372" s="352">
        <f t="shared" si="45"/>
        <v>60</v>
      </c>
      <c r="R1372" s="348"/>
      <c r="S1372" s="722"/>
    </row>
    <row r="1373" spans="1:19" s="447" customFormat="1">
      <c r="A1373" s="446" t="s">
        <v>4</v>
      </c>
      <c r="B1373" s="579" t="s">
        <v>3</v>
      </c>
      <c r="C1373" s="412" t="s">
        <v>1919</v>
      </c>
      <c r="D1373" s="579" t="s">
        <v>3178</v>
      </c>
      <c r="E1373" s="415"/>
      <c r="F1373" s="448" t="s">
        <v>138</v>
      </c>
      <c r="G1373" s="412" t="s">
        <v>1938</v>
      </c>
      <c r="H1373" s="412" t="s">
        <v>11</v>
      </c>
      <c r="I1373" s="579" t="s">
        <v>6</v>
      </c>
      <c r="J1373" s="579" t="s">
        <v>66</v>
      </c>
      <c r="K1373" s="723">
        <v>3.9430449069003289E-2</v>
      </c>
      <c r="L1373" s="449"/>
      <c r="M1373" s="450">
        <v>913</v>
      </c>
      <c r="N1373" s="450">
        <v>28</v>
      </c>
      <c r="O1373" s="726">
        <f t="shared" si="44"/>
        <v>3.0668127053669222E-2</v>
      </c>
      <c r="P1373" s="727">
        <v>1</v>
      </c>
      <c r="Q1373" s="352">
        <f t="shared" si="45"/>
        <v>77.777777777777786</v>
      </c>
      <c r="R1373" s="348"/>
      <c r="S1373" s="722"/>
    </row>
    <row r="1374" spans="1:19" s="447" customFormat="1">
      <c r="A1374" s="446" t="s">
        <v>4</v>
      </c>
      <c r="B1374" s="579" t="s">
        <v>3</v>
      </c>
      <c r="C1374" s="412" t="s">
        <v>1919</v>
      </c>
      <c r="D1374" s="579" t="s">
        <v>3157</v>
      </c>
      <c r="E1374" s="415" t="s">
        <v>3185</v>
      </c>
      <c r="F1374" s="448" t="s">
        <v>138</v>
      </c>
      <c r="G1374" s="412" t="s">
        <v>1938</v>
      </c>
      <c r="H1374" s="412" t="s">
        <v>11</v>
      </c>
      <c r="I1374" s="579" t="s">
        <v>6</v>
      </c>
      <c r="J1374" s="579" t="s">
        <v>66</v>
      </c>
      <c r="K1374" s="723">
        <v>0.26470588235294118</v>
      </c>
      <c r="L1374" s="449"/>
      <c r="M1374" s="450">
        <v>34</v>
      </c>
      <c r="N1374" s="450">
        <v>7</v>
      </c>
      <c r="O1374" s="726">
        <f t="shared" si="44"/>
        <v>0.20588235294117646</v>
      </c>
      <c r="P1374" s="727">
        <v>1</v>
      </c>
      <c r="Q1374" s="352">
        <f t="shared" si="45"/>
        <v>77.777777777777786</v>
      </c>
      <c r="R1374" s="348"/>
      <c r="S1374" s="722"/>
    </row>
    <row r="1375" spans="1:19" s="447" customFormat="1">
      <c r="A1375" s="446" t="s">
        <v>4</v>
      </c>
      <c r="B1375" s="579" t="s">
        <v>3</v>
      </c>
      <c r="C1375" s="412" t="s">
        <v>1920</v>
      </c>
      <c r="D1375" s="579" t="s">
        <v>3178</v>
      </c>
      <c r="E1375" s="415"/>
      <c r="F1375" s="448" t="s">
        <v>138</v>
      </c>
      <c r="G1375" s="412" t="s">
        <v>1938</v>
      </c>
      <c r="H1375" s="412" t="s">
        <v>11</v>
      </c>
      <c r="I1375" s="579" t="s">
        <v>6</v>
      </c>
      <c r="J1375" s="579" t="s">
        <v>66</v>
      </c>
      <c r="K1375" s="723">
        <v>0.16666666666666663</v>
      </c>
      <c r="L1375" s="449"/>
      <c r="M1375" s="450">
        <v>18</v>
      </c>
      <c r="N1375" s="450">
        <v>2</v>
      </c>
      <c r="O1375" s="726">
        <f t="shared" si="44"/>
        <v>0.1111111111111111</v>
      </c>
      <c r="P1375" s="727">
        <v>1</v>
      </c>
      <c r="Q1375" s="352">
        <f t="shared" si="45"/>
        <v>66.666666666666686</v>
      </c>
      <c r="R1375" s="348"/>
      <c r="S1375" s="722"/>
    </row>
    <row r="1376" spans="1:19" s="447" customFormat="1">
      <c r="A1376" s="446" t="s">
        <v>4</v>
      </c>
      <c r="B1376" s="579" t="s">
        <v>3</v>
      </c>
      <c r="C1376" s="412" t="s">
        <v>1920</v>
      </c>
      <c r="D1376" s="579" t="s">
        <v>3157</v>
      </c>
      <c r="E1376" s="415"/>
      <c r="F1376" s="448" t="s">
        <v>138</v>
      </c>
      <c r="G1376" s="412" t="s">
        <v>1938</v>
      </c>
      <c r="H1376" s="412" t="s">
        <v>11</v>
      </c>
      <c r="I1376" s="579" t="s">
        <v>6</v>
      </c>
      <c r="J1376" s="579" t="s">
        <v>66</v>
      </c>
      <c r="K1376" s="723">
        <v>0.10714285714285714</v>
      </c>
      <c r="L1376" s="449"/>
      <c r="M1376" s="450">
        <v>84</v>
      </c>
      <c r="N1376" s="450">
        <v>8</v>
      </c>
      <c r="O1376" s="726">
        <f t="shared" si="44"/>
        <v>9.5238095238095233E-2</v>
      </c>
      <c r="P1376" s="727">
        <v>1</v>
      </c>
      <c r="Q1376" s="352">
        <f t="shared" si="45"/>
        <v>88.888888888888886</v>
      </c>
      <c r="R1376" s="348"/>
      <c r="S1376" s="722"/>
    </row>
    <row r="1377" spans="1:19" s="447" customFormat="1">
      <c r="A1377" s="446" t="s">
        <v>4</v>
      </c>
      <c r="B1377" s="579" t="s">
        <v>3</v>
      </c>
      <c r="C1377" s="412" t="s">
        <v>1920</v>
      </c>
      <c r="D1377" s="579" t="s">
        <v>3158</v>
      </c>
      <c r="E1377" s="415"/>
      <c r="F1377" s="448" t="s">
        <v>138</v>
      </c>
      <c r="G1377" s="412" t="s">
        <v>1938</v>
      </c>
      <c r="H1377" s="412" t="s">
        <v>11</v>
      </c>
      <c r="I1377" s="579" t="s">
        <v>6</v>
      </c>
      <c r="J1377" s="579" t="s">
        <v>66</v>
      </c>
      <c r="K1377" s="723">
        <v>0.14772727272727273</v>
      </c>
      <c r="L1377" s="449"/>
      <c r="M1377" s="450">
        <v>88</v>
      </c>
      <c r="N1377" s="450">
        <v>12</v>
      </c>
      <c r="O1377" s="726">
        <f t="shared" si="44"/>
        <v>0.13636363636363635</v>
      </c>
      <c r="P1377" s="727">
        <v>1</v>
      </c>
      <c r="Q1377" s="352">
        <f t="shared" si="45"/>
        <v>92.307692307692307</v>
      </c>
      <c r="R1377" s="348"/>
      <c r="S1377" s="722"/>
    </row>
    <row r="1378" spans="1:19" s="447" customFormat="1">
      <c r="A1378" s="446" t="s">
        <v>4</v>
      </c>
      <c r="B1378" s="579" t="s">
        <v>3</v>
      </c>
      <c r="C1378" s="412" t="s">
        <v>1920</v>
      </c>
      <c r="D1378" s="579" t="s">
        <v>3163</v>
      </c>
      <c r="E1378" s="415" t="s">
        <v>3186</v>
      </c>
      <c r="F1378" s="448" t="s">
        <v>138</v>
      </c>
      <c r="G1378" s="412" t="s">
        <v>1938</v>
      </c>
      <c r="H1378" s="412" t="s">
        <v>11</v>
      </c>
      <c r="I1378" s="579" t="s">
        <v>6</v>
      </c>
      <c r="J1378" s="579" t="s">
        <v>66</v>
      </c>
      <c r="K1378" s="723">
        <v>0.76923076923076938</v>
      </c>
      <c r="L1378" s="449"/>
      <c r="M1378" s="450">
        <v>26</v>
      </c>
      <c r="N1378" s="450">
        <v>18</v>
      </c>
      <c r="O1378" s="726">
        <f t="shared" si="44"/>
        <v>0.69230769230769229</v>
      </c>
      <c r="P1378" s="727">
        <v>1</v>
      </c>
      <c r="Q1378" s="352">
        <f t="shared" si="45"/>
        <v>89.999999999999986</v>
      </c>
      <c r="R1378" s="348"/>
      <c r="S1378" s="722"/>
    </row>
    <row r="1379" spans="1:19" s="447" customFormat="1">
      <c r="A1379" s="446" t="s">
        <v>4</v>
      </c>
      <c r="B1379" s="579" t="s">
        <v>591</v>
      </c>
      <c r="C1379" s="412" t="s">
        <v>1914</v>
      </c>
      <c r="D1379" s="579" t="s">
        <v>3163</v>
      </c>
      <c r="E1379" s="415"/>
      <c r="F1379" s="448" t="s">
        <v>138</v>
      </c>
      <c r="G1379" s="412" t="s">
        <v>1938</v>
      </c>
      <c r="H1379" s="412" t="s">
        <v>11</v>
      </c>
      <c r="I1379" s="579" t="s">
        <v>6</v>
      </c>
      <c r="J1379" s="579" t="s">
        <v>66</v>
      </c>
      <c r="K1379" s="723">
        <v>0.75609756097560976</v>
      </c>
      <c r="L1379" s="449"/>
      <c r="M1379" s="450">
        <v>41</v>
      </c>
      <c r="N1379" s="450">
        <v>29</v>
      </c>
      <c r="O1379" s="726">
        <f t="shared" si="44"/>
        <v>0.70731707317073167</v>
      </c>
      <c r="P1379" s="727">
        <v>1</v>
      </c>
      <c r="Q1379" s="352">
        <f t="shared" si="45"/>
        <v>93.548387096774192</v>
      </c>
      <c r="R1379" s="348"/>
      <c r="S1379" s="722"/>
    </row>
    <row r="1380" spans="1:19" s="447" customFormat="1">
      <c r="A1380" s="446" t="s">
        <v>4</v>
      </c>
      <c r="B1380" s="579" t="s">
        <v>591</v>
      </c>
      <c r="C1380" s="412" t="s">
        <v>1914</v>
      </c>
      <c r="D1380" s="579" t="s">
        <v>3164</v>
      </c>
      <c r="E1380" s="415"/>
      <c r="F1380" s="448" t="s">
        <v>138</v>
      </c>
      <c r="G1380" s="412" t="s">
        <v>1938</v>
      </c>
      <c r="H1380" s="412" t="s">
        <v>11</v>
      </c>
      <c r="I1380" s="579" t="s">
        <v>6</v>
      </c>
      <c r="J1380" s="579" t="s">
        <v>66</v>
      </c>
      <c r="K1380" s="723">
        <v>0.78787878787878785</v>
      </c>
      <c r="L1380" s="449"/>
      <c r="M1380" s="450">
        <v>33</v>
      </c>
      <c r="N1380" s="450">
        <v>23</v>
      </c>
      <c r="O1380" s="726">
        <f t="shared" si="44"/>
        <v>0.69696969696969702</v>
      </c>
      <c r="P1380" s="727">
        <v>1</v>
      </c>
      <c r="Q1380" s="352">
        <f t="shared" si="45"/>
        <v>88.461538461538453</v>
      </c>
      <c r="R1380" s="348"/>
      <c r="S1380" s="722"/>
    </row>
    <row r="1381" spans="1:19" s="447" customFormat="1">
      <c r="A1381" s="446" t="s">
        <v>4</v>
      </c>
      <c r="B1381" s="579" t="s">
        <v>591</v>
      </c>
      <c r="C1381" s="412" t="s">
        <v>1916</v>
      </c>
      <c r="D1381" s="579" t="s">
        <v>3163</v>
      </c>
      <c r="E1381" s="415" t="s">
        <v>3187</v>
      </c>
      <c r="F1381" s="448" t="s">
        <v>138</v>
      </c>
      <c r="G1381" s="412" t="s">
        <v>1938</v>
      </c>
      <c r="H1381" s="412" t="s">
        <v>11</v>
      </c>
      <c r="I1381" s="579" t="s">
        <v>6</v>
      </c>
      <c r="J1381" s="579" t="s">
        <v>66</v>
      </c>
      <c r="K1381" s="723">
        <v>0.75</v>
      </c>
      <c r="L1381" s="449"/>
      <c r="M1381" s="450">
        <v>12</v>
      </c>
      <c r="N1381" s="450">
        <v>7</v>
      </c>
      <c r="O1381" s="726">
        <f t="shared" si="44"/>
        <v>0.58333333333333337</v>
      </c>
      <c r="P1381" s="727">
        <v>1</v>
      </c>
      <c r="Q1381" s="352">
        <f t="shared" si="45"/>
        <v>77.777777777777786</v>
      </c>
      <c r="R1381" s="348"/>
      <c r="S1381" s="722"/>
    </row>
    <row r="1382" spans="1:19" s="447" customFormat="1">
      <c r="A1382" s="446" t="s">
        <v>4</v>
      </c>
      <c r="B1382" s="579" t="s">
        <v>591</v>
      </c>
      <c r="C1382" s="412" t="s">
        <v>1917</v>
      </c>
      <c r="D1382" s="579" t="s">
        <v>3163</v>
      </c>
      <c r="E1382" s="415" t="s">
        <v>3188</v>
      </c>
      <c r="F1382" s="448" t="s">
        <v>138</v>
      </c>
      <c r="G1382" s="412" t="s">
        <v>1938</v>
      </c>
      <c r="H1382" s="412" t="s">
        <v>11</v>
      </c>
      <c r="I1382" s="579" t="s">
        <v>6</v>
      </c>
      <c r="J1382" s="579" t="s">
        <v>66</v>
      </c>
      <c r="K1382" s="723">
        <v>0.77419354838709675</v>
      </c>
      <c r="L1382" s="449"/>
      <c r="M1382" s="450">
        <v>62</v>
      </c>
      <c r="N1382" s="450">
        <v>45</v>
      </c>
      <c r="O1382" s="726">
        <f t="shared" si="44"/>
        <v>0.72580645161290325</v>
      </c>
      <c r="P1382" s="727">
        <v>1</v>
      </c>
      <c r="Q1382" s="352">
        <f t="shared" si="45"/>
        <v>93.75</v>
      </c>
      <c r="R1382" s="348"/>
      <c r="S1382" s="722"/>
    </row>
    <row r="1383" spans="1:19" s="447" customFormat="1">
      <c r="A1383" s="446" t="s">
        <v>4</v>
      </c>
      <c r="B1383" s="579" t="s">
        <v>591</v>
      </c>
      <c r="C1383" s="412" t="s">
        <v>1917</v>
      </c>
      <c r="D1383" s="579" t="s">
        <v>3164</v>
      </c>
      <c r="E1383" s="415"/>
      <c r="F1383" s="448" t="s">
        <v>138</v>
      </c>
      <c r="G1383" s="412" t="s">
        <v>1938</v>
      </c>
      <c r="H1383" s="412" t="s">
        <v>11</v>
      </c>
      <c r="I1383" s="579" t="s">
        <v>6</v>
      </c>
      <c r="J1383" s="579" t="s">
        <v>66</v>
      </c>
      <c r="K1383" s="723">
        <v>0.8</v>
      </c>
      <c r="L1383" s="449"/>
      <c r="M1383" s="450">
        <v>25</v>
      </c>
      <c r="N1383" s="450">
        <v>18</v>
      </c>
      <c r="O1383" s="726">
        <f t="shared" si="44"/>
        <v>0.72</v>
      </c>
      <c r="P1383" s="727">
        <v>1</v>
      </c>
      <c r="Q1383" s="352">
        <f t="shared" si="45"/>
        <v>90</v>
      </c>
      <c r="R1383" s="348"/>
      <c r="S1383" s="722"/>
    </row>
    <row r="1384" spans="1:19" s="447" customFormat="1">
      <c r="A1384" s="446" t="s">
        <v>4</v>
      </c>
      <c r="B1384" s="579" t="s">
        <v>591</v>
      </c>
      <c r="C1384" s="412" t="s">
        <v>1920</v>
      </c>
      <c r="D1384" s="579" t="s">
        <v>3164</v>
      </c>
      <c r="E1384" s="415"/>
      <c r="F1384" s="448" t="s">
        <v>138</v>
      </c>
      <c r="G1384" s="412" t="s">
        <v>1938</v>
      </c>
      <c r="H1384" s="412" t="s">
        <v>11</v>
      </c>
      <c r="I1384" s="579" t="s">
        <v>6</v>
      </c>
      <c r="J1384" s="579" t="s">
        <v>66</v>
      </c>
      <c r="K1384" s="723">
        <v>0.76923076923076938</v>
      </c>
      <c r="L1384" s="449"/>
      <c r="M1384" s="450">
        <v>26</v>
      </c>
      <c r="N1384" s="450">
        <v>19</v>
      </c>
      <c r="O1384" s="726">
        <f t="shared" si="44"/>
        <v>0.73076923076923073</v>
      </c>
      <c r="P1384" s="727">
        <v>1</v>
      </c>
      <c r="Q1384" s="352">
        <f t="shared" si="45"/>
        <v>94.999999999999986</v>
      </c>
      <c r="R1384" s="348"/>
      <c r="S1384" s="722"/>
    </row>
    <row r="1385" spans="1:19" s="447" customFormat="1">
      <c r="A1385" s="446" t="s">
        <v>4</v>
      </c>
      <c r="B1385" s="579" t="s">
        <v>3160</v>
      </c>
      <c r="C1385" s="412" t="s">
        <v>38</v>
      </c>
      <c r="D1385" s="579" t="s">
        <v>3155</v>
      </c>
      <c r="E1385" s="415" t="s">
        <v>3156</v>
      </c>
      <c r="F1385" s="448" t="s">
        <v>138</v>
      </c>
      <c r="G1385" s="412" t="s">
        <v>1939</v>
      </c>
      <c r="H1385" s="412" t="s">
        <v>11</v>
      </c>
      <c r="I1385" s="579" t="s">
        <v>6</v>
      </c>
      <c r="J1385" s="579" t="s">
        <v>66</v>
      </c>
      <c r="K1385" s="723">
        <v>6.0869565217391307E-2</v>
      </c>
      <c r="L1385" s="449"/>
      <c r="M1385" s="450">
        <v>115</v>
      </c>
      <c r="N1385" s="450">
        <v>5</v>
      </c>
      <c r="O1385" s="726">
        <f>N1385/M1385</f>
        <v>4.3478260869565216E-2</v>
      </c>
      <c r="P1385" s="727">
        <v>1</v>
      </c>
      <c r="Q1385" s="352">
        <f>N1385/(M1385*K1385/100)</f>
        <v>71.428571428571416</v>
      </c>
      <c r="R1385" s="348"/>
      <c r="S1385" s="722"/>
    </row>
    <row r="1386" spans="1:19" s="447" customFormat="1">
      <c r="A1386" s="446" t="s">
        <v>4</v>
      </c>
      <c r="B1386" s="579" t="s">
        <v>3160</v>
      </c>
      <c r="C1386" s="412" t="s">
        <v>38</v>
      </c>
      <c r="D1386" s="579" t="s">
        <v>3157</v>
      </c>
      <c r="E1386" s="415"/>
      <c r="F1386" s="448" t="s">
        <v>138</v>
      </c>
      <c r="G1386" s="412" t="s">
        <v>1939</v>
      </c>
      <c r="H1386" s="412" t="s">
        <v>11</v>
      </c>
      <c r="I1386" s="579" t="s">
        <v>6</v>
      </c>
      <c r="J1386" s="579" t="s">
        <v>66</v>
      </c>
      <c r="K1386" s="723">
        <v>0.14388489208633093</v>
      </c>
      <c r="L1386" s="449"/>
      <c r="M1386" s="450">
        <v>139</v>
      </c>
      <c r="N1386" s="450">
        <v>16</v>
      </c>
      <c r="O1386" s="726">
        <f t="shared" ref="O1386:O1444" si="46">N1386/M1386</f>
        <v>0.11510791366906475</v>
      </c>
      <c r="P1386" s="727">
        <v>1</v>
      </c>
      <c r="Q1386" s="352">
        <f t="shared" ref="Q1386:Q1444" si="47">N1386/(M1386*K1386/100)</f>
        <v>80</v>
      </c>
      <c r="R1386" s="348"/>
      <c r="S1386" s="722"/>
    </row>
    <row r="1387" spans="1:19" s="447" customFormat="1">
      <c r="A1387" s="446" t="s">
        <v>4</v>
      </c>
      <c r="B1387" s="579" t="s">
        <v>3160</v>
      </c>
      <c r="C1387" s="412" t="s">
        <v>38</v>
      </c>
      <c r="D1387" s="579" t="s">
        <v>3158</v>
      </c>
      <c r="E1387" s="415" t="s">
        <v>3159</v>
      </c>
      <c r="F1387" s="448" t="s">
        <v>138</v>
      </c>
      <c r="G1387" s="412" t="s">
        <v>1939</v>
      </c>
      <c r="H1387" s="412" t="s">
        <v>11</v>
      </c>
      <c r="I1387" s="579" t="s">
        <v>6</v>
      </c>
      <c r="J1387" s="579" t="s">
        <v>66</v>
      </c>
      <c r="K1387" s="723">
        <v>0.32</v>
      </c>
      <c r="L1387" s="449"/>
      <c r="M1387" s="450">
        <v>25</v>
      </c>
      <c r="N1387" s="450">
        <v>7</v>
      </c>
      <c r="O1387" s="726">
        <f t="shared" si="46"/>
        <v>0.28000000000000003</v>
      </c>
      <c r="P1387" s="727">
        <v>1</v>
      </c>
      <c r="Q1387" s="352">
        <f t="shared" si="47"/>
        <v>87.5</v>
      </c>
      <c r="R1387" s="348"/>
      <c r="S1387" s="722"/>
    </row>
    <row r="1388" spans="1:19" s="447" customFormat="1">
      <c r="A1388" s="446" t="s">
        <v>4</v>
      </c>
      <c r="B1388" s="579" t="s">
        <v>3160</v>
      </c>
      <c r="C1388" s="412" t="s">
        <v>1913</v>
      </c>
      <c r="D1388" s="579" t="s">
        <v>3161</v>
      </c>
      <c r="E1388" s="415"/>
      <c r="F1388" s="448" t="s">
        <v>138</v>
      </c>
      <c r="G1388" s="412" t="s">
        <v>1939</v>
      </c>
      <c r="H1388" s="412" t="s">
        <v>11</v>
      </c>
      <c r="I1388" s="579" t="s">
        <v>6</v>
      </c>
      <c r="J1388" s="579" t="s">
        <v>66</v>
      </c>
      <c r="K1388" s="723">
        <v>3.7486218302094816E-2</v>
      </c>
      <c r="L1388" s="449"/>
      <c r="M1388" s="450">
        <v>1814</v>
      </c>
      <c r="N1388" s="450">
        <v>54</v>
      </c>
      <c r="O1388" s="726">
        <f t="shared" si="46"/>
        <v>2.9768467475192944E-2</v>
      </c>
      <c r="P1388" s="727">
        <v>1</v>
      </c>
      <c r="Q1388" s="352">
        <f t="shared" si="47"/>
        <v>79.411764705882348</v>
      </c>
      <c r="R1388" s="348"/>
      <c r="S1388" s="722"/>
    </row>
    <row r="1389" spans="1:19" s="447" customFormat="1">
      <c r="A1389" s="446" t="s">
        <v>4</v>
      </c>
      <c r="B1389" s="579" t="s">
        <v>3160</v>
      </c>
      <c r="C1389" s="412" t="s">
        <v>1913</v>
      </c>
      <c r="D1389" s="579" t="s">
        <v>3155</v>
      </c>
      <c r="E1389" s="415"/>
      <c r="F1389" s="448" t="s">
        <v>138</v>
      </c>
      <c r="G1389" s="412" t="s">
        <v>1939</v>
      </c>
      <c r="H1389" s="412" t="s">
        <v>11</v>
      </c>
      <c r="I1389" s="579" t="s">
        <v>6</v>
      </c>
      <c r="J1389" s="579" t="s">
        <v>66</v>
      </c>
      <c r="K1389" s="723">
        <v>0.35714285714285715</v>
      </c>
      <c r="L1389" s="449"/>
      <c r="M1389" s="450">
        <v>14</v>
      </c>
      <c r="N1389" s="450">
        <v>4</v>
      </c>
      <c r="O1389" s="726">
        <f t="shared" si="46"/>
        <v>0.2857142857142857</v>
      </c>
      <c r="P1389" s="727">
        <v>1</v>
      </c>
      <c r="Q1389" s="352">
        <f t="shared" si="47"/>
        <v>80</v>
      </c>
      <c r="R1389" s="348"/>
      <c r="S1389" s="722"/>
    </row>
    <row r="1390" spans="1:19" s="447" customFormat="1">
      <c r="A1390" s="446" t="s">
        <v>4</v>
      </c>
      <c r="B1390" s="579" t="s">
        <v>3160</v>
      </c>
      <c r="C1390" s="412" t="s">
        <v>1913</v>
      </c>
      <c r="D1390" s="579" t="s">
        <v>3157</v>
      </c>
      <c r="E1390" s="415"/>
      <c r="F1390" s="448" t="s">
        <v>138</v>
      </c>
      <c r="G1390" s="412" t="s">
        <v>1939</v>
      </c>
      <c r="H1390" s="412" t="s">
        <v>11</v>
      </c>
      <c r="I1390" s="579" t="s">
        <v>6</v>
      </c>
      <c r="J1390" s="579" t="s">
        <v>66</v>
      </c>
      <c r="K1390" s="723">
        <v>7.1428571428571425E-2</v>
      </c>
      <c r="L1390" s="449"/>
      <c r="M1390" s="450">
        <v>84</v>
      </c>
      <c r="N1390" s="450">
        <v>3</v>
      </c>
      <c r="O1390" s="726">
        <f t="shared" si="46"/>
        <v>3.5714285714285712E-2</v>
      </c>
      <c r="P1390" s="727">
        <v>1</v>
      </c>
      <c r="Q1390" s="352">
        <f t="shared" si="47"/>
        <v>50</v>
      </c>
      <c r="R1390" s="348"/>
      <c r="S1390" s="722"/>
    </row>
    <row r="1391" spans="1:19" s="447" customFormat="1">
      <c r="A1391" s="446" t="s">
        <v>4</v>
      </c>
      <c r="B1391" s="579" t="s">
        <v>3160</v>
      </c>
      <c r="C1391" s="412" t="s">
        <v>1914</v>
      </c>
      <c r="D1391" s="579" t="s">
        <v>3157</v>
      </c>
      <c r="E1391" s="415" t="s">
        <v>3162</v>
      </c>
      <c r="F1391" s="448" t="s">
        <v>138</v>
      </c>
      <c r="G1391" s="412" t="s">
        <v>1939</v>
      </c>
      <c r="H1391" s="412" t="s">
        <v>11</v>
      </c>
      <c r="I1391" s="579" t="s">
        <v>6</v>
      </c>
      <c r="J1391" s="579" t="s">
        <v>66</v>
      </c>
      <c r="K1391" s="723">
        <v>0.18181818181818182</v>
      </c>
      <c r="L1391" s="449"/>
      <c r="M1391" s="450">
        <v>66</v>
      </c>
      <c r="N1391" s="450">
        <v>9</v>
      </c>
      <c r="O1391" s="726">
        <f t="shared" si="46"/>
        <v>0.13636363636363635</v>
      </c>
      <c r="P1391" s="727">
        <v>1</v>
      </c>
      <c r="Q1391" s="352">
        <f t="shared" si="47"/>
        <v>75</v>
      </c>
      <c r="R1391" s="348"/>
      <c r="S1391" s="722"/>
    </row>
    <row r="1392" spans="1:19" s="447" customFormat="1">
      <c r="A1392" s="446" t="s">
        <v>4</v>
      </c>
      <c r="B1392" s="579" t="s">
        <v>3160</v>
      </c>
      <c r="C1392" s="412" t="s">
        <v>1914</v>
      </c>
      <c r="D1392" s="579" t="s">
        <v>3158</v>
      </c>
      <c r="E1392" s="415"/>
      <c r="F1392" s="448" t="s">
        <v>138</v>
      </c>
      <c r="G1392" s="412" t="s">
        <v>1939</v>
      </c>
      <c r="H1392" s="412" t="s">
        <v>11</v>
      </c>
      <c r="I1392" s="579" t="s">
        <v>6</v>
      </c>
      <c r="J1392" s="579" t="s">
        <v>66</v>
      </c>
      <c r="K1392" s="723">
        <v>0.24</v>
      </c>
      <c r="L1392" s="449"/>
      <c r="M1392" s="450">
        <v>75</v>
      </c>
      <c r="N1392" s="450">
        <v>10</v>
      </c>
      <c r="O1392" s="726">
        <f t="shared" si="46"/>
        <v>0.13333333333333333</v>
      </c>
      <c r="P1392" s="727">
        <v>1</v>
      </c>
      <c r="Q1392" s="352">
        <f t="shared" si="47"/>
        <v>55.555555555555557</v>
      </c>
      <c r="R1392" s="348"/>
      <c r="S1392" s="722"/>
    </row>
    <row r="1393" spans="1:19" s="447" customFormat="1">
      <c r="A1393" s="446" t="s">
        <v>4</v>
      </c>
      <c r="B1393" s="579" t="s">
        <v>3160</v>
      </c>
      <c r="C1393" s="412" t="s">
        <v>1914</v>
      </c>
      <c r="D1393" s="579" t="s">
        <v>3163</v>
      </c>
      <c r="E1393" s="415"/>
      <c r="F1393" s="448" t="s">
        <v>138</v>
      </c>
      <c r="G1393" s="412" t="s">
        <v>1939</v>
      </c>
      <c r="H1393" s="412" t="s">
        <v>11</v>
      </c>
      <c r="I1393" s="579" t="s">
        <v>6</v>
      </c>
      <c r="J1393" s="579" t="s">
        <v>66</v>
      </c>
      <c r="K1393" s="723">
        <v>0.45370370370370372</v>
      </c>
      <c r="L1393" s="449"/>
      <c r="M1393" s="450">
        <v>108</v>
      </c>
      <c r="N1393" s="450">
        <v>36</v>
      </c>
      <c r="O1393" s="726">
        <f t="shared" si="46"/>
        <v>0.33333333333333331</v>
      </c>
      <c r="P1393" s="727">
        <v>1</v>
      </c>
      <c r="Q1393" s="352">
        <f t="shared" si="47"/>
        <v>73.469387755102048</v>
      </c>
      <c r="R1393" s="348"/>
      <c r="S1393" s="722"/>
    </row>
    <row r="1394" spans="1:19" s="447" customFormat="1">
      <c r="A1394" s="446" t="s">
        <v>4</v>
      </c>
      <c r="B1394" s="579" t="s">
        <v>3160</v>
      </c>
      <c r="C1394" s="412" t="s">
        <v>1914</v>
      </c>
      <c r="D1394" s="579" t="s">
        <v>3164</v>
      </c>
      <c r="E1394" s="415"/>
      <c r="F1394" s="448" t="s">
        <v>138</v>
      </c>
      <c r="G1394" s="412" t="s">
        <v>1939</v>
      </c>
      <c r="H1394" s="412" t="s">
        <v>11</v>
      </c>
      <c r="I1394" s="579" t="s">
        <v>6</v>
      </c>
      <c r="J1394" s="579" t="s">
        <v>66</v>
      </c>
      <c r="K1394" s="723">
        <v>0.76923076923076938</v>
      </c>
      <c r="L1394" s="449"/>
      <c r="M1394" s="450">
        <v>13</v>
      </c>
      <c r="N1394" s="450">
        <v>10</v>
      </c>
      <c r="O1394" s="726">
        <f t="shared" si="46"/>
        <v>0.76923076923076927</v>
      </c>
      <c r="P1394" s="727">
        <v>1</v>
      </c>
      <c r="Q1394" s="352">
        <f t="shared" si="47"/>
        <v>99.999999999999986</v>
      </c>
      <c r="R1394" s="348"/>
      <c r="S1394" s="722"/>
    </row>
    <row r="1395" spans="1:19" s="447" customFormat="1">
      <c r="A1395" s="446" t="s">
        <v>4</v>
      </c>
      <c r="B1395" s="579" t="s">
        <v>3160</v>
      </c>
      <c r="C1395" s="412" t="s">
        <v>1915</v>
      </c>
      <c r="D1395" s="579" t="s">
        <v>3155</v>
      </c>
      <c r="E1395" s="415"/>
      <c r="F1395" s="448" t="s">
        <v>138</v>
      </c>
      <c r="G1395" s="412" t="s">
        <v>1939</v>
      </c>
      <c r="H1395" s="412" t="s">
        <v>11</v>
      </c>
      <c r="I1395" s="579" t="s">
        <v>6</v>
      </c>
      <c r="J1395" s="579" t="s">
        <v>66</v>
      </c>
      <c r="K1395" s="723">
        <v>8.4507042253521125E-2</v>
      </c>
      <c r="L1395" s="449"/>
      <c r="M1395" s="450">
        <v>71</v>
      </c>
      <c r="N1395" s="450">
        <v>4</v>
      </c>
      <c r="O1395" s="726">
        <f t="shared" si="46"/>
        <v>5.6338028169014086E-2</v>
      </c>
      <c r="P1395" s="727">
        <v>1</v>
      </c>
      <c r="Q1395" s="352">
        <f t="shared" si="47"/>
        <v>66.666666666666671</v>
      </c>
      <c r="R1395" s="348"/>
      <c r="S1395" s="722"/>
    </row>
    <row r="1396" spans="1:19" s="447" customFormat="1">
      <c r="A1396" s="446" t="s">
        <v>4</v>
      </c>
      <c r="B1396" s="579" t="s">
        <v>3160</v>
      </c>
      <c r="C1396" s="412" t="s">
        <v>1915</v>
      </c>
      <c r="D1396" s="579" t="s">
        <v>3155</v>
      </c>
      <c r="E1396" s="415" t="s">
        <v>3165</v>
      </c>
      <c r="F1396" s="448" t="s">
        <v>138</v>
      </c>
      <c r="G1396" s="412" t="s">
        <v>1939</v>
      </c>
      <c r="H1396" s="412" t="s">
        <v>11</v>
      </c>
      <c r="I1396" s="579" t="s">
        <v>6</v>
      </c>
      <c r="J1396" s="579" t="s">
        <v>66</v>
      </c>
      <c r="K1396" s="723">
        <v>0.25</v>
      </c>
      <c r="L1396" s="449" t="s">
        <v>3166</v>
      </c>
      <c r="M1396" s="450">
        <v>12</v>
      </c>
      <c r="N1396" s="450">
        <v>3</v>
      </c>
      <c r="O1396" s="726">
        <f t="shared" si="46"/>
        <v>0.25</v>
      </c>
      <c r="P1396" s="727">
        <v>1</v>
      </c>
      <c r="Q1396" s="352">
        <f t="shared" si="47"/>
        <v>100</v>
      </c>
      <c r="R1396" s="348"/>
      <c r="S1396" s="722"/>
    </row>
    <row r="1397" spans="1:19" s="447" customFormat="1">
      <c r="A1397" s="446" t="s">
        <v>4</v>
      </c>
      <c r="B1397" s="579" t="s">
        <v>3160</v>
      </c>
      <c r="C1397" s="412" t="s">
        <v>1915</v>
      </c>
      <c r="D1397" s="579" t="s">
        <v>3157</v>
      </c>
      <c r="E1397" s="415"/>
      <c r="F1397" s="448" t="s">
        <v>138</v>
      </c>
      <c r="G1397" s="412" t="s">
        <v>1939</v>
      </c>
      <c r="H1397" s="412" t="s">
        <v>11</v>
      </c>
      <c r="I1397" s="579" t="s">
        <v>6</v>
      </c>
      <c r="J1397" s="579" t="s">
        <v>66</v>
      </c>
      <c r="K1397" s="723">
        <v>0.12068965517241378</v>
      </c>
      <c r="L1397" s="449"/>
      <c r="M1397" s="450">
        <v>58</v>
      </c>
      <c r="N1397" s="450">
        <v>4</v>
      </c>
      <c r="O1397" s="726">
        <f t="shared" si="46"/>
        <v>6.8965517241379309E-2</v>
      </c>
      <c r="P1397" s="727">
        <v>1</v>
      </c>
      <c r="Q1397" s="352">
        <f t="shared" si="47"/>
        <v>57.142857142857146</v>
      </c>
      <c r="R1397" s="348"/>
      <c r="S1397" s="722"/>
    </row>
    <row r="1398" spans="1:19" s="447" customFormat="1">
      <c r="A1398" s="446" t="s">
        <v>4</v>
      </c>
      <c r="B1398" s="579" t="s">
        <v>3160</v>
      </c>
      <c r="C1398" s="412" t="s">
        <v>1916</v>
      </c>
      <c r="D1398" s="579" t="s">
        <v>3155</v>
      </c>
      <c r="E1398" s="415" t="s">
        <v>3167</v>
      </c>
      <c r="F1398" s="448" t="s">
        <v>138</v>
      </c>
      <c r="G1398" s="412" t="s">
        <v>1939</v>
      </c>
      <c r="H1398" s="412" t="s">
        <v>11</v>
      </c>
      <c r="I1398" s="579" t="s">
        <v>6</v>
      </c>
      <c r="J1398" s="579" t="s">
        <v>66</v>
      </c>
      <c r="K1398" s="723">
        <v>6.3492063492063489E-2</v>
      </c>
      <c r="L1398" s="449"/>
      <c r="M1398" s="450">
        <v>63</v>
      </c>
      <c r="N1398" s="450">
        <v>3</v>
      </c>
      <c r="O1398" s="726">
        <f t="shared" si="46"/>
        <v>4.7619047619047616E-2</v>
      </c>
      <c r="P1398" s="727">
        <v>1</v>
      </c>
      <c r="Q1398" s="352">
        <f t="shared" si="47"/>
        <v>75</v>
      </c>
      <c r="R1398" s="348"/>
      <c r="S1398" s="722"/>
    </row>
    <row r="1399" spans="1:19" s="447" customFormat="1">
      <c r="A1399" s="446" t="s">
        <v>4</v>
      </c>
      <c r="B1399" s="579" t="s">
        <v>3160</v>
      </c>
      <c r="C1399" s="412" t="s">
        <v>1916</v>
      </c>
      <c r="D1399" s="579" t="s">
        <v>3155</v>
      </c>
      <c r="E1399" s="415" t="s">
        <v>3168</v>
      </c>
      <c r="F1399" s="448" t="s">
        <v>138</v>
      </c>
      <c r="G1399" s="412" t="s">
        <v>1939</v>
      </c>
      <c r="H1399" s="412" t="s">
        <v>11</v>
      </c>
      <c r="I1399" s="579" t="s">
        <v>6</v>
      </c>
      <c r="J1399" s="579" t="s">
        <v>66</v>
      </c>
      <c r="K1399" s="723">
        <v>6.9767441860465115E-2</v>
      </c>
      <c r="L1399" s="449" t="s">
        <v>3166</v>
      </c>
      <c r="M1399" s="450">
        <v>43</v>
      </c>
      <c r="N1399" s="450">
        <v>3</v>
      </c>
      <c r="O1399" s="726">
        <f t="shared" si="46"/>
        <v>6.9767441860465115E-2</v>
      </c>
      <c r="P1399" s="727">
        <v>1</v>
      </c>
      <c r="Q1399" s="352">
        <f t="shared" si="47"/>
        <v>100</v>
      </c>
      <c r="R1399" s="348"/>
      <c r="S1399" s="722"/>
    </row>
    <row r="1400" spans="1:19" s="447" customFormat="1">
      <c r="A1400" s="446" t="s">
        <v>4</v>
      </c>
      <c r="B1400" s="579" t="s">
        <v>3160</v>
      </c>
      <c r="C1400" s="412" t="s">
        <v>1916</v>
      </c>
      <c r="D1400" s="579" t="s">
        <v>3157</v>
      </c>
      <c r="E1400" s="415"/>
      <c r="F1400" s="448" t="s">
        <v>138</v>
      </c>
      <c r="G1400" s="412" t="s">
        <v>1939</v>
      </c>
      <c r="H1400" s="412" t="s">
        <v>11</v>
      </c>
      <c r="I1400" s="579" t="s">
        <v>6</v>
      </c>
      <c r="J1400" s="579" t="s">
        <v>66</v>
      </c>
      <c r="K1400" s="723">
        <v>0.12345679012345678</v>
      </c>
      <c r="L1400" s="449"/>
      <c r="M1400" s="450">
        <v>81</v>
      </c>
      <c r="N1400" s="450">
        <v>9</v>
      </c>
      <c r="O1400" s="726">
        <f t="shared" si="46"/>
        <v>0.1111111111111111</v>
      </c>
      <c r="P1400" s="727">
        <v>1</v>
      </c>
      <c r="Q1400" s="352">
        <f t="shared" si="47"/>
        <v>90</v>
      </c>
      <c r="R1400" s="348"/>
      <c r="S1400" s="722"/>
    </row>
    <row r="1401" spans="1:19" s="447" customFormat="1">
      <c r="A1401" s="446" t="s">
        <v>4</v>
      </c>
      <c r="B1401" s="579" t="s">
        <v>3160</v>
      </c>
      <c r="C1401" s="412" t="s">
        <v>1916</v>
      </c>
      <c r="D1401" s="579" t="s">
        <v>3157</v>
      </c>
      <c r="E1401" s="415"/>
      <c r="F1401" s="448" t="s">
        <v>138</v>
      </c>
      <c r="G1401" s="412" t="s">
        <v>1939</v>
      </c>
      <c r="H1401" s="412" t="s">
        <v>11</v>
      </c>
      <c r="I1401" s="579" t="s">
        <v>6</v>
      </c>
      <c r="J1401" s="579" t="s">
        <v>66</v>
      </c>
      <c r="K1401" s="723">
        <v>0.1111111111111111</v>
      </c>
      <c r="L1401" s="449" t="s">
        <v>3166</v>
      </c>
      <c r="M1401" s="450">
        <v>27</v>
      </c>
      <c r="N1401" s="450">
        <v>3</v>
      </c>
      <c r="O1401" s="726">
        <f t="shared" si="46"/>
        <v>0.1111111111111111</v>
      </c>
      <c r="P1401" s="727">
        <v>1</v>
      </c>
      <c r="Q1401" s="352">
        <f t="shared" si="47"/>
        <v>100</v>
      </c>
      <c r="R1401" s="348"/>
      <c r="S1401" s="722"/>
    </row>
    <row r="1402" spans="1:19" s="447" customFormat="1">
      <c r="A1402" s="446" t="s">
        <v>4</v>
      </c>
      <c r="B1402" s="579" t="s">
        <v>3160</v>
      </c>
      <c r="C1402" s="412" t="s">
        <v>1916</v>
      </c>
      <c r="D1402" s="579" t="s">
        <v>3157</v>
      </c>
      <c r="E1402" s="415" t="s">
        <v>3169</v>
      </c>
      <c r="F1402" s="448" t="s">
        <v>138</v>
      </c>
      <c r="G1402" s="412" t="s">
        <v>1939</v>
      </c>
      <c r="H1402" s="412" t="s">
        <v>11</v>
      </c>
      <c r="I1402" s="579" t="s">
        <v>6</v>
      </c>
      <c r="J1402" s="579" t="s">
        <v>66</v>
      </c>
      <c r="K1402" s="723">
        <v>0.26315789473684209</v>
      </c>
      <c r="L1402" s="449" t="s">
        <v>3170</v>
      </c>
      <c r="M1402" s="450">
        <v>19</v>
      </c>
      <c r="N1402" s="450">
        <v>3</v>
      </c>
      <c r="O1402" s="726">
        <f t="shared" si="46"/>
        <v>0.15789473684210525</v>
      </c>
      <c r="P1402" s="727">
        <v>1</v>
      </c>
      <c r="Q1402" s="352">
        <f t="shared" si="47"/>
        <v>60</v>
      </c>
      <c r="R1402" s="348"/>
      <c r="S1402" s="722"/>
    </row>
    <row r="1403" spans="1:19" s="447" customFormat="1">
      <c r="A1403" s="446" t="s">
        <v>4</v>
      </c>
      <c r="B1403" s="579" t="s">
        <v>3160</v>
      </c>
      <c r="C1403" s="412" t="s">
        <v>1916</v>
      </c>
      <c r="D1403" s="579" t="s">
        <v>3158</v>
      </c>
      <c r="E1403" s="415"/>
      <c r="F1403" s="448" t="s">
        <v>138</v>
      </c>
      <c r="G1403" s="412" t="s">
        <v>1939</v>
      </c>
      <c r="H1403" s="412" t="s">
        <v>11</v>
      </c>
      <c r="I1403" s="579" t="s">
        <v>6</v>
      </c>
      <c r="J1403" s="579" t="s">
        <v>66</v>
      </c>
      <c r="K1403" s="723">
        <v>0.27586206896551724</v>
      </c>
      <c r="L1403" s="449"/>
      <c r="M1403" s="450">
        <v>29</v>
      </c>
      <c r="N1403" s="450">
        <v>8</v>
      </c>
      <c r="O1403" s="726">
        <f t="shared" si="46"/>
        <v>0.27586206896551724</v>
      </c>
      <c r="P1403" s="727">
        <v>1</v>
      </c>
      <c r="Q1403" s="352">
        <f t="shared" si="47"/>
        <v>100</v>
      </c>
      <c r="R1403" s="348"/>
      <c r="S1403" s="722"/>
    </row>
    <row r="1404" spans="1:19" s="447" customFormat="1">
      <c r="A1404" s="446" t="s">
        <v>4</v>
      </c>
      <c r="B1404" s="579" t="s">
        <v>3160</v>
      </c>
      <c r="C1404" s="412" t="s">
        <v>1916</v>
      </c>
      <c r="D1404" s="579" t="s">
        <v>3163</v>
      </c>
      <c r="E1404" s="415"/>
      <c r="F1404" s="448" t="s">
        <v>138</v>
      </c>
      <c r="G1404" s="412" t="s">
        <v>1939</v>
      </c>
      <c r="H1404" s="412" t="s">
        <v>11</v>
      </c>
      <c r="I1404" s="579" t="s">
        <v>6</v>
      </c>
      <c r="J1404" s="579" t="s">
        <v>66</v>
      </c>
      <c r="K1404" s="723">
        <v>0.4</v>
      </c>
      <c r="L1404" s="449"/>
      <c r="M1404" s="450">
        <v>25</v>
      </c>
      <c r="N1404" s="450">
        <v>10</v>
      </c>
      <c r="O1404" s="726">
        <f t="shared" si="46"/>
        <v>0.4</v>
      </c>
      <c r="P1404" s="727">
        <v>1</v>
      </c>
      <c r="Q1404" s="352">
        <f t="shared" si="47"/>
        <v>100</v>
      </c>
      <c r="R1404" s="348"/>
      <c r="S1404" s="722"/>
    </row>
    <row r="1405" spans="1:19" s="447" customFormat="1">
      <c r="A1405" s="446" t="s">
        <v>4</v>
      </c>
      <c r="B1405" s="579" t="s">
        <v>3160</v>
      </c>
      <c r="C1405" s="412" t="s">
        <v>1916</v>
      </c>
      <c r="D1405" s="579" t="s">
        <v>3163</v>
      </c>
      <c r="E1405" s="415" t="s">
        <v>3171</v>
      </c>
      <c r="F1405" s="448" t="s">
        <v>138</v>
      </c>
      <c r="G1405" s="412" t="s">
        <v>1939</v>
      </c>
      <c r="H1405" s="412" t="s">
        <v>11</v>
      </c>
      <c r="I1405" s="579" t="s">
        <v>6</v>
      </c>
      <c r="J1405" s="579" t="s">
        <v>66</v>
      </c>
      <c r="K1405" s="723">
        <v>0.45454545454545453</v>
      </c>
      <c r="L1405" s="449" t="s">
        <v>3166</v>
      </c>
      <c r="M1405" s="450">
        <v>22</v>
      </c>
      <c r="N1405" s="450">
        <v>9</v>
      </c>
      <c r="O1405" s="726">
        <f t="shared" si="46"/>
        <v>0.40909090909090912</v>
      </c>
      <c r="P1405" s="727">
        <v>1</v>
      </c>
      <c r="Q1405" s="352">
        <f t="shared" si="47"/>
        <v>90</v>
      </c>
      <c r="R1405" s="348"/>
      <c r="S1405" s="722"/>
    </row>
    <row r="1406" spans="1:19" s="447" customFormat="1">
      <c r="A1406" s="446" t="s">
        <v>4</v>
      </c>
      <c r="B1406" s="579" t="s">
        <v>3160</v>
      </c>
      <c r="C1406" s="412" t="s">
        <v>1917</v>
      </c>
      <c r="D1406" s="579" t="s">
        <v>3158</v>
      </c>
      <c r="E1406" s="415" t="s">
        <v>3172</v>
      </c>
      <c r="F1406" s="448" t="s">
        <v>138</v>
      </c>
      <c r="G1406" s="412" t="s">
        <v>1939</v>
      </c>
      <c r="H1406" s="412" t="s">
        <v>11</v>
      </c>
      <c r="I1406" s="579" t="s">
        <v>6</v>
      </c>
      <c r="J1406" s="579" t="s">
        <v>66</v>
      </c>
      <c r="K1406" s="723">
        <v>0.36363636363636365</v>
      </c>
      <c r="L1406" s="449"/>
      <c r="M1406" s="450">
        <v>11</v>
      </c>
      <c r="N1406" s="450">
        <v>3</v>
      </c>
      <c r="O1406" s="726">
        <f t="shared" si="46"/>
        <v>0.27272727272727271</v>
      </c>
      <c r="P1406" s="727">
        <v>1</v>
      </c>
      <c r="Q1406" s="352">
        <f t="shared" si="47"/>
        <v>75</v>
      </c>
      <c r="R1406" s="348"/>
      <c r="S1406" s="722"/>
    </row>
    <row r="1407" spans="1:19" s="447" customFormat="1">
      <c r="A1407" s="446" t="s">
        <v>4</v>
      </c>
      <c r="B1407" s="579" t="s">
        <v>3160</v>
      </c>
      <c r="C1407" s="412" t="s">
        <v>1917</v>
      </c>
      <c r="D1407" s="579" t="s">
        <v>3163</v>
      </c>
      <c r="E1407" s="415"/>
      <c r="F1407" s="448" t="s">
        <v>138</v>
      </c>
      <c r="G1407" s="412" t="s">
        <v>1939</v>
      </c>
      <c r="H1407" s="412" t="s">
        <v>11</v>
      </c>
      <c r="I1407" s="579" t="s">
        <v>6</v>
      </c>
      <c r="J1407" s="579" t="s">
        <v>66</v>
      </c>
      <c r="K1407" s="723">
        <v>0.4</v>
      </c>
      <c r="L1407" s="449"/>
      <c r="M1407" s="450">
        <v>30</v>
      </c>
      <c r="N1407" s="450">
        <v>9</v>
      </c>
      <c r="O1407" s="726">
        <f t="shared" si="46"/>
        <v>0.3</v>
      </c>
      <c r="P1407" s="727">
        <v>1</v>
      </c>
      <c r="Q1407" s="352">
        <f t="shared" si="47"/>
        <v>75</v>
      </c>
      <c r="R1407" s="348"/>
      <c r="S1407" s="722"/>
    </row>
    <row r="1408" spans="1:19" s="447" customFormat="1">
      <c r="A1408" s="446" t="s">
        <v>4</v>
      </c>
      <c r="B1408" s="579" t="s">
        <v>3160</v>
      </c>
      <c r="C1408" s="412" t="s">
        <v>1918</v>
      </c>
      <c r="D1408" s="579" t="s">
        <v>3163</v>
      </c>
      <c r="E1408" s="415" t="s">
        <v>3173</v>
      </c>
      <c r="F1408" s="448" t="s">
        <v>138</v>
      </c>
      <c r="G1408" s="412" t="s">
        <v>1939</v>
      </c>
      <c r="H1408" s="412" t="s">
        <v>11</v>
      </c>
      <c r="I1408" s="579" t="s">
        <v>6</v>
      </c>
      <c r="J1408" s="579" t="s">
        <v>66</v>
      </c>
      <c r="K1408" s="723">
        <v>0.69090909090909092</v>
      </c>
      <c r="L1408" s="449"/>
      <c r="M1408" s="450">
        <v>55</v>
      </c>
      <c r="N1408" s="450">
        <v>33</v>
      </c>
      <c r="O1408" s="726">
        <f t="shared" si="46"/>
        <v>0.6</v>
      </c>
      <c r="P1408" s="727">
        <v>1</v>
      </c>
      <c r="Q1408" s="352">
        <f t="shared" si="47"/>
        <v>86.84210526315789</v>
      </c>
      <c r="R1408" s="348"/>
      <c r="S1408" s="722"/>
    </row>
    <row r="1409" spans="1:19" s="447" customFormat="1">
      <c r="A1409" s="446" t="s">
        <v>4</v>
      </c>
      <c r="B1409" s="579" t="s">
        <v>3160</v>
      </c>
      <c r="C1409" s="412" t="s">
        <v>1919</v>
      </c>
      <c r="D1409" s="579" t="s">
        <v>3161</v>
      </c>
      <c r="E1409" s="415"/>
      <c r="F1409" s="448" t="s">
        <v>138</v>
      </c>
      <c r="G1409" s="412" t="s">
        <v>1939</v>
      </c>
      <c r="H1409" s="412" t="s">
        <v>11</v>
      </c>
      <c r="I1409" s="579" t="s">
        <v>6</v>
      </c>
      <c r="J1409" s="579" t="s">
        <v>66</v>
      </c>
      <c r="K1409" s="723">
        <v>3.6335721596724664E-2</v>
      </c>
      <c r="L1409" s="449"/>
      <c r="M1409" s="450">
        <v>1954</v>
      </c>
      <c r="N1409" s="450">
        <v>53</v>
      </c>
      <c r="O1409" s="726">
        <f t="shared" si="46"/>
        <v>2.7123848515864891E-2</v>
      </c>
      <c r="P1409" s="727">
        <v>1</v>
      </c>
      <c r="Q1409" s="352">
        <f t="shared" si="47"/>
        <v>74.647887323943664</v>
      </c>
      <c r="R1409" s="348"/>
      <c r="S1409" s="722"/>
    </row>
    <row r="1410" spans="1:19" s="447" customFormat="1">
      <c r="A1410" s="446" t="s">
        <v>4</v>
      </c>
      <c r="B1410" s="579" t="s">
        <v>3160</v>
      </c>
      <c r="C1410" s="412" t="s">
        <v>1919</v>
      </c>
      <c r="D1410" s="579" t="s">
        <v>3161</v>
      </c>
      <c r="E1410" s="415"/>
      <c r="F1410" s="448" t="s">
        <v>138</v>
      </c>
      <c r="G1410" s="412" t="s">
        <v>1939</v>
      </c>
      <c r="H1410" s="412" t="s">
        <v>11</v>
      </c>
      <c r="I1410" s="579" t="s">
        <v>6</v>
      </c>
      <c r="J1410" s="579" t="s">
        <v>66</v>
      </c>
      <c r="K1410" s="723">
        <v>4.5161290322580643E-2</v>
      </c>
      <c r="L1410" s="449" t="s">
        <v>3166</v>
      </c>
      <c r="M1410" s="450">
        <v>465</v>
      </c>
      <c r="N1410" s="450">
        <v>12</v>
      </c>
      <c r="O1410" s="726">
        <f t="shared" si="46"/>
        <v>2.5806451612903226E-2</v>
      </c>
      <c r="P1410" s="727">
        <v>1</v>
      </c>
      <c r="Q1410" s="352">
        <f t="shared" si="47"/>
        <v>57.142857142857146</v>
      </c>
      <c r="R1410" s="348"/>
      <c r="S1410" s="722"/>
    </row>
    <row r="1411" spans="1:19" s="447" customFormat="1">
      <c r="A1411" s="446" t="s">
        <v>4</v>
      </c>
      <c r="B1411" s="579" t="s">
        <v>3160</v>
      </c>
      <c r="C1411" s="412" t="s">
        <v>1919</v>
      </c>
      <c r="D1411" s="579" t="s">
        <v>3155</v>
      </c>
      <c r="E1411" s="415"/>
      <c r="F1411" s="448" t="s">
        <v>138</v>
      </c>
      <c r="G1411" s="412" t="s">
        <v>1939</v>
      </c>
      <c r="H1411" s="412" t="s">
        <v>11</v>
      </c>
      <c r="I1411" s="579" t="s">
        <v>6</v>
      </c>
      <c r="J1411" s="579" t="s">
        <v>66</v>
      </c>
      <c r="K1411" s="723">
        <v>0.1</v>
      </c>
      <c r="L1411" s="449"/>
      <c r="M1411" s="450">
        <v>60</v>
      </c>
      <c r="N1411" s="450">
        <v>4</v>
      </c>
      <c r="O1411" s="726">
        <f t="shared" si="46"/>
        <v>6.6666666666666666E-2</v>
      </c>
      <c r="P1411" s="727">
        <v>1</v>
      </c>
      <c r="Q1411" s="352">
        <f t="shared" si="47"/>
        <v>66.666666666666671</v>
      </c>
      <c r="R1411" s="348"/>
      <c r="S1411" s="722"/>
    </row>
    <row r="1412" spans="1:19" s="447" customFormat="1">
      <c r="A1412" s="446" t="s">
        <v>4</v>
      </c>
      <c r="B1412" s="579" t="s">
        <v>3160</v>
      </c>
      <c r="C1412" s="412" t="s">
        <v>1919</v>
      </c>
      <c r="D1412" s="579" t="s">
        <v>3155</v>
      </c>
      <c r="E1412" s="415" t="s">
        <v>3174</v>
      </c>
      <c r="F1412" s="448" t="s">
        <v>138</v>
      </c>
      <c r="G1412" s="412" t="s">
        <v>1939</v>
      </c>
      <c r="H1412" s="412" t="s">
        <v>11</v>
      </c>
      <c r="I1412" s="579" t="s">
        <v>6</v>
      </c>
      <c r="J1412" s="579" t="s">
        <v>66</v>
      </c>
      <c r="K1412" s="723">
        <v>0.35</v>
      </c>
      <c r="L1412" s="449" t="s">
        <v>3166</v>
      </c>
      <c r="M1412" s="450">
        <v>20</v>
      </c>
      <c r="N1412" s="450">
        <v>6</v>
      </c>
      <c r="O1412" s="726">
        <f t="shared" si="46"/>
        <v>0.3</v>
      </c>
      <c r="P1412" s="727">
        <v>1</v>
      </c>
      <c r="Q1412" s="352">
        <f t="shared" si="47"/>
        <v>85.714285714285708</v>
      </c>
      <c r="R1412" s="348"/>
      <c r="S1412" s="722"/>
    </row>
    <row r="1413" spans="1:19" s="447" customFormat="1">
      <c r="A1413" s="446" t="s">
        <v>4</v>
      </c>
      <c r="B1413" s="579" t="s">
        <v>3160</v>
      </c>
      <c r="C1413" s="412" t="s">
        <v>1919</v>
      </c>
      <c r="D1413" s="579" t="s">
        <v>3157</v>
      </c>
      <c r="E1413" s="415" t="s">
        <v>3175</v>
      </c>
      <c r="F1413" s="448" t="s">
        <v>138</v>
      </c>
      <c r="G1413" s="412" t="s">
        <v>1939</v>
      </c>
      <c r="H1413" s="412" t="s">
        <v>11</v>
      </c>
      <c r="I1413" s="579" t="s">
        <v>6</v>
      </c>
      <c r="J1413" s="579" t="s">
        <v>66</v>
      </c>
      <c r="K1413" s="723">
        <v>0.33333333333333326</v>
      </c>
      <c r="L1413" s="449"/>
      <c r="M1413" s="450">
        <v>42</v>
      </c>
      <c r="N1413" s="450">
        <v>8</v>
      </c>
      <c r="O1413" s="726">
        <f t="shared" si="46"/>
        <v>0.19047619047619047</v>
      </c>
      <c r="P1413" s="727">
        <v>1</v>
      </c>
      <c r="Q1413" s="352">
        <f t="shared" si="47"/>
        <v>57.14285714285716</v>
      </c>
      <c r="R1413" s="348"/>
      <c r="S1413" s="722"/>
    </row>
    <row r="1414" spans="1:19" s="447" customFormat="1">
      <c r="A1414" s="446" t="s">
        <v>4</v>
      </c>
      <c r="B1414" s="579" t="s">
        <v>3160</v>
      </c>
      <c r="C1414" s="412" t="s">
        <v>1920</v>
      </c>
      <c r="D1414" s="579" t="s">
        <v>3155</v>
      </c>
      <c r="E1414" s="415" t="s">
        <v>3176</v>
      </c>
      <c r="F1414" s="448" t="s">
        <v>138</v>
      </c>
      <c r="G1414" s="412" t="s">
        <v>1939</v>
      </c>
      <c r="H1414" s="412" t="s">
        <v>11</v>
      </c>
      <c r="I1414" s="579" t="s">
        <v>6</v>
      </c>
      <c r="J1414" s="579" t="s">
        <v>66</v>
      </c>
      <c r="K1414" s="723">
        <v>0.27777777777777779</v>
      </c>
      <c r="L1414" s="449"/>
      <c r="M1414" s="450">
        <v>18</v>
      </c>
      <c r="N1414" s="450">
        <v>3</v>
      </c>
      <c r="O1414" s="726">
        <f t="shared" si="46"/>
        <v>0.16666666666666666</v>
      </c>
      <c r="P1414" s="727">
        <v>1</v>
      </c>
      <c r="Q1414" s="352">
        <f t="shared" si="47"/>
        <v>60</v>
      </c>
      <c r="R1414" s="348"/>
      <c r="S1414" s="722"/>
    </row>
    <row r="1415" spans="1:19" s="447" customFormat="1">
      <c r="A1415" s="446" t="s">
        <v>4</v>
      </c>
      <c r="B1415" s="579" t="s">
        <v>3160</v>
      </c>
      <c r="C1415" s="412" t="s">
        <v>1920</v>
      </c>
      <c r="D1415" s="579" t="s">
        <v>3157</v>
      </c>
      <c r="E1415" s="415"/>
      <c r="F1415" s="448" t="s">
        <v>138</v>
      </c>
      <c r="G1415" s="412" t="s">
        <v>1939</v>
      </c>
      <c r="H1415" s="412" t="s">
        <v>11</v>
      </c>
      <c r="I1415" s="579" t="s">
        <v>6</v>
      </c>
      <c r="J1415" s="579" t="s">
        <v>66</v>
      </c>
      <c r="K1415" s="723">
        <v>0.10714285714285714</v>
      </c>
      <c r="L1415" s="449"/>
      <c r="M1415" s="450">
        <v>112</v>
      </c>
      <c r="N1415" s="450">
        <v>7</v>
      </c>
      <c r="O1415" s="726">
        <f t="shared" si="46"/>
        <v>6.25E-2</v>
      </c>
      <c r="P1415" s="727">
        <v>1</v>
      </c>
      <c r="Q1415" s="352">
        <f t="shared" si="47"/>
        <v>58.333333333333336</v>
      </c>
      <c r="R1415" s="348"/>
      <c r="S1415" s="722"/>
    </row>
    <row r="1416" spans="1:19" s="447" customFormat="1">
      <c r="A1416" s="446" t="s">
        <v>4</v>
      </c>
      <c r="B1416" s="579" t="s">
        <v>3160</v>
      </c>
      <c r="C1416" s="412" t="s">
        <v>1920</v>
      </c>
      <c r="D1416" s="579" t="s">
        <v>3157</v>
      </c>
      <c r="E1416" s="415" t="s">
        <v>3177</v>
      </c>
      <c r="F1416" s="448" t="s">
        <v>138</v>
      </c>
      <c r="G1416" s="412" t="s">
        <v>1939</v>
      </c>
      <c r="H1416" s="412" t="s">
        <v>11</v>
      </c>
      <c r="I1416" s="579" t="s">
        <v>6</v>
      </c>
      <c r="J1416" s="579" t="s">
        <v>66</v>
      </c>
      <c r="K1416" s="723">
        <v>0.1875</v>
      </c>
      <c r="L1416" s="449" t="s">
        <v>3166</v>
      </c>
      <c r="M1416" s="450">
        <v>16</v>
      </c>
      <c r="N1416" s="450">
        <v>3</v>
      </c>
      <c r="O1416" s="726">
        <f t="shared" si="46"/>
        <v>0.1875</v>
      </c>
      <c r="P1416" s="727">
        <v>1</v>
      </c>
      <c r="Q1416" s="352">
        <f t="shared" si="47"/>
        <v>100</v>
      </c>
      <c r="R1416" s="348"/>
      <c r="S1416" s="722"/>
    </row>
    <row r="1417" spans="1:19" s="447" customFormat="1">
      <c r="A1417" s="446" t="s">
        <v>4</v>
      </c>
      <c r="B1417" s="579" t="s">
        <v>3160</v>
      </c>
      <c r="C1417" s="412" t="s">
        <v>1920</v>
      </c>
      <c r="D1417" s="579" t="s">
        <v>3158</v>
      </c>
      <c r="E1417" s="415"/>
      <c r="F1417" s="448" t="s">
        <v>138</v>
      </c>
      <c r="G1417" s="412" t="s">
        <v>1939</v>
      </c>
      <c r="H1417" s="412" t="s">
        <v>11</v>
      </c>
      <c r="I1417" s="579" t="s">
        <v>6</v>
      </c>
      <c r="J1417" s="579" t="s">
        <v>66</v>
      </c>
      <c r="K1417" s="723">
        <v>0.17821782178217821</v>
      </c>
      <c r="L1417" s="449"/>
      <c r="M1417" s="450">
        <v>101</v>
      </c>
      <c r="N1417" s="450">
        <v>13</v>
      </c>
      <c r="O1417" s="726">
        <f t="shared" si="46"/>
        <v>0.12871287128712872</v>
      </c>
      <c r="P1417" s="727">
        <v>1</v>
      </c>
      <c r="Q1417" s="352">
        <f t="shared" si="47"/>
        <v>72.222222222222229</v>
      </c>
      <c r="R1417" s="348"/>
      <c r="S1417" s="722"/>
    </row>
    <row r="1418" spans="1:19" s="447" customFormat="1">
      <c r="A1418" s="446" t="s">
        <v>4</v>
      </c>
      <c r="B1418" s="579" t="s">
        <v>3160</v>
      </c>
      <c r="C1418" s="412" t="s">
        <v>1920</v>
      </c>
      <c r="D1418" s="579" t="s">
        <v>3163</v>
      </c>
      <c r="E1418" s="415"/>
      <c r="F1418" s="448" t="s">
        <v>138</v>
      </c>
      <c r="G1418" s="412" t="s">
        <v>1939</v>
      </c>
      <c r="H1418" s="412" t="s">
        <v>11</v>
      </c>
      <c r="I1418" s="579" t="s">
        <v>6</v>
      </c>
      <c r="J1418" s="579" t="s">
        <v>66</v>
      </c>
      <c r="K1418" s="723">
        <v>0.43209876543209874</v>
      </c>
      <c r="L1418" s="449"/>
      <c r="M1418" s="450">
        <v>81</v>
      </c>
      <c r="N1418" s="450">
        <v>27</v>
      </c>
      <c r="O1418" s="726">
        <f t="shared" si="46"/>
        <v>0.33333333333333331</v>
      </c>
      <c r="P1418" s="727">
        <v>1</v>
      </c>
      <c r="Q1418" s="352">
        <f t="shared" si="47"/>
        <v>77.142857142857153</v>
      </c>
      <c r="R1418" s="348"/>
      <c r="S1418" s="722"/>
    </row>
    <row r="1419" spans="1:19" s="447" customFormat="1">
      <c r="A1419" s="446" t="s">
        <v>4</v>
      </c>
      <c r="B1419" s="579" t="s">
        <v>3</v>
      </c>
      <c r="C1419" s="412" t="s">
        <v>38</v>
      </c>
      <c r="D1419" s="579" t="s">
        <v>3178</v>
      </c>
      <c r="E1419" s="415" t="s">
        <v>3179</v>
      </c>
      <c r="F1419" s="448" t="s">
        <v>138</v>
      </c>
      <c r="G1419" s="412" t="s">
        <v>1939</v>
      </c>
      <c r="H1419" s="412" t="s">
        <v>11</v>
      </c>
      <c r="I1419" s="579" t="s">
        <v>6</v>
      </c>
      <c r="J1419" s="579" t="s">
        <v>66</v>
      </c>
      <c r="K1419" s="723">
        <v>4.7058823529411764E-2</v>
      </c>
      <c r="L1419" s="449"/>
      <c r="M1419" s="450">
        <v>85</v>
      </c>
      <c r="N1419" s="450">
        <v>4</v>
      </c>
      <c r="O1419" s="726">
        <f t="shared" si="46"/>
        <v>4.7058823529411764E-2</v>
      </c>
      <c r="P1419" s="727">
        <v>1</v>
      </c>
      <c r="Q1419" s="352">
        <f t="shared" si="47"/>
        <v>100</v>
      </c>
      <c r="R1419" s="348"/>
      <c r="S1419" s="722"/>
    </row>
    <row r="1420" spans="1:19" s="447" customFormat="1">
      <c r="A1420" s="446" t="s">
        <v>4</v>
      </c>
      <c r="B1420" s="579" t="s">
        <v>3</v>
      </c>
      <c r="C1420" s="412" t="s">
        <v>38</v>
      </c>
      <c r="D1420" s="579" t="s">
        <v>3157</v>
      </c>
      <c r="E1420" s="415"/>
      <c r="F1420" s="448" t="s">
        <v>138</v>
      </c>
      <c r="G1420" s="412" t="s">
        <v>1939</v>
      </c>
      <c r="H1420" s="412" t="s">
        <v>11</v>
      </c>
      <c r="I1420" s="579" t="s">
        <v>6</v>
      </c>
      <c r="J1420" s="579" t="s">
        <v>66</v>
      </c>
      <c r="K1420" s="723">
        <v>5.6603773584905669E-2</v>
      </c>
      <c r="L1420" s="449"/>
      <c r="M1420" s="450">
        <v>53</v>
      </c>
      <c r="N1420" s="450">
        <v>2</v>
      </c>
      <c r="O1420" s="726">
        <f t="shared" si="46"/>
        <v>3.7735849056603772E-2</v>
      </c>
      <c r="P1420" s="727">
        <v>1</v>
      </c>
      <c r="Q1420" s="352">
        <f t="shared" si="47"/>
        <v>66.666666666666657</v>
      </c>
      <c r="R1420" s="348"/>
      <c r="S1420" s="722"/>
    </row>
    <row r="1421" spans="1:19" s="447" customFormat="1">
      <c r="A1421" s="446" t="s">
        <v>4</v>
      </c>
      <c r="B1421" s="579" t="s">
        <v>3</v>
      </c>
      <c r="C1421" s="412" t="s">
        <v>1913</v>
      </c>
      <c r="D1421" s="579" t="s">
        <v>3178</v>
      </c>
      <c r="E1421" s="415"/>
      <c r="F1421" s="448" t="s">
        <v>138</v>
      </c>
      <c r="G1421" s="412" t="s">
        <v>1939</v>
      </c>
      <c r="H1421" s="412" t="s">
        <v>11</v>
      </c>
      <c r="I1421" s="579" t="s">
        <v>6</v>
      </c>
      <c r="J1421" s="579" t="s">
        <v>66</v>
      </c>
      <c r="K1421" s="723">
        <v>7.6923076923076927E-2</v>
      </c>
      <c r="L1421" s="449"/>
      <c r="M1421" s="450">
        <v>39</v>
      </c>
      <c r="N1421" s="450">
        <v>3</v>
      </c>
      <c r="O1421" s="726">
        <f t="shared" si="46"/>
        <v>7.6923076923076927E-2</v>
      </c>
      <c r="P1421" s="727">
        <v>1</v>
      </c>
      <c r="Q1421" s="352">
        <f t="shared" si="47"/>
        <v>100</v>
      </c>
      <c r="R1421" s="348"/>
      <c r="S1421" s="722"/>
    </row>
    <row r="1422" spans="1:19" s="447" customFormat="1">
      <c r="A1422" s="446" t="s">
        <v>4</v>
      </c>
      <c r="B1422" s="579" t="s">
        <v>3</v>
      </c>
      <c r="C1422" s="412" t="s">
        <v>1913</v>
      </c>
      <c r="D1422" s="579" t="s">
        <v>3157</v>
      </c>
      <c r="E1422" s="415"/>
      <c r="F1422" s="448" t="s">
        <v>138</v>
      </c>
      <c r="G1422" s="412" t="s">
        <v>1939</v>
      </c>
      <c r="H1422" s="412" t="s">
        <v>11</v>
      </c>
      <c r="I1422" s="579" t="s">
        <v>6</v>
      </c>
      <c r="J1422" s="579" t="s">
        <v>66</v>
      </c>
      <c r="K1422" s="723">
        <v>0.21428571428571427</v>
      </c>
      <c r="L1422" s="449"/>
      <c r="M1422" s="450">
        <v>14</v>
      </c>
      <c r="N1422" s="450">
        <v>3</v>
      </c>
      <c r="O1422" s="726">
        <f t="shared" si="46"/>
        <v>0.21428571428571427</v>
      </c>
      <c r="P1422" s="727">
        <v>1</v>
      </c>
      <c r="Q1422" s="352">
        <f t="shared" si="47"/>
        <v>100</v>
      </c>
      <c r="R1422" s="348"/>
      <c r="S1422" s="722"/>
    </row>
    <row r="1423" spans="1:19" s="447" customFormat="1">
      <c r="A1423" s="446" t="s">
        <v>4</v>
      </c>
      <c r="B1423" s="579" t="s">
        <v>3</v>
      </c>
      <c r="C1423" s="412" t="s">
        <v>1914</v>
      </c>
      <c r="D1423" s="579" t="s">
        <v>3178</v>
      </c>
      <c r="E1423" s="415"/>
      <c r="F1423" s="448" t="s">
        <v>138</v>
      </c>
      <c r="G1423" s="412" t="s">
        <v>1939</v>
      </c>
      <c r="H1423" s="412" t="s">
        <v>11</v>
      </c>
      <c r="I1423" s="579" t="s">
        <v>6</v>
      </c>
      <c r="J1423" s="579" t="s">
        <v>66</v>
      </c>
      <c r="K1423" s="723">
        <v>0.16666666666666663</v>
      </c>
      <c r="L1423" s="449"/>
      <c r="M1423" s="450">
        <v>18</v>
      </c>
      <c r="N1423" s="450">
        <v>3</v>
      </c>
      <c r="O1423" s="726">
        <f t="shared" si="46"/>
        <v>0.16666666666666666</v>
      </c>
      <c r="P1423" s="727">
        <v>1</v>
      </c>
      <c r="Q1423" s="352">
        <f t="shared" si="47"/>
        <v>100.00000000000003</v>
      </c>
      <c r="R1423" s="348"/>
      <c r="S1423" s="722"/>
    </row>
    <row r="1424" spans="1:19" s="447" customFormat="1">
      <c r="A1424" s="446" t="s">
        <v>4</v>
      </c>
      <c r="B1424" s="579" t="s">
        <v>3</v>
      </c>
      <c r="C1424" s="412" t="s">
        <v>1914</v>
      </c>
      <c r="D1424" s="579" t="s">
        <v>3157</v>
      </c>
      <c r="E1424" s="415"/>
      <c r="F1424" s="448" t="s">
        <v>138</v>
      </c>
      <c r="G1424" s="412" t="s">
        <v>1939</v>
      </c>
      <c r="H1424" s="412" t="s">
        <v>11</v>
      </c>
      <c r="I1424" s="579" t="s">
        <v>6</v>
      </c>
      <c r="J1424" s="579" t="s">
        <v>66</v>
      </c>
      <c r="K1424" s="723">
        <v>0.10884353741496598</v>
      </c>
      <c r="L1424" s="449"/>
      <c r="M1424" s="450">
        <v>147</v>
      </c>
      <c r="N1424" s="450">
        <v>11</v>
      </c>
      <c r="O1424" s="726">
        <f t="shared" si="46"/>
        <v>7.4829931972789115E-2</v>
      </c>
      <c r="P1424" s="727">
        <v>1</v>
      </c>
      <c r="Q1424" s="352">
        <f t="shared" si="47"/>
        <v>68.75</v>
      </c>
      <c r="R1424" s="348"/>
      <c r="S1424" s="722"/>
    </row>
    <row r="1425" spans="1:19" s="447" customFormat="1">
      <c r="A1425" s="446" t="s">
        <v>4</v>
      </c>
      <c r="B1425" s="579" t="s">
        <v>3</v>
      </c>
      <c r="C1425" s="412" t="s">
        <v>1914</v>
      </c>
      <c r="D1425" s="579" t="s">
        <v>3158</v>
      </c>
      <c r="E1425" s="415"/>
      <c r="F1425" s="448" t="s">
        <v>138</v>
      </c>
      <c r="G1425" s="412" t="s">
        <v>1939</v>
      </c>
      <c r="H1425" s="412" t="s">
        <v>11</v>
      </c>
      <c r="I1425" s="579" t="s">
        <v>6</v>
      </c>
      <c r="J1425" s="579" t="s">
        <v>66</v>
      </c>
      <c r="K1425" s="723">
        <v>0.21122112211221122</v>
      </c>
      <c r="L1425" s="449"/>
      <c r="M1425" s="450">
        <v>303</v>
      </c>
      <c r="N1425" s="450">
        <v>54</v>
      </c>
      <c r="O1425" s="726">
        <f t="shared" si="46"/>
        <v>0.17821782178217821</v>
      </c>
      <c r="P1425" s="727">
        <v>1</v>
      </c>
      <c r="Q1425" s="352">
        <f t="shared" si="47"/>
        <v>84.375</v>
      </c>
      <c r="R1425" s="348"/>
      <c r="S1425" s="722"/>
    </row>
    <row r="1426" spans="1:19" s="447" customFormat="1">
      <c r="A1426" s="446" t="s">
        <v>4</v>
      </c>
      <c r="B1426" s="579" t="s">
        <v>3</v>
      </c>
      <c r="C1426" s="412" t="s">
        <v>1914</v>
      </c>
      <c r="D1426" s="579" t="s">
        <v>3163</v>
      </c>
      <c r="E1426" s="415"/>
      <c r="F1426" s="448" t="s">
        <v>138</v>
      </c>
      <c r="G1426" s="412" t="s">
        <v>1939</v>
      </c>
      <c r="H1426" s="412" t="s">
        <v>11</v>
      </c>
      <c r="I1426" s="579" t="s">
        <v>6</v>
      </c>
      <c r="J1426" s="579" t="s">
        <v>66</v>
      </c>
      <c r="K1426" s="723">
        <v>0.2196969696969697</v>
      </c>
      <c r="L1426" s="449"/>
      <c r="M1426" s="450">
        <v>132</v>
      </c>
      <c r="N1426" s="450">
        <v>23</v>
      </c>
      <c r="O1426" s="726">
        <f t="shared" si="46"/>
        <v>0.17424242424242425</v>
      </c>
      <c r="P1426" s="727">
        <v>1</v>
      </c>
      <c r="Q1426" s="352">
        <f t="shared" si="47"/>
        <v>79.310344827586206</v>
      </c>
      <c r="R1426" s="348"/>
      <c r="S1426" s="722"/>
    </row>
    <row r="1427" spans="1:19" s="447" customFormat="1">
      <c r="A1427" s="446" t="s">
        <v>4</v>
      </c>
      <c r="B1427" s="579" t="s">
        <v>3</v>
      </c>
      <c r="C1427" s="412" t="s">
        <v>1915</v>
      </c>
      <c r="D1427" s="579" t="s">
        <v>3157</v>
      </c>
      <c r="E1427" s="415" t="s">
        <v>3180</v>
      </c>
      <c r="F1427" s="448" t="s">
        <v>138</v>
      </c>
      <c r="G1427" s="412" t="s">
        <v>1939</v>
      </c>
      <c r="H1427" s="412" t="s">
        <v>11</v>
      </c>
      <c r="I1427" s="579" t="s">
        <v>6</v>
      </c>
      <c r="J1427" s="579" t="s">
        <v>66</v>
      </c>
      <c r="K1427" s="723">
        <v>0.41935483870967744</v>
      </c>
      <c r="L1427" s="449"/>
      <c r="M1427" s="450">
        <v>31</v>
      </c>
      <c r="N1427" s="450">
        <v>12</v>
      </c>
      <c r="O1427" s="726">
        <f t="shared" si="46"/>
        <v>0.38709677419354838</v>
      </c>
      <c r="P1427" s="727">
        <v>1</v>
      </c>
      <c r="Q1427" s="352">
        <f t="shared" si="47"/>
        <v>92.307692307692307</v>
      </c>
      <c r="R1427" s="348"/>
      <c r="S1427" s="722"/>
    </row>
    <row r="1428" spans="1:19" s="447" customFormat="1">
      <c r="A1428" s="446" t="s">
        <v>4</v>
      </c>
      <c r="B1428" s="579" t="s">
        <v>3</v>
      </c>
      <c r="C1428" s="412" t="s">
        <v>1916</v>
      </c>
      <c r="D1428" s="579" t="s">
        <v>3178</v>
      </c>
      <c r="E1428" s="415"/>
      <c r="F1428" s="448" t="s">
        <v>138</v>
      </c>
      <c r="G1428" s="412" t="s">
        <v>1939</v>
      </c>
      <c r="H1428" s="412" t="s">
        <v>11</v>
      </c>
      <c r="I1428" s="579" t="s">
        <v>6</v>
      </c>
      <c r="J1428" s="579" t="s">
        <v>66</v>
      </c>
      <c r="K1428" s="723">
        <v>6.3829787234042548E-2</v>
      </c>
      <c r="L1428" s="449"/>
      <c r="M1428" s="450">
        <v>47</v>
      </c>
      <c r="N1428" s="450">
        <v>2</v>
      </c>
      <c r="O1428" s="726">
        <f t="shared" si="46"/>
        <v>4.2553191489361701E-2</v>
      </c>
      <c r="P1428" s="727">
        <v>1</v>
      </c>
      <c r="Q1428" s="352">
        <f t="shared" si="47"/>
        <v>66.666666666666671</v>
      </c>
      <c r="R1428" s="348"/>
      <c r="S1428" s="722"/>
    </row>
    <row r="1429" spans="1:19" s="447" customFormat="1">
      <c r="A1429" s="446" t="s">
        <v>4</v>
      </c>
      <c r="B1429" s="579" t="s">
        <v>3</v>
      </c>
      <c r="C1429" s="412" t="s">
        <v>1916</v>
      </c>
      <c r="D1429" s="579" t="s">
        <v>3157</v>
      </c>
      <c r="E1429" s="415" t="s">
        <v>3181</v>
      </c>
      <c r="F1429" s="448" t="s">
        <v>138</v>
      </c>
      <c r="G1429" s="412" t="s">
        <v>1939</v>
      </c>
      <c r="H1429" s="412" t="s">
        <v>11</v>
      </c>
      <c r="I1429" s="579" t="s">
        <v>6</v>
      </c>
      <c r="J1429" s="579" t="s">
        <v>66</v>
      </c>
      <c r="K1429" s="723">
        <v>0.34782608695652173</v>
      </c>
      <c r="L1429" s="449"/>
      <c r="M1429" s="450">
        <v>23</v>
      </c>
      <c r="N1429" s="450">
        <v>4</v>
      </c>
      <c r="O1429" s="726">
        <f t="shared" si="46"/>
        <v>0.17391304347826086</v>
      </c>
      <c r="P1429" s="727">
        <v>1</v>
      </c>
      <c r="Q1429" s="352">
        <f t="shared" si="47"/>
        <v>50</v>
      </c>
      <c r="R1429" s="348"/>
      <c r="S1429" s="722"/>
    </row>
    <row r="1430" spans="1:19" s="447" customFormat="1">
      <c r="A1430" s="446" t="s">
        <v>4</v>
      </c>
      <c r="B1430" s="579" t="s">
        <v>3</v>
      </c>
      <c r="C1430" s="412" t="s">
        <v>1917</v>
      </c>
      <c r="D1430" s="579" t="s">
        <v>3157</v>
      </c>
      <c r="E1430" s="415" t="s">
        <v>3182</v>
      </c>
      <c r="F1430" s="448" t="s">
        <v>138</v>
      </c>
      <c r="G1430" s="412" t="s">
        <v>1939</v>
      </c>
      <c r="H1430" s="412" t="s">
        <v>11</v>
      </c>
      <c r="I1430" s="579" t="s">
        <v>6</v>
      </c>
      <c r="J1430" s="579" t="s">
        <v>66</v>
      </c>
      <c r="K1430" s="723">
        <v>0.21428571428571427</v>
      </c>
      <c r="L1430" s="449"/>
      <c r="M1430" s="450">
        <v>42</v>
      </c>
      <c r="N1430" s="450">
        <v>8</v>
      </c>
      <c r="O1430" s="726">
        <f t="shared" si="46"/>
        <v>0.19047619047619047</v>
      </c>
      <c r="P1430" s="727">
        <v>1</v>
      </c>
      <c r="Q1430" s="352">
        <f t="shared" si="47"/>
        <v>88.888888888888886</v>
      </c>
      <c r="R1430" s="348"/>
      <c r="S1430" s="722"/>
    </row>
    <row r="1431" spans="1:19" s="447" customFormat="1">
      <c r="A1431" s="446" t="s">
        <v>4</v>
      </c>
      <c r="B1431" s="579" t="s">
        <v>3</v>
      </c>
      <c r="C1431" s="412" t="s">
        <v>1917</v>
      </c>
      <c r="D1431" s="579" t="s">
        <v>3158</v>
      </c>
      <c r="E1431" s="415" t="s">
        <v>3183</v>
      </c>
      <c r="F1431" s="448" t="s">
        <v>138</v>
      </c>
      <c r="G1431" s="412" t="s">
        <v>1939</v>
      </c>
      <c r="H1431" s="412" t="s">
        <v>11</v>
      </c>
      <c r="I1431" s="579" t="s">
        <v>6</v>
      </c>
      <c r="J1431" s="579" t="s">
        <v>66</v>
      </c>
      <c r="K1431" s="723">
        <v>0.31818181818181818</v>
      </c>
      <c r="L1431" s="449"/>
      <c r="M1431" s="450">
        <v>22</v>
      </c>
      <c r="N1431" s="450">
        <v>5</v>
      </c>
      <c r="O1431" s="726">
        <f t="shared" si="46"/>
        <v>0.22727272727272727</v>
      </c>
      <c r="P1431" s="727">
        <v>1</v>
      </c>
      <c r="Q1431" s="352">
        <f t="shared" si="47"/>
        <v>71.428571428571416</v>
      </c>
      <c r="R1431" s="348"/>
      <c r="S1431" s="722"/>
    </row>
    <row r="1432" spans="1:19" s="447" customFormat="1">
      <c r="A1432" s="446" t="s">
        <v>4</v>
      </c>
      <c r="B1432" s="579" t="s">
        <v>3</v>
      </c>
      <c r="C1432" s="412" t="s">
        <v>1919</v>
      </c>
      <c r="D1432" s="579" t="s">
        <v>3184</v>
      </c>
      <c r="E1432" s="415"/>
      <c r="F1432" s="448" t="s">
        <v>138</v>
      </c>
      <c r="G1432" s="412" t="s">
        <v>1939</v>
      </c>
      <c r="H1432" s="412" t="s">
        <v>11</v>
      </c>
      <c r="I1432" s="579" t="s">
        <v>6</v>
      </c>
      <c r="J1432" s="579" t="s">
        <v>66</v>
      </c>
      <c r="K1432" s="723">
        <v>4.5871559633027525E-2</v>
      </c>
      <c r="L1432" s="449"/>
      <c r="M1432" s="450">
        <v>109</v>
      </c>
      <c r="N1432" s="450">
        <v>3</v>
      </c>
      <c r="O1432" s="726">
        <f t="shared" si="46"/>
        <v>2.7522935779816515E-2</v>
      </c>
      <c r="P1432" s="727">
        <v>1</v>
      </c>
      <c r="Q1432" s="352">
        <f t="shared" si="47"/>
        <v>60</v>
      </c>
      <c r="R1432" s="348"/>
      <c r="S1432" s="722"/>
    </row>
    <row r="1433" spans="1:19" s="447" customFormat="1">
      <c r="A1433" s="446" t="s">
        <v>4</v>
      </c>
      <c r="B1433" s="579" t="s">
        <v>3</v>
      </c>
      <c r="C1433" s="412" t="s">
        <v>1919</v>
      </c>
      <c r="D1433" s="579" t="s">
        <v>3178</v>
      </c>
      <c r="E1433" s="415"/>
      <c r="F1433" s="448" t="s">
        <v>138</v>
      </c>
      <c r="G1433" s="412" t="s">
        <v>1939</v>
      </c>
      <c r="H1433" s="412" t="s">
        <v>11</v>
      </c>
      <c r="I1433" s="579" t="s">
        <v>6</v>
      </c>
      <c r="J1433" s="579" t="s">
        <v>66</v>
      </c>
      <c r="K1433" s="723">
        <v>3.9430449069003289E-2</v>
      </c>
      <c r="L1433" s="449"/>
      <c r="M1433" s="450">
        <v>913</v>
      </c>
      <c r="N1433" s="450">
        <v>28</v>
      </c>
      <c r="O1433" s="726">
        <f t="shared" si="46"/>
        <v>3.0668127053669222E-2</v>
      </c>
      <c r="P1433" s="727">
        <v>1</v>
      </c>
      <c r="Q1433" s="352">
        <f t="shared" si="47"/>
        <v>77.777777777777786</v>
      </c>
      <c r="R1433" s="348"/>
      <c r="S1433" s="722"/>
    </row>
    <row r="1434" spans="1:19" s="447" customFormat="1">
      <c r="A1434" s="446" t="s">
        <v>4</v>
      </c>
      <c r="B1434" s="579" t="s">
        <v>3</v>
      </c>
      <c r="C1434" s="412" t="s">
        <v>1919</v>
      </c>
      <c r="D1434" s="579" t="s">
        <v>3157</v>
      </c>
      <c r="E1434" s="415" t="s">
        <v>3185</v>
      </c>
      <c r="F1434" s="448" t="s">
        <v>138</v>
      </c>
      <c r="G1434" s="412" t="s">
        <v>1939</v>
      </c>
      <c r="H1434" s="412" t="s">
        <v>11</v>
      </c>
      <c r="I1434" s="579" t="s">
        <v>6</v>
      </c>
      <c r="J1434" s="579" t="s">
        <v>66</v>
      </c>
      <c r="K1434" s="723">
        <v>0.26470588235294118</v>
      </c>
      <c r="L1434" s="449"/>
      <c r="M1434" s="450">
        <v>34</v>
      </c>
      <c r="N1434" s="450">
        <v>7</v>
      </c>
      <c r="O1434" s="726">
        <f t="shared" si="46"/>
        <v>0.20588235294117646</v>
      </c>
      <c r="P1434" s="727">
        <v>1</v>
      </c>
      <c r="Q1434" s="352">
        <f t="shared" si="47"/>
        <v>77.777777777777786</v>
      </c>
      <c r="R1434" s="348"/>
      <c r="S1434" s="722"/>
    </row>
    <row r="1435" spans="1:19" s="447" customFormat="1">
      <c r="A1435" s="446" t="s">
        <v>4</v>
      </c>
      <c r="B1435" s="579" t="s">
        <v>3</v>
      </c>
      <c r="C1435" s="412" t="s">
        <v>1920</v>
      </c>
      <c r="D1435" s="579" t="s">
        <v>3178</v>
      </c>
      <c r="E1435" s="415"/>
      <c r="F1435" s="448" t="s">
        <v>138</v>
      </c>
      <c r="G1435" s="412" t="s">
        <v>1939</v>
      </c>
      <c r="H1435" s="412" t="s">
        <v>11</v>
      </c>
      <c r="I1435" s="579" t="s">
        <v>6</v>
      </c>
      <c r="J1435" s="579" t="s">
        <v>66</v>
      </c>
      <c r="K1435" s="723">
        <v>0.16666666666666663</v>
      </c>
      <c r="L1435" s="449"/>
      <c r="M1435" s="450">
        <v>18</v>
      </c>
      <c r="N1435" s="450">
        <v>2</v>
      </c>
      <c r="O1435" s="726">
        <f t="shared" si="46"/>
        <v>0.1111111111111111</v>
      </c>
      <c r="P1435" s="727">
        <v>1</v>
      </c>
      <c r="Q1435" s="352">
        <f t="shared" si="47"/>
        <v>66.666666666666686</v>
      </c>
      <c r="R1435" s="348"/>
      <c r="S1435" s="722"/>
    </row>
    <row r="1436" spans="1:19" s="447" customFormat="1">
      <c r="A1436" s="446" t="s">
        <v>4</v>
      </c>
      <c r="B1436" s="579" t="s">
        <v>3</v>
      </c>
      <c r="C1436" s="412" t="s">
        <v>1920</v>
      </c>
      <c r="D1436" s="579" t="s">
        <v>3157</v>
      </c>
      <c r="E1436" s="415"/>
      <c r="F1436" s="448" t="s">
        <v>138</v>
      </c>
      <c r="G1436" s="412" t="s">
        <v>1939</v>
      </c>
      <c r="H1436" s="412" t="s">
        <v>11</v>
      </c>
      <c r="I1436" s="579" t="s">
        <v>6</v>
      </c>
      <c r="J1436" s="579" t="s">
        <v>66</v>
      </c>
      <c r="K1436" s="723">
        <v>0.10714285714285714</v>
      </c>
      <c r="L1436" s="449"/>
      <c r="M1436" s="450">
        <v>84</v>
      </c>
      <c r="N1436" s="450">
        <v>8</v>
      </c>
      <c r="O1436" s="726">
        <f t="shared" si="46"/>
        <v>9.5238095238095233E-2</v>
      </c>
      <c r="P1436" s="727">
        <v>1</v>
      </c>
      <c r="Q1436" s="352">
        <f t="shared" si="47"/>
        <v>88.888888888888886</v>
      </c>
      <c r="R1436" s="348"/>
      <c r="S1436" s="722"/>
    </row>
    <row r="1437" spans="1:19" s="447" customFormat="1">
      <c r="A1437" s="446" t="s">
        <v>4</v>
      </c>
      <c r="B1437" s="579" t="s">
        <v>3</v>
      </c>
      <c r="C1437" s="412" t="s">
        <v>1920</v>
      </c>
      <c r="D1437" s="579" t="s">
        <v>3158</v>
      </c>
      <c r="E1437" s="415"/>
      <c r="F1437" s="448" t="s">
        <v>138</v>
      </c>
      <c r="G1437" s="412" t="s">
        <v>1939</v>
      </c>
      <c r="H1437" s="412" t="s">
        <v>11</v>
      </c>
      <c r="I1437" s="579" t="s">
        <v>6</v>
      </c>
      <c r="J1437" s="579" t="s">
        <v>66</v>
      </c>
      <c r="K1437" s="723">
        <v>0.14772727272727273</v>
      </c>
      <c r="L1437" s="449"/>
      <c r="M1437" s="450">
        <v>88</v>
      </c>
      <c r="N1437" s="450">
        <v>12</v>
      </c>
      <c r="O1437" s="726">
        <f t="shared" si="46"/>
        <v>0.13636363636363635</v>
      </c>
      <c r="P1437" s="727">
        <v>1</v>
      </c>
      <c r="Q1437" s="352">
        <f t="shared" si="47"/>
        <v>92.307692307692307</v>
      </c>
      <c r="R1437" s="348"/>
      <c r="S1437" s="722"/>
    </row>
    <row r="1438" spans="1:19" s="447" customFormat="1">
      <c r="A1438" s="446" t="s">
        <v>4</v>
      </c>
      <c r="B1438" s="579" t="s">
        <v>3</v>
      </c>
      <c r="C1438" s="412" t="s">
        <v>1920</v>
      </c>
      <c r="D1438" s="579" t="s">
        <v>3163</v>
      </c>
      <c r="E1438" s="415" t="s">
        <v>3186</v>
      </c>
      <c r="F1438" s="448" t="s">
        <v>138</v>
      </c>
      <c r="G1438" s="412" t="s">
        <v>1939</v>
      </c>
      <c r="H1438" s="412" t="s">
        <v>11</v>
      </c>
      <c r="I1438" s="579" t="s">
        <v>6</v>
      </c>
      <c r="J1438" s="579" t="s">
        <v>66</v>
      </c>
      <c r="K1438" s="723">
        <v>0.76923076923076938</v>
      </c>
      <c r="L1438" s="449"/>
      <c r="M1438" s="450">
        <v>26</v>
      </c>
      <c r="N1438" s="450">
        <v>18</v>
      </c>
      <c r="O1438" s="726">
        <f t="shared" si="46"/>
        <v>0.69230769230769229</v>
      </c>
      <c r="P1438" s="727">
        <v>1</v>
      </c>
      <c r="Q1438" s="352">
        <f t="shared" si="47"/>
        <v>89.999999999999986</v>
      </c>
      <c r="R1438" s="348"/>
      <c r="S1438" s="722"/>
    </row>
    <row r="1439" spans="1:19" s="447" customFormat="1">
      <c r="A1439" s="446" t="s">
        <v>4</v>
      </c>
      <c r="B1439" s="579" t="s">
        <v>591</v>
      </c>
      <c r="C1439" s="412" t="s">
        <v>1914</v>
      </c>
      <c r="D1439" s="579" t="s">
        <v>3163</v>
      </c>
      <c r="E1439" s="415"/>
      <c r="F1439" s="448" t="s">
        <v>138</v>
      </c>
      <c r="G1439" s="412" t="s">
        <v>1939</v>
      </c>
      <c r="H1439" s="412" t="s">
        <v>11</v>
      </c>
      <c r="I1439" s="579" t="s">
        <v>6</v>
      </c>
      <c r="J1439" s="579" t="s">
        <v>66</v>
      </c>
      <c r="K1439" s="723">
        <v>0.75609756097560976</v>
      </c>
      <c r="L1439" s="449"/>
      <c r="M1439" s="450">
        <v>41</v>
      </c>
      <c r="N1439" s="450">
        <v>29</v>
      </c>
      <c r="O1439" s="726">
        <f t="shared" si="46"/>
        <v>0.70731707317073167</v>
      </c>
      <c r="P1439" s="727">
        <v>1</v>
      </c>
      <c r="Q1439" s="352">
        <f t="shared" si="47"/>
        <v>93.548387096774192</v>
      </c>
      <c r="R1439" s="348"/>
      <c r="S1439" s="722"/>
    </row>
    <row r="1440" spans="1:19" s="447" customFormat="1">
      <c r="A1440" s="446" t="s">
        <v>4</v>
      </c>
      <c r="B1440" s="579" t="s">
        <v>591</v>
      </c>
      <c r="C1440" s="412" t="s">
        <v>1914</v>
      </c>
      <c r="D1440" s="579" t="s">
        <v>3164</v>
      </c>
      <c r="E1440" s="415"/>
      <c r="F1440" s="448" t="s">
        <v>138</v>
      </c>
      <c r="G1440" s="412" t="s">
        <v>1939</v>
      </c>
      <c r="H1440" s="412" t="s">
        <v>11</v>
      </c>
      <c r="I1440" s="579" t="s">
        <v>6</v>
      </c>
      <c r="J1440" s="579" t="s">
        <v>66</v>
      </c>
      <c r="K1440" s="723">
        <v>0.78787878787878785</v>
      </c>
      <c r="L1440" s="449"/>
      <c r="M1440" s="450">
        <v>33</v>
      </c>
      <c r="N1440" s="450">
        <v>23</v>
      </c>
      <c r="O1440" s="726">
        <f t="shared" si="46"/>
        <v>0.69696969696969702</v>
      </c>
      <c r="P1440" s="727">
        <v>1</v>
      </c>
      <c r="Q1440" s="352">
        <f t="shared" si="47"/>
        <v>88.461538461538453</v>
      </c>
      <c r="R1440" s="348"/>
      <c r="S1440" s="722"/>
    </row>
    <row r="1441" spans="1:19" s="447" customFormat="1">
      <c r="A1441" s="446" t="s">
        <v>4</v>
      </c>
      <c r="B1441" s="579" t="s">
        <v>591</v>
      </c>
      <c r="C1441" s="412" t="s">
        <v>1916</v>
      </c>
      <c r="D1441" s="579" t="s">
        <v>3163</v>
      </c>
      <c r="E1441" s="415" t="s">
        <v>3187</v>
      </c>
      <c r="F1441" s="448" t="s">
        <v>138</v>
      </c>
      <c r="G1441" s="412" t="s">
        <v>1939</v>
      </c>
      <c r="H1441" s="412" t="s">
        <v>11</v>
      </c>
      <c r="I1441" s="579" t="s">
        <v>6</v>
      </c>
      <c r="J1441" s="579" t="s">
        <v>66</v>
      </c>
      <c r="K1441" s="723">
        <v>0.75</v>
      </c>
      <c r="L1441" s="449"/>
      <c r="M1441" s="450">
        <v>12</v>
      </c>
      <c r="N1441" s="450">
        <v>7</v>
      </c>
      <c r="O1441" s="726">
        <f t="shared" si="46"/>
        <v>0.58333333333333337</v>
      </c>
      <c r="P1441" s="727">
        <v>1</v>
      </c>
      <c r="Q1441" s="352">
        <f t="shared" si="47"/>
        <v>77.777777777777786</v>
      </c>
      <c r="R1441" s="348"/>
      <c r="S1441" s="722"/>
    </row>
    <row r="1442" spans="1:19" s="447" customFormat="1">
      <c r="A1442" s="446" t="s">
        <v>4</v>
      </c>
      <c r="B1442" s="579" t="s">
        <v>591</v>
      </c>
      <c r="C1442" s="412" t="s">
        <v>1917</v>
      </c>
      <c r="D1442" s="579" t="s">
        <v>3163</v>
      </c>
      <c r="E1442" s="415" t="s">
        <v>3188</v>
      </c>
      <c r="F1442" s="448" t="s">
        <v>138</v>
      </c>
      <c r="G1442" s="412" t="s">
        <v>1939</v>
      </c>
      <c r="H1442" s="412" t="s">
        <v>11</v>
      </c>
      <c r="I1442" s="579" t="s">
        <v>6</v>
      </c>
      <c r="J1442" s="579" t="s">
        <v>66</v>
      </c>
      <c r="K1442" s="723">
        <v>0.77419354838709675</v>
      </c>
      <c r="L1442" s="449"/>
      <c r="M1442" s="450">
        <v>62</v>
      </c>
      <c r="N1442" s="450">
        <v>45</v>
      </c>
      <c r="O1442" s="726">
        <f t="shared" si="46"/>
        <v>0.72580645161290325</v>
      </c>
      <c r="P1442" s="727">
        <v>1</v>
      </c>
      <c r="Q1442" s="352">
        <f t="shared" si="47"/>
        <v>93.75</v>
      </c>
      <c r="R1442" s="348"/>
      <c r="S1442" s="722"/>
    </row>
    <row r="1443" spans="1:19" s="447" customFormat="1">
      <c r="A1443" s="446" t="s">
        <v>4</v>
      </c>
      <c r="B1443" s="579" t="s">
        <v>591</v>
      </c>
      <c r="C1443" s="412" t="s">
        <v>1917</v>
      </c>
      <c r="D1443" s="579" t="s">
        <v>3164</v>
      </c>
      <c r="E1443" s="415"/>
      <c r="F1443" s="448" t="s">
        <v>138</v>
      </c>
      <c r="G1443" s="412" t="s">
        <v>1939</v>
      </c>
      <c r="H1443" s="412" t="s">
        <v>11</v>
      </c>
      <c r="I1443" s="579" t="s">
        <v>6</v>
      </c>
      <c r="J1443" s="579" t="s">
        <v>66</v>
      </c>
      <c r="K1443" s="723">
        <v>0.8</v>
      </c>
      <c r="L1443" s="449"/>
      <c r="M1443" s="450">
        <v>25</v>
      </c>
      <c r="N1443" s="450">
        <v>18</v>
      </c>
      <c r="O1443" s="726">
        <f t="shared" si="46"/>
        <v>0.72</v>
      </c>
      <c r="P1443" s="727">
        <v>1</v>
      </c>
      <c r="Q1443" s="352">
        <f t="shared" si="47"/>
        <v>90</v>
      </c>
      <c r="R1443" s="348"/>
      <c r="S1443" s="722"/>
    </row>
    <row r="1444" spans="1:19" s="447" customFormat="1">
      <c r="A1444" s="446" t="s">
        <v>4</v>
      </c>
      <c r="B1444" s="579" t="s">
        <v>591</v>
      </c>
      <c r="C1444" s="412" t="s">
        <v>1920</v>
      </c>
      <c r="D1444" s="579" t="s">
        <v>3164</v>
      </c>
      <c r="E1444" s="415"/>
      <c r="F1444" s="448" t="s">
        <v>138</v>
      </c>
      <c r="G1444" s="412" t="s">
        <v>1939</v>
      </c>
      <c r="H1444" s="412" t="s">
        <v>11</v>
      </c>
      <c r="I1444" s="579" t="s">
        <v>6</v>
      </c>
      <c r="J1444" s="579" t="s">
        <v>66</v>
      </c>
      <c r="K1444" s="723">
        <v>0.76923076923076938</v>
      </c>
      <c r="L1444" s="449"/>
      <c r="M1444" s="450">
        <v>26</v>
      </c>
      <c r="N1444" s="450">
        <v>19</v>
      </c>
      <c r="O1444" s="726">
        <f t="shared" si="46"/>
        <v>0.73076923076923073</v>
      </c>
      <c r="P1444" s="727">
        <v>1</v>
      </c>
      <c r="Q1444" s="352">
        <f t="shared" si="47"/>
        <v>94.999999999999986</v>
      </c>
      <c r="R1444" s="348"/>
      <c r="S1444" s="722"/>
    </row>
    <row r="1445" spans="1:19" s="447" customFormat="1">
      <c r="A1445" s="446" t="s">
        <v>4</v>
      </c>
      <c r="B1445" s="579" t="s">
        <v>3160</v>
      </c>
      <c r="C1445" s="412" t="s">
        <v>38</v>
      </c>
      <c r="D1445" s="579" t="s">
        <v>3155</v>
      </c>
      <c r="E1445" s="415" t="s">
        <v>3156</v>
      </c>
      <c r="F1445" s="448" t="s">
        <v>138</v>
      </c>
      <c r="G1445" s="412" t="s">
        <v>1940</v>
      </c>
      <c r="H1445" s="412" t="s">
        <v>11</v>
      </c>
      <c r="I1445" s="579" t="s">
        <v>6</v>
      </c>
      <c r="J1445" s="579" t="s">
        <v>66</v>
      </c>
      <c r="K1445" s="723">
        <v>6.0869565217391307E-2</v>
      </c>
      <c r="L1445" s="449"/>
      <c r="M1445" s="450">
        <v>115</v>
      </c>
      <c r="N1445" s="450">
        <v>5</v>
      </c>
      <c r="O1445" s="726">
        <f>N1445/M1445</f>
        <v>4.3478260869565216E-2</v>
      </c>
      <c r="P1445" s="727">
        <v>1</v>
      </c>
      <c r="Q1445" s="352">
        <f>N1445/(M1445*K1445/100)</f>
        <v>71.428571428571416</v>
      </c>
      <c r="R1445" s="348"/>
      <c r="S1445" s="722"/>
    </row>
    <row r="1446" spans="1:19" s="447" customFormat="1">
      <c r="A1446" s="446" t="s">
        <v>4</v>
      </c>
      <c r="B1446" s="579" t="s">
        <v>3160</v>
      </c>
      <c r="C1446" s="412" t="s">
        <v>38</v>
      </c>
      <c r="D1446" s="579" t="s">
        <v>3157</v>
      </c>
      <c r="E1446" s="415"/>
      <c r="F1446" s="448" t="s">
        <v>138</v>
      </c>
      <c r="G1446" s="412" t="s">
        <v>1940</v>
      </c>
      <c r="H1446" s="412" t="s">
        <v>11</v>
      </c>
      <c r="I1446" s="579" t="s">
        <v>6</v>
      </c>
      <c r="J1446" s="579" t="s">
        <v>66</v>
      </c>
      <c r="K1446" s="723">
        <v>0.14388489208633093</v>
      </c>
      <c r="L1446" s="449"/>
      <c r="M1446" s="450">
        <v>139</v>
      </c>
      <c r="N1446" s="450">
        <v>16</v>
      </c>
      <c r="O1446" s="726">
        <f t="shared" ref="O1446:O1504" si="48">N1446/M1446</f>
        <v>0.11510791366906475</v>
      </c>
      <c r="P1446" s="727">
        <v>1</v>
      </c>
      <c r="Q1446" s="352">
        <f t="shared" ref="Q1446:Q1504" si="49">N1446/(M1446*K1446/100)</f>
        <v>80</v>
      </c>
      <c r="R1446" s="348"/>
      <c r="S1446" s="722"/>
    </row>
    <row r="1447" spans="1:19" s="447" customFormat="1">
      <c r="A1447" s="446" t="s">
        <v>4</v>
      </c>
      <c r="B1447" s="579" t="s">
        <v>3160</v>
      </c>
      <c r="C1447" s="412" t="s">
        <v>38</v>
      </c>
      <c r="D1447" s="579" t="s">
        <v>3158</v>
      </c>
      <c r="E1447" s="415" t="s">
        <v>3159</v>
      </c>
      <c r="F1447" s="448" t="s">
        <v>138</v>
      </c>
      <c r="G1447" s="412" t="s">
        <v>1940</v>
      </c>
      <c r="H1447" s="412" t="s">
        <v>11</v>
      </c>
      <c r="I1447" s="579" t="s">
        <v>6</v>
      </c>
      <c r="J1447" s="579" t="s">
        <v>66</v>
      </c>
      <c r="K1447" s="723">
        <v>0.32</v>
      </c>
      <c r="L1447" s="449"/>
      <c r="M1447" s="450">
        <v>25</v>
      </c>
      <c r="N1447" s="450">
        <v>7</v>
      </c>
      <c r="O1447" s="726">
        <f t="shared" si="48"/>
        <v>0.28000000000000003</v>
      </c>
      <c r="P1447" s="727">
        <v>1</v>
      </c>
      <c r="Q1447" s="352">
        <f t="shared" si="49"/>
        <v>87.5</v>
      </c>
      <c r="R1447" s="348"/>
      <c r="S1447" s="722"/>
    </row>
    <row r="1448" spans="1:19" s="447" customFormat="1">
      <c r="A1448" s="446" t="s">
        <v>4</v>
      </c>
      <c r="B1448" s="579" t="s">
        <v>3160</v>
      </c>
      <c r="C1448" s="412" t="s">
        <v>1913</v>
      </c>
      <c r="D1448" s="579" t="s">
        <v>3161</v>
      </c>
      <c r="E1448" s="415"/>
      <c r="F1448" s="448" t="s">
        <v>138</v>
      </c>
      <c r="G1448" s="412" t="s">
        <v>1940</v>
      </c>
      <c r="H1448" s="412" t="s">
        <v>11</v>
      </c>
      <c r="I1448" s="579" t="s">
        <v>6</v>
      </c>
      <c r="J1448" s="579" t="s">
        <v>66</v>
      </c>
      <c r="K1448" s="723">
        <v>3.7486218302094816E-2</v>
      </c>
      <c r="L1448" s="449"/>
      <c r="M1448" s="450">
        <v>1814</v>
      </c>
      <c r="N1448" s="450">
        <v>54</v>
      </c>
      <c r="O1448" s="726">
        <f t="shared" si="48"/>
        <v>2.9768467475192944E-2</v>
      </c>
      <c r="P1448" s="727">
        <v>1</v>
      </c>
      <c r="Q1448" s="352">
        <f t="shared" si="49"/>
        <v>79.411764705882348</v>
      </c>
      <c r="R1448" s="348"/>
      <c r="S1448" s="722"/>
    </row>
    <row r="1449" spans="1:19" s="447" customFormat="1">
      <c r="A1449" s="446" t="s">
        <v>4</v>
      </c>
      <c r="B1449" s="579" t="s">
        <v>3160</v>
      </c>
      <c r="C1449" s="412" t="s">
        <v>1913</v>
      </c>
      <c r="D1449" s="579" t="s">
        <v>3155</v>
      </c>
      <c r="E1449" s="415"/>
      <c r="F1449" s="448" t="s">
        <v>138</v>
      </c>
      <c r="G1449" s="412" t="s">
        <v>1940</v>
      </c>
      <c r="H1449" s="412" t="s">
        <v>11</v>
      </c>
      <c r="I1449" s="579" t="s">
        <v>6</v>
      </c>
      <c r="J1449" s="579" t="s">
        <v>66</v>
      </c>
      <c r="K1449" s="723">
        <v>0.35714285714285715</v>
      </c>
      <c r="L1449" s="449"/>
      <c r="M1449" s="450">
        <v>14</v>
      </c>
      <c r="N1449" s="450">
        <v>4</v>
      </c>
      <c r="O1449" s="726">
        <f t="shared" si="48"/>
        <v>0.2857142857142857</v>
      </c>
      <c r="P1449" s="727">
        <v>1</v>
      </c>
      <c r="Q1449" s="352">
        <f t="shared" si="49"/>
        <v>80</v>
      </c>
      <c r="R1449" s="348"/>
      <c r="S1449" s="722"/>
    </row>
    <row r="1450" spans="1:19" s="447" customFormat="1">
      <c r="A1450" s="446" t="s">
        <v>4</v>
      </c>
      <c r="B1450" s="579" t="s">
        <v>3160</v>
      </c>
      <c r="C1450" s="412" t="s">
        <v>1913</v>
      </c>
      <c r="D1450" s="579" t="s">
        <v>3157</v>
      </c>
      <c r="E1450" s="415"/>
      <c r="F1450" s="448" t="s">
        <v>138</v>
      </c>
      <c r="G1450" s="412" t="s">
        <v>1940</v>
      </c>
      <c r="H1450" s="412" t="s">
        <v>11</v>
      </c>
      <c r="I1450" s="579" t="s">
        <v>6</v>
      </c>
      <c r="J1450" s="579" t="s">
        <v>66</v>
      </c>
      <c r="K1450" s="723">
        <v>7.1428571428571425E-2</v>
      </c>
      <c r="L1450" s="449"/>
      <c r="M1450" s="450">
        <v>84</v>
      </c>
      <c r="N1450" s="450">
        <v>3</v>
      </c>
      <c r="O1450" s="726">
        <f t="shared" si="48"/>
        <v>3.5714285714285712E-2</v>
      </c>
      <c r="P1450" s="727">
        <v>1</v>
      </c>
      <c r="Q1450" s="352">
        <f t="shared" si="49"/>
        <v>50</v>
      </c>
      <c r="R1450" s="348"/>
      <c r="S1450" s="722"/>
    </row>
    <row r="1451" spans="1:19" s="447" customFormat="1">
      <c r="A1451" s="446" t="s">
        <v>4</v>
      </c>
      <c r="B1451" s="579" t="s">
        <v>3160</v>
      </c>
      <c r="C1451" s="412" t="s">
        <v>1914</v>
      </c>
      <c r="D1451" s="579" t="s">
        <v>3157</v>
      </c>
      <c r="E1451" s="415" t="s">
        <v>3162</v>
      </c>
      <c r="F1451" s="448" t="s">
        <v>138</v>
      </c>
      <c r="G1451" s="412" t="s">
        <v>1940</v>
      </c>
      <c r="H1451" s="412" t="s">
        <v>11</v>
      </c>
      <c r="I1451" s="579" t="s">
        <v>6</v>
      </c>
      <c r="J1451" s="579" t="s">
        <v>66</v>
      </c>
      <c r="K1451" s="723">
        <v>0.18181818181818182</v>
      </c>
      <c r="L1451" s="449"/>
      <c r="M1451" s="450">
        <v>66</v>
      </c>
      <c r="N1451" s="450">
        <v>9</v>
      </c>
      <c r="O1451" s="726">
        <f t="shared" si="48"/>
        <v>0.13636363636363635</v>
      </c>
      <c r="P1451" s="727">
        <v>1</v>
      </c>
      <c r="Q1451" s="352">
        <f t="shared" si="49"/>
        <v>75</v>
      </c>
      <c r="R1451" s="348"/>
      <c r="S1451" s="722"/>
    </row>
    <row r="1452" spans="1:19" s="447" customFormat="1">
      <c r="A1452" s="446" t="s">
        <v>4</v>
      </c>
      <c r="B1452" s="579" t="s">
        <v>3160</v>
      </c>
      <c r="C1452" s="412" t="s">
        <v>1914</v>
      </c>
      <c r="D1452" s="579" t="s">
        <v>3158</v>
      </c>
      <c r="E1452" s="415"/>
      <c r="F1452" s="448" t="s">
        <v>138</v>
      </c>
      <c r="G1452" s="412" t="s">
        <v>1940</v>
      </c>
      <c r="H1452" s="412" t="s">
        <v>11</v>
      </c>
      <c r="I1452" s="579" t="s">
        <v>6</v>
      </c>
      <c r="J1452" s="579" t="s">
        <v>66</v>
      </c>
      <c r="K1452" s="723">
        <v>0.24</v>
      </c>
      <c r="L1452" s="449"/>
      <c r="M1452" s="450">
        <v>75</v>
      </c>
      <c r="N1452" s="450">
        <v>10</v>
      </c>
      <c r="O1452" s="726">
        <f t="shared" si="48"/>
        <v>0.13333333333333333</v>
      </c>
      <c r="P1452" s="727">
        <v>1</v>
      </c>
      <c r="Q1452" s="352">
        <f t="shared" si="49"/>
        <v>55.555555555555557</v>
      </c>
      <c r="R1452" s="348"/>
      <c r="S1452" s="722"/>
    </row>
    <row r="1453" spans="1:19" s="447" customFormat="1">
      <c r="A1453" s="446" t="s">
        <v>4</v>
      </c>
      <c r="B1453" s="579" t="s">
        <v>3160</v>
      </c>
      <c r="C1453" s="412" t="s">
        <v>1914</v>
      </c>
      <c r="D1453" s="579" t="s">
        <v>3163</v>
      </c>
      <c r="E1453" s="415"/>
      <c r="F1453" s="448" t="s">
        <v>138</v>
      </c>
      <c r="G1453" s="412" t="s">
        <v>1940</v>
      </c>
      <c r="H1453" s="412" t="s">
        <v>11</v>
      </c>
      <c r="I1453" s="579" t="s">
        <v>6</v>
      </c>
      <c r="J1453" s="579" t="s">
        <v>66</v>
      </c>
      <c r="K1453" s="723">
        <v>0.45370370370370372</v>
      </c>
      <c r="L1453" s="449"/>
      <c r="M1453" s="450">
        <v>108</v>
      </c>
      <c r="N1453" s="450">
        <v>36</v>
      </c>
      <c r="O1453" s="726">
        <f t="shared" si="48"/>
        <v>0.33333333333333331</v>
      </c>
      <c r="P1453" s="727">
        <v>1</v>
      </c>
      <c r="Q1453" s="352">
        <f t="shared" si="49"/>
        <v>73.469387755102048</v>
      </c>
      <c r="R1453" s="348"/>
      <c r="S1453" s="722"/>
    </row>
    <row r="1454" spans="1:19" s="447" customFormat="1">
      <c r="A1454" s="446" t="s">
        <v>4</v>
      </c>
      <c r="B1454" s="579" t="s">
        <v>3160</v>
      </c>
      <c r="C1454" s="412" t="s">
        <v>1914</v>
      </c>
      <c r="D1454" s="579" t="s">
        <v>3164</v>
      </c>
      <c r="E1454" s="415"/>
      <c r="F1454" s="448" t="s">
        <v>138</v>
      </c>
      <c r="G1454" s="412" t="s">
        <v>1940</v>
      </c>
      <c r="H1454" s="412" t="s">
        <v>11</v>
      </c>
      <c r="I1454" s="579" t="s">
        <v>6</v>
      </c>
      <c r="J1454" s="579" t="s">
        <v>66</v>
      </c>
      <c r="K1454" s="723">
        <v>0.76923076923076938</v>
      </c>
      <c r="L1454" s="449"/>
      <c r="M1454" s="450">
        <v>13</v>
      </c>
      <c r="N1454" s="450">
        <v>10</v>
      </c>
      <c r="O1454" s="726">
        <f t="shared" si="48"/>
        <v>0.76923076923076927</v>
      </c>
      <c r="P1454" s="727">
        <v>1</v>
      </c>
      <c r="Q1454" s="352">
        <f t="shared" si="49"/>
        <v>99.999999999999986</v>
      </c>
      <c r="R1454" s="348"/>
      <c r="S1454" s="722"/>
    </row>
    <row r="1455" spans="1:19" s="447" customFormat="1">
      <c r="A1455" s="446" t="s">
        <v>4</v>
      </c>
      <c r="B1455" s="579" t="s">
        <v>3160</v>
      </c>
      <c r="C1455" s="412" t="s">
        <v>1915</v>
      </c>
      <c r="D1455" s="579" t="s">
        <v>3155</v>
      </c>
      <c r="E1455" s="415"/>
      <c r="F1455" s="448" t="s">
        <v>138</v>
      </c>
      <c r="G1455" s="412" t="s">
        <v>1940</v>
      </c>
      <c r="H1455" s="412" t="s">
        <v>11</v>
      </c>
      <c r="I1455" s="579" t="s">
        <v>6</v>
      </c>
      <c r="J1455" s="579" t="s">
        <v>66</v>
      </c>
      <c r="K1455" s="723">
        <v>8.4507042253521125E-2</v>
      </c>
      <c r="L1455" s="449"/>
      <c r="M1455" s="450">
        <v>71</v>
      </c>
      <c r="N1455" s="450">
        <v>4</v>
      </c>
      <c r="O1455" s="726">
        <f t="shared" si="48"/>
        <v>5.6338028169014086E-2</v>
      </c>
      <c r="P1455" s="727">
        <v>1</v>
      </c>
      <c r="Q1455" s="352">
        <f t="shared" si="49"/>
        <v>66.666666666666671</v>
      </c>
      <c r="R1455" s="348"/>
      <c r="S1455" s="722"/>
    </row>
    <row r="1456" spans="1:19" s="447" customFormat="1">
      <c r="A1456" s="446" t="s">
        <v>4</v>
      </c>
      <c r="B1456" s="579" t="s">
        <v>3160</v>
      </c>
      <c r="C1456" s="412" t="s">
        <v>1915</v>
      </c>
      <c r="D1456" s="579" t="s">
        <v>3155</v>
      </c>
      <c r="E1456" s="415" t="s">
        <v>3165</v>
      </c>
      <c r="F1456" s="448" t="s">
        <v>138</v>
      </c>
      <c r="G1456" s="412" t="s">
        <v>1940</v>
      </c>
      <c r="H1456" s="412" t="s">
        <v>11</v>
      </c>
      <c r="I1456" s="579" t="s">
        <v>6</v>
      </c>
      <c r="J1456" s="579" t="s">
        <v>66</v>
      </c>
      <c r="K1456" s="723">
        <v>0.25</v>
      </c>
      <c r="L1456" s="449" t="s">
        <v>3166</v>
      </c>
      <c r="M1456" s="450">
        <v>12</v>
      </c>
      <c r="N1456" s="450">
        <v>3</v>
      </c>
      <c r="O1456" s="726">
        <f t="shared" si="48"/>
        <v>0.25</v>
      </c>
      <c r="P1456" s="727">
        <v>1</v>
      </c>
      <c r="Q1456" s="352">
        <f t="shared" si="49"/>
        <v>100</v>
      </c>
      <c r="R1456" s="348"/>
      <c r="S1456" s="722"/>
    </row>
    <row r="1457" spans="1:19" s="447" customFormat="1">
      <c r="A1457" s="446" t="s">
        <v>4</v>
      </c>
      <c r="B1457" s="579" t="s">
        <v>3160</v>
      </c>
      <c r="C1457" s="412" t="s">
        <v>1915</v>
      </c>
      <c r="D1457" s="579" t="s">
        <v>3157</v>
      </c>
      <c r="E1457" s="415"/>
      <c r="F1457" s="448" t="s">
        <v>138</v>
      </c>
      <c r="G1457" s="412" t="s">
        <v>1940</v>
      </c>
      <c r="H1457" s="412" t="s">
        <v>11</v>
      </c>
      <c r="I1457" s="579" t="s">
        <v>6</v>
      </c>
      <c r="J1457" s="579" t="s">
        <v>66</v>
      </c>
      <c r="K1457" s="723">
        <v>0.12068965517241378</v>
      </c>
      <c r="L1457" s="449"/>
      <c r="M1457" s="450">
        <v>58</v>
      </c>
      <c r="N1457" s="450">
        <v>4</v>
      </c>
      <c r="O1457" s="726">
        <f t="shared" si="48"/>
        <v>6.8965517241379309E-2</v>
      </c>
      <c r="P1457" s="727">
        <v>1</v>
      </c>
      <c r="Q1457" s="352">
        <f t="shared" si="49"/>
        <v>57.142857142857146</v>
      </c>
      <c r="R1457" s="348"/>
      <c r="S1457" s="722"/>
    </row>
    <row r="1458" spans="1:19" s="447" customFormat="1">
      <c r="A1458" s="446" t="s">
        <v>4</v>
      </c>
      <c r="B1458" s="579" t="s">
        <v>3160</v>
      </c>
      <c r="C1458" s="412" t="s">
        <v>1916</v>
      </c>
      <c r="D1458" s="579" t="s">
        <v>3155</v>
      </c>
      <c r="E1458" s="415" t="s">
        <v>3167</v>
      </c>
      <c r="F1458" s="448" t="s">
        <v>138</v>
      </c>
      <c r="G1458" s="412" t="s">
        <v>1940</v>
      </c>
      <c r="H1458" s="412" t="s">
        <v>11</v>
      </c>
      <c r="I1458" s="579" t="s">
        <v>6</v>
      </c>
      <c r="J1458" s="579" t="s">
        <v>66</v>
      </c>
      <c r="K1458" s="723">
        <v>6.3492063492063489E-2</v>
      </c>
      <c r="L1458" s="449"/>
      <c r="M1458" s="450">
        <v>63</v>
      </c>
      <c r="N1458" s="450">
        <v>3</v>
      </c>
      <c r="O1458" s="726">
        <f t="shared" si="48"/>
        <v>4.7619047619047616E-2</v>
      </c>
      <c r="P1458" s="727">
        <v>1</v>
      </c>
      <c r="Q1458" s="352">
        <f t="shared" si="49"/>
        <v>75</v>
      </c>
      <c r="R1458" s="348"/>
      <c r="S1458" s="722"/>
    </row>
    <row r="1459" spans="1:19" s="447" customFormat="1">
      <c r="A1459" s="446" t="s">
        <v>4</v>
      </c>
      <c r="B1459" s="579" t="s">
        <v>3160</v>
      </c>
      <c r="C1459" s="412" t="s">
        <v>1916</v>
      </c>
      <c r="D1459" s="579" t="s">
        <v>3155</v>
      </c>
      <c r="E1459" s="415" t="s">
        <v>3168</v>
      </c>
      <c r="F1459" s="448" t="s">
        <v>138</v>
      </c>
      <c r="G1459" s="412" t="s">
        <v>1940</v>
      </c>
      <c r="H1459" s="412" t="s">
        <v>11</v>
      </c>
      <c r="I1459" s="579" t="s">
        <v>6</v>
      </c>
      <c r="J1459" s="579" t="s">
        <v>66</v>
      </c>
      <c r="K1459" s="723">
        <v>6.9767441860465115E-2</v>
      </c>
      <c r="L1459" s="449" t="s">
        <v>3166</v>
      </c>
      <c r="M1459" s="450">
        <v>43</v>
      </c>
      <c r="N1459" s="450">
        <v>3</v>
      </c>
      <c r="O1459" s="726">
        <f t="shared" si="48"/>
        <v>6.9767441860465115E-2</v>
      </c>
      <c r="P1459" s="727">
        <v>1</v>
      </c>
      <c r="Q1459" s="352">
        <f t="shared" si="49"/>
        <v>100</v>
      </c>
      <c r="R1459" s="348"/>
      <c r="S1459" s="722"/>
    </row>
    <row r="1460" spans="1:19" s="447" customFormat="1">
      <c r="A1460" s="446" t="s">
        <v>4</v>
      </c>
      <c r="B1460" s="579" t="s">
        <v>3160</v>
      </c>
      <c r="C1460" s="412" t="s">
        <v>1916</v>
      </c>
      <c r="D1460" s="579" t="s">
        <v>3157</v>
      </c>
      <c r="E1460" s="415"/>
      <c r="F1460" s="448" t="s">
        <v>138</v>
      </c>
      <c r="G1460" s="412" t="s">
        <v>1940</v>
      </c>
      <c r="H1460" s="412" t="s">
        <v>11</v>
      </c>
      <c r="I1460" s="579" t="s">
        <v>6</v>
      </c>
      <c r="J1460" s="579" t="s">
        <v>66</v>
      </c>
      <c r="K1460" s="723">
        <v>0.12345679012345678</v>
      </c>
      <c r="L1460" s="449"/>
      <c r="M1460" s="450">
        <v>81</v>
      </c>
      <c r="N1460" s="450">
        <v>9</v>
      </c>
      <c r="O1460" s="726">
        <f t="shared" si="48"/>
        <v>0.1111111111111111</v>
      </c>
      <c r="P1460" s="727">
        <v>1</v>
      </c>
      <c r="Q1460" s="352">
        <f t="shared" si="49"/>
        <v>90</v>
      </c>
      <c r="R1460" s="348"/>
      <c r="S1460" s="722"/>
    </row>
    <row r="1461" spans="1:19" s="447" customFormat="1">
      <c r="A1461" s="446" t="s">
        <v>4</v>
      </c>
      <c r="B1461" s="579" t="s">
        <v>3160</v>
      </c>
      <c r="C1461" s="412" t="s">
        <v>1916</v>
      </c>
      <c r="D1461" s="579" t="s">
        <v>3157</v>
      </c>
      <c r="E1461" s="415"/>
      <c r="F1461" s="448" t="s">
        <v>138</v>
      </c>
      <c r="G1461" s="412" t="s">
        <v>1940</v>
      </c>
      <c r="H1461" s="412" t="s">
        <v>11</v>
      </c>
      <c r="I1461" s="579" t="s">
        <v>6</v>
      </c>
      <c r="J1461" s="579" t="s">
        <v>66</v>
      </c>
      <c r="K1461" s="723">
        <v>0.1111111111111111</v>
      </c>
      <c r="L1461" s="449" t="s">
        <v>3166</v>
      </c>
      <c r="M1461" s="450">
        <v>27</v>
      </c>
      <c r="N1461" s="450">
        <v>3</v>
      </c>
      <c r="O1461" s="726">
        <f t="shared" si="48"/>
        <v>0.1111111111111111</v>
      </c>
      <c r="P1461" s="727">
        <v>1</v>
      </c>
      <c r="Q1461" s="352">
        <f t="shared" si="49"/>
        <v>100</v>
      </c>
      <c r="R1461" s="348"/>
      <c r="S1461" s="722"/>
    </row>
    <row r="1462" spans="1:19" s="447" customFormat="1">
      <c r="A1462" s="446" t="s">
        <v>4</v>
      </c>
      <c r="B1462" s="579" t="s">
        <v>3160</v>
      </c>
      <c r="C1462" s="412" t="s">
        <v>1916</v>
      </c>
      <c r="D1462" s="579" t="s">
        <v>3157</v>
      </c>
      <c r="E1462" s="415" t="s">
        <v>3169</v>
      </c>
      <c r="F1462" s="448" t="s">
        <v>138</v>
      </c>
      <c r="G1462" s="412" t="s">
        <v>1940</v>
      </c>
      <c r="H1462" s="412" t="s">
        <v>11</v>
      </c>
      <c r="I1462" s="579" t="s">
        <v>6</v>
      </c>
      <c r="J1462" s="579" t="s">
        <v>66</v>
      </c>
      <c r="K1462" s="723">
        <v>0.26315789473684209</v>
      </c>
      <c r="L1462" s="449" t="s">
        <v>3170</v>
      </c>
      <c r="M1462" s="450">
        <v>19</v>
      </c>
      <c r="N1462" s="450">
        <v>3</v>
      </c>
      <c r="O1462" s="726">
        <f t="shared" si="48"/>
        <v>0.15789473684210525</v>
      </c>
      <c r="P1462" s="727">
        <v>1</v>
      </c>
      <c r="Q1462" s="352">
        <f t="shared" si="49"/>
        <v>60</v>
      </c>
      <c r="R1462" s="348"/>
      <c r="S1462" s="722"/>
    </row>
    <row r="1463" spans="1:19" s="447" customFormat="1">
      <c r="A1463" s="446" t="s">
        <v>4</v>
      </c>
      <c r="B1463" s="579" t="s">
        <v>3160</v>
      </c>
      <c r="C1463" s="412" t="s">
        <v>1916</v>
      </c>
      <c r="D1463" s="579" t="s">
        <v>3158</v>
      </c>
      <c r="E1463" s="415"/>
      <c r="F1463" s="448" t="s">
        <v>138</v>
      </c>
      <c r="G1463" s="412" t="s">
        <v>1940</v>
      </c>
      <c r="H1463" s="412" t="s">
        <v>11</v>
      </c>
      <c r="I1463" s="579" t="s">
        <v>6</v>
      </c>
      <c r="J1463" s="579" t="s">
        <v>66</v>
      </c>
      <c r="K1463" s="723">
        <v>0.27586206896551724</v>
      </c>
      <c r="L1463" s="449"/>
      <c r="M1463" s="450">
        <v>29</v>
      </c>
      <c r="N1463" s="450">
        <v>8</v>
      </c>
      <c r="O1463" s="726">
        <f t="shared" si="48"/>
        <v>0.27586206896551724</v>
      </c>
      <c r="P1463" s="727">
        <v>1</v>
      </c>
      <c r="Q1463" s="352">
        <f t="shared" si="49"/>
        <v>100</v>
      </c>
      <c r="R1463" s="348"/>
      <c r="S1463" s="722"/>
    </row>
    <row r="1464" spans="1:19" s="447" customFormat="1">
      <c r="A1464" s="446" t="s">
        <v>4</v>
      </c>
      <c r="B1464" s="579" t="s">
        <v>3160</v>
      </c>
      <c r="C1464" s="412" t="s">
        <v>1916</v>
      </c>
      <c r="D1464" s="579" t="s">
        <v>3163</v>
      </c>
      <c r="E1464" s="415"/>
      <c r="F1464" s="448" t="s">
        <v>138</v>
      </c>
      <c r="G1464" s="412" t="s">
        <v>1940</v>
      </c>
      <c r="H1464" s="412" t="s">
        <v>11</v>
      </c>
      <c r="I1464" s="579" t="s">
        <v>6</v>
      </c>
      <c r="J1464" s="579" t="s">
        <v>66</v>
      </c>
      <c r="K1464" s="723">
        <v>0.4</v>
      </c>
      <c r="L1464" s="449"/>
      <c r="M1464" s="450">
        <v>25</v>
      </c>
      <c r="N1464" s="450">
        <v>10</v>
      </c>
      <c r="O1464" s="726">
        <f t="shared" si="48"/>
        <v>0.4</v>
      </c>
      <c r="P1464" s="727">
        <v>1</v>
      </c>
      <c r="Q1464" s="352">
        <f t="shared" si="49"/>
        <v>100</v>
      </c>
      <c r="R1464" s="348"/>
      <c r="S1464" s="722"/>
    </row>
    <row r="1465" spans="1:19" s="447" customFormat="1">
      <c r="A1465" s="446" t="s">
        <v>4</v>
      </c>
      <c r="B1465" s="579" t="s">
        <v>3160</v>
      </c>
      <c r="C1465" s="412" t="s">
        <v>1916</v>
      </c>
      <c r="D1465" s="579" t="s">
        <v>3163</v>
      </c>
      <c r="E1465" s="415" t="s">
        <v>3171</v>
      </c>
      <c r="F1465" s="448" t="s">
        <v>138</v>
      </c>
      <c r="G1465" s="412" t="s">
        <v>1940</v>
      </c>
      <c r="H1465" s="412" t="s">
        <v>11</v>
      </c>
      <c r="I1465" s="579" t="s">
        <v>6</v>
      </c>
      <c r="J1465" s="579" t="s">
        <v>66</v>
      </c>
      <c r="K1465" s="723">
        <v>0.45454545454545453</v>
      </c>
      <c r="L1465" s="449" t="s">
        <v>3166</v>
      </c>
      <c r="M1465" s="450">
        <v>22</v>
      </c>
      <c r="N1465" s="450">
        <v>9</v>
      </c>
      <c r="O1465" s="726">
        <f t="shared" si="48"/>
        <v>0.40909090909090912</v>
      </c>
      <c r="P1465" s="727">
        <v>1</v>
      </c>
      <c r="Q1465" s="352">
        <f t="shared" si="49"/>
        <v>90</v>
      </c>
      <c r="R1465" s="348"/>
      <c r="S1465" s="722"/>
    </row>
    <row r="1466" spans="1:19" s="447" customFormat="1">
      <c r="A1466" s="446" t="s">
        <v>4</v>
      </c>
      <c r="B1466" s="579" t="s">
        <v>3160</v>
      </c>
      <c r="C1466" s="412" t="s">
        <v>1917</v>
      </c>
      <c r="D1466" s="579" t="s">
        <v>3158</v>
      </c>
      <c r="E1466" s="415" t="s">
        <v>3172</v>
      </c>
      <c r="F1466" s="448" t="s">
        <v>138</v>
      </c>
      <c r="G1466" s="412" t="s">
        <v>1940</v>
      </c>
      <c r="H1466" s="412" t="s">
        <v>11</v>
      </c>
      <c r="I1466" s="579" t="s">
        <v>6</v>
      </c>
      <c r="J1466" s="579" t="s">
        <v>66</v>
      </c>
      <c r="K1466" s="723">
        <v>0.36363636363636365</v>
      </c>
      <c r="L1466" s="449"/>
      <c r="M1466" s="450">
        <v>11</v>
      </c>
      <c r="N1466" s="450">
        <v>3</v>
      </c>
      <c r="O1466" s="726">
        <f t="shared" si="48"/>
        <v>0.27272727272727271</v>
      </c>
      <c r="P1466" s="727">
        <v>1</v>
      </c>
      <c r="Q1466" s="352">
        <f t="shared" si="49"/>
        <v>75</v>
      </c>
      <c r="R1466" s="348"/>
      <c r="S1466" s="722"/>
    </row>
    <row r="1467" spans="1:19" s="447" customFormat="1">
      <c r="A1467" s="446" t="s">
        <v>4</v>
      </c>
      <c r="B1467" s="579" t="s">
        <v>3160</v>
      </c>
      <c r="C1467" s="412" t="s">
        <v>1917</v>
      </c>
      <c r="D1467" s="579" t="s">
        <v>3163</v>
      </c>
      <c r="E1467" s="415"/>
      <c r="F1467" s="448" t="s">
        <v>138</v>
      </c>
      <c r="G1467" s="412" t="s">
        <v>1940</v>
      </c>
      <c r="H1467" s="412" t="s">
        <v>11</v>
      </c>
      <c r="I1467" s="579" t="s">
        <v>6</v>
      </c>
      <c r="J1467" s="579" t="s">
        <v>66</v>
      </c>
      <c r="K1467" s="723">
        <v>0.4</v>
      </c>
      <c r="L1467" s="449"/>
      <c r="M1467" s="450">
        <v>30</v>
      </c>
      <c r="N1467" s="450">
        <v>9</v>
      </c>
      <c r="O1467" s="726">
        <f t="shared" si="48"/>
        <v>0.3</v>
      </c>
      <c r="P1467" s="727">
        <v>1</v>
      </c>
      <c r="Q1467" s="352">
        <f t="shared" si="49"/>
        <v>75</v>
      </c>
      <c r="R1467" s="348"/>
      <c r="S1467" s="722"/>
    </row>
    <row r="1468" spans="1:19" s="447" customFormat="1">
      <c r="A1468" s="446" t="s">
        <v>4</v>
      </c>
      <c r="B1468" s="579" t="s">
        <v>3160</v>
      </c>
      <c r="C1468" s="412" t="s">
        <v>1918</v>
      </c>
      <c r="D1468" s="579" t="s">
        <v>3163</v>
      </c>
      <c r="E1468" s="415" t="s">
        <v>3173</v>
      </c>
      <c r="F1468" s="448" t="s">
        <v>138</v>
      </c>
      <c r="G1468" s="412" t="s">
        <v>1940</v>
      </c>
      <c r="H1468" s="412" t="s">
        <v>11</v>
      </c>
      <c r="I1468" s="579" t="s">
        <v>6</v>
      </c>
      <c r="J1468" s="579" t="s">
        <v>66</v>
      </c>
      <c r="K1468" s="723">
        <v>0.69090909090909092</v>
      </c>
      <c r="L1468" s="449"/>
      <c r="M1468" s="450">
        <v>55</v>
      </c>
      <c r="N1468" s="450">
        <v>33</v>
      </c>
      <c r="O1468" s="726">
        <f t="shared" si="48"/>
        <v>0.6</v>
      </c>
      <c r="P1468" s="727">
        <v>1</v>
      </c>
      <c r="Q1468" s="352">
        <f t="shared" si="49"/>
        <v>86.84210526315789</v>
      </c>
      <c r="R1468" s="348"/>
      <c r="S1468" s="722"/>
    </row>
    <row r="1469" spans="1:19" s="447" customFormat="1">
      <c r="A1469" s="446" t="s">
        <v>4</v>
      </c>
      <c r="B1469" s="579" t="s">
        <v>3160</v>
      </c>
      <c r="C1469" s="412" t="s">
        <v>1919</v>
      </c>
      <c r="D1469" s="579" t="s">
        <v>3161</v>
      </c>
      <c r="E1469" s="415"/>
      <c r="F1469" s="448" t="s">
        <v>138</v>
      </c>
      <c r="G1469" s="412" t="s">
        <v>1940</v>
      </c>
      <c r="H1469" s="412" t="s">
        <v>11</v>
      </c>
      <c r="I1469" s="579" t="s">
        <v>6</v>
      </c>
      <c r="J1469" s="579" t="s">
        <v>66</v>
      </c>
      <c r="K1469" s="723">
        <v>3.6335721596724664E-2</v>
      </c>
      <c r="L1469" s="449"/>
      <c r="M1469" s="450">
        <v>1954</v>
      </c>
      <c r="N1469" s="450">
        <v>53</v>
      </c>
      <c r="O1469" s="726">
        <f t="shared" si="48"/>
        <v>2.7123848515864891E-2</v>
      </c>
      <c r="P1469" s="727">
        <v>1</v>
      </c>
      <c r="Q1469" s="352">
        <f t="shared" si="49"/>
        <v>74.647887323943664</v>
      </c>
      <c r="R1469" s="348"/>
      <c r="S1469" s="722"/>
    </row>
    <row r="1470" spans="1:19" s="447" customFormat="1">
      <c r="A1470" s="446" t="s">
        <v>4</v>
      </c>
      <c r="B1470" s="579" t="s">
        <v>3160</v>
      </c>
      <c r="C1470" s="412" t="s">
        <v>1919</v>
      </c>
      <c r="D1470" s="579" t="s">
        <v>3161</v>
      </c>
      <c r="E1470" s="415"/>
      <c r="F1470" s="448" t="s">
        <v>138</v>
      </c>
      <c r="G1470" s="412" t="s">
        <v>1940</v>
      </c>
      <c r="H1470" s="412" t="s">
        <v>11</v>
      </c>
      <c r="I1470" s="579" t="s">
        <v>6</v>
      </c>
      <c r="J1470" s="579" t="s">
        <v>66</v>
      </c>
      <c r="K1470" s="723">
        <v>4.5161290322580643E-2</v>
      </c>
      <c r="L1470" s="449" t="s">
        <v>3166</v>
      </c>
      <c r="M1470" s="450">
        <v>465</v>
      </c>
      <c r="N1470" s="450">
        <v>12</v>
      </c>
      <c r="O1470" s="726">
        <f t="shared" si="48"/>
        <v>2.5806451612903226E-2</v>
      </c>
      <c r="P1470" s="727">
        <v>1</v>
      </c>
      <c r="Q1470" s="352">
        <f t="shared" si="49"/>
        <v>57.142857142857146</v>
      </c>
      <c r="R1470" s="348"/>
      <c r="S1470" s="722"/>
    </row>
    <row r="1471" spans="1:19" s="447" customFormat="1">
      <c r="A1471" s="446" t="s">
        <v>4</v>
      </c>
      <c r="B1471" s="579" t="s">
        <v>3160</v>
      </c>
      <c r="C1471" s="412" t="s">
        <v>1919</v>
      </c>
      <c r="D1471" s="579" t="s">
        <v>3155</v>
      </c>
      <c r="E1471" s="415"/>
      <c r="F1471" s="448" t="s">
        <v>138</v>
      </c>
      <c r="G1471" s="412" t="s">
        <v>1940</v>
      </c>
      <c r="H1471" s="412" t="s">
        <v>11</v>
      </c>
      <c r="I1471" s="579" t="s">
        <v>6</v>
      </c>
      <c r="J1471" s="579" t="s">
        <v>66</v>
      </c>
      <c r="K1471" s="723">
        <v>0.1</v>
      </c>
      <c r="L1471" s="449"/>
      <c r="M1471" s="450">
        <v>60</v>
      </c>
      <c r="N1471" s="450">
        <v>4</v>
      </c>
      <c r="O1471" s="726">
        <f t="shared" si="48"/>
        <v>6.6666666666666666E-2</v>
      </c>
      <c r="P1471" s="727">
        <v>1</v>
      </c>
      <c r="Q1471" s="352">
        <f t="shared" si="49"/>
        <v>66.666666666666671</v>
      </c>
      <c r="R1471" s="348"/>
      <c r="S1471" s="722"/>
    </row>
    <row r="1472" spans="1:19" s="447" customFormat="1">
      <c r="A1472" s="446" t="s">
        <v>4</v>
      </c>
      <c r="B1472" s="579" t="s">
        <v>3160</v>
      </c>
      <c r="C1472" s="412" t="s">
        <v>1919</v>
      </c>
      <c r="D1472" s="579" t="s">
        <v>3155</v>
      </c>
      <c r="E1472" s="415" t="s">
        <v>3174</v>
      </c>
      <c r="F1472" s="448" t="s">
        <v>138</v>
      </c>
      <c r="G1472" s="412" t="s">
        <v>1940</v>
      </c>
      <c r="H1472" s="412" t="s">
        <v>11</v>
      </c>
      <c r="I1472" s="579" t="s">
        <v>6</v>
      </c>
      <c r="J1472" s="579" t="s">
        <v>66</v>
      </c>
      <c r="K1472" s="723">
        <v>0.35</v>
      </c>
      <c r="L1472" s="449" t="s">
        <v>3166</v>
      </c>
      <c r="M1472" s="450">
        <v>20</v>
      </c>
      <c r="N1472" s="450">
        <v>6</v>
      </c>
      <c r="O1472" s="726">
        <f t="shared" si="48"/>
        <v>0.3</v>
      </c>
      <c r="P1472" s="727">
        <v>1</v>
      </c>
      <c r="Q1472" s="352">
        <f t="shared" si="49"/>
        <v>85.714285714285708</v>
      </c>
      <c r="R1472" s="348"/>
      <c r="S1472" s="722"/>
    </row>
    <row r="1473" spans="1:19" s="447" customFormat="1">
      <c r="A1473" s="446" t="s">
        <v>4</v>
      </c>
      <c r="B1473" s="579" t="s">
        <v>3160</v>
      </c>
      <c r="C1473" s="412" t="s">
        <v>1919</v>
      </c>
      <c r="D1473" s="579" t="s">
        <v>3157</v>
      </c>
      <c r="E1473" s="415" t="s">
        <v>3175</v>
      </c>
      <c r="F1473" s="448" t="s">
        <v>138</v>
      </c>
      <c r="G1473" s="412" t="s">
        <v>1940</v>
      </c>
      <c r="H1473" s="412" t="s">
        <v>11</v>
      </c>
      <c r="I1473" s="579" t="s">
        <v>6</v>
      </c>
      <c r="J1473" s="579" t="s">
        <v>66</v>
      </c>
      <c r="K1473" s="723">
        <v>0.33333333333333326</v>
      </c>
      <c r="L1473" s="449"/>
      <c r="M1473" s="450">
        <v>42</v>
      </c>
      <c r="N1473" s="450">
        <v>8</v>
      </c>
      <c r="O1473" s="726">
        <f t="shared" si="48"/>
        <v>0.19047619047619047</v>
      </c>
      <c r="P1473" s="727">
        <v>1</v>
      </c>
      <c r="Q1473" s="352">
        <f t="shared" si="49"/>
        <v>57.14285714285716</v>
      </c>
      <c r="R1473" s="348"/>
      <c r="S1473" s="722"/>
    </row>
    <row r="1474" spans="1:19" s="447" customFormat="1">
      <c r="A1474" s="446" t="s">
        <v>4</v>
      </c>
      <c r="B1474" s="579" t="s">
        <v>3160</v>
      </c>
      <c r="C1474" s="412" t="s">
        <v>1920</v>
      </c>
      <c r="D1474" s="579" t="s">
        <v>3155</v>
      </c>
      <c r="E1474" s="415" t="s">
        <v>3176</v>
      </c>
      <c r="F1474" s="448" t="s">
        <v>138</v>
      </c>
      <c r="G1474" s="412" t="s">
        <v>1940</v>
      </c>
      <c r="H1474" s="412" t="s">
        <v>11</v>
      </c>
      <c r="I1474" s="579" t="s">
        <v>6</v>
      </c>
      <c r="J1474" s="579" t="s">
        <v>66</v>
      </c>
      <c r="K1474" s="723">
        <v>0.27777777777777779</v>
      </c>
      <c r="L1474" s="449"/>
      <c r="M1474" s="450">
        <v>18</v>
      </c>
      <c r="N1474" s="450">
        <v>3</v>
      </c>
      <c r="O1474" s="726">
        <f t="shared" si="48"/>
        <v>0.16666666666666666</v>
      </c>
      <c r="P1474" s="727">
        <v>1</v>
      </c>
      <c r="Q1474" s="352">
        <f t="shared" si="49"/>
        <v>60</v>
      </c>
      <c r="R1474" s="348"/>
      <c r="S1474" s="722"/>
    </row>
    <row r="1475" spans="1:19" s="447" customFormat="1">
      <c r="A1475" s="446" t="s">
        <v>4</v>
      </c>
      <c r="B1475" s="579" t="s">
        <v>3160</v>
      </c>
      <c r="C1475" s="412" t="s">
        <v>1920</v>
      </c>
      <c r="D1475" s="579" t="s">
        <v>3157</v>
      </c>
      <c r="E1475" s="415"/>
      <c r="F1475" s="448" t="s">
        <v>138</v>
      </c>
      <c r="G1475" s="412" t="s">
        <v>1940</v>
      </c>
      <c r="H1475" s="412" t="s">
        <v>11</v>
      </c>
      <c r="I1475" s="579" t="s">
        <v>6</v>
      </c>
      <c r="J1475" s="579" t="s">
        <v>66</v>
      </c>
      <c r="K1475" s="723">
        <v>0.10714285714285714</v>
      </c>
      <c r="L1475" s="449"/>
      <c r="M1475" s="450">
        <v>112</v>
      </c>
      <c r="N1475" s="450">
        <v>7</v>
      </c>
      <c r="O1475" s="726">
        <f t="shared" si="48"/>
        <v>6.25E-2</v>
      </c>
      <c r="P1475" s="727">
        <v>1</v>
      </c>
      <c r="Q1475" s="352">
        <f t="shared" si="49"/>
        <v>58.333333333333336</v>
      </c>
      <c r="R1475" s="348"/>
      <c r="S1475" s="722"/>
    </row>
    <row r="1476" spans="1:19" s="447" customFormat="1">
      <c r="A1476" s="446" t="s">
        <v>4</v>
      </c>
      <c r="B1476" s="579" t="s">
        <v>3160</v>
      </c>
      <c r="C1476" s="412" t="s">
        <v>1920</v>
      </c>
      <c r="D1476" s="579" t="s">
        <v>3157</v>
      </c>
      <c r="E1476" s="415" t="s">
        <v>3177</v>
      </c>
      <c r="F1476" s="448" t="s">
        <v>138</v>
      </c>
      <c r="G1476" s="412" t="s">
        <v>1940</v>
      </c>
      <c r="H1476" s="412" t="s">
        <v>11</v>
      </c>
      <c r="I1476" s="579" t="s">
        <v>6</v>
      </c>
      <c r="J1476" s="579" t="s">
        <v>66</v>
      </c>
      <c r="K1476" s="723">
        <v>0.1875</v>
      </c>
      <c r="L1476" s="449" t="s">
        <v>3166</v>
      </c>
      <c r="M1476" s="450">
        <v>16</v>
      </c>
      <c r="N1476" s="450">
        <v>3</v>
      </c>
      <c r="O1476" s="726">
        <f t="shared" si="48"/>
        <v>0.1875</v>
      </c>
      <c r="P1476" s="727">
        <v>1</v>
      </c>
      <c r="Q1476" s="352">
        <f t="shared" si="49"/>
        <v>100</v>
      </c>
      <c r="R1476" s="348"/>
      <c r="S1476" s="722"/>
    </row>
    <row r="1477" spans="1:19" s="447" customFormat="1">
      <c r="A1477" s="446" t="s">
        <v>4</v>
      </c>
      <c r="B1477" s="579" t="s">
        <v>3160</v>
      </c>
      <c r="C1477" s="412" t="s">
        <v>1920</v>
      </c>
      <c r="D1477" s="579" t="s">
        <v>3158</v>
      </c>
      <c r="E1477" s="415"/>
      <c r="F1477" s="448" t="s">
        <v>138</v>
      </c>
      <c r="G1477" s="412" t="s">
        <v>1940</v>
      </c>
      <c r="H1477" s="412" t="s">
        <v>11</v>
      </c>
      <c r="I1477" s="579" t="s">
        <v>6</v>
      </c>
      <c r="J1477" s="579" t="s">
        <v>66</v>
      </c>
      <c r="K1477" s="723">
        <v>0.17821782178217821</v>
      </c>
      <c r="L1477" s="449"/>
      <c r="M1477" s="450">
        <v>101</v>
      </c>
      <c r="N1477" s="450">
        <v>13</v>
      </c>
      <c r="O1477" s="726">
        <f t="shared" si="48"/>
        <v>0.12871287128712872</v>
      </c>
      <c r="P1477" s="727">
        <v>1</v>
      </c>
      <c r="Q1477" s="352">
        <f t="shared" si="49"/>
        <v>72.222222222222229</v>
      </c>
      <c r="R1477" s="348"/>
      <c r="S1477" s="722"/>
    </row>
    <row r="1478" spans="1:19" s="447" customFormat="1">
      <c r="A1478" s="446" t="s">
        <v>4</v>
      </c>
      <c r="B1478" s="579" t="s">
        <v>3160</v>
      </c>
      <c r="C1478" s="412" t="s">
        <v>1920</v>
      </c>
      <c r="D1478" s="579" t="s">
        <v>3163</v>
      </c>
      <c r="E1478" s="415"/>
      <c r="F1478" s="448" t="s">
        <v>138</v>
      </c>
      <c r="G1478" s="412" t="s">
        <v>1940</v>
      </c>
      <c r="H1478" s="412" t="s">
        <v>11</v>
      </c>
      <c r="I1478" s="579" t="s">
        <v>6</v>
      </c>
      <c r="J1478" s="579" t="s">
        <v>66</v>
      </c>
      <c r="K1478" s="723">
        <v>0.43209876543209874</v>
      </c>
      <c r="L1478" s="449"/>
      <c r="M1478" s="450">
        <v>81</v>
      </c>
      <c r="N1478" s="450">
        <v>27</v>
      </c>
      <c r="O1478" s="726">
        <f t="shared" si="48"/>
        <v>0.33333333333333331</v>
      </c>
      <c r="P1478" s="727">
        <v>1</v>
      </c>
      <c r="Q1478" s="352">
        <f t="shared" si="49"/>
        <v>77.142857142857153</v>
      </c>
      <c r="R1478" s="348"/>
      <c r="S1478" s="722"/>
    </row>
    <row r="1479" spans="1:19" s="447" customFormat="1">
      <c r="A1479" s="446" t="s">
        <v>4</v>
      </c>
      <c r="B1479" s="579" t="s">
        <v>3</v>
      </c>
      <c r="C1479" s="412" t="s">
        <v>38</v>
      </c>
      <c r="D1479" s="579" t="s">
        <v>3178</v>
      </c>
      <c r="E1479" s="415" t="s">
        <v>3179</v>
      </c>
      <c r="F1479" s="448" t="s">
        <v>138</v>
      </c>
      <c r="G1479" s="412" t="s">
        <v>1940</v>
      </c>
      <c r="H1479" s="412" t="s">
        <v>11</v>
      </c>
      <c r="I1479" s="579" t="s">
        <v>6</v>
      </c>
      <c r="J1479" s="579" t="s">
        <v>66</v>
      </c>
      <c r="K1479" s="723">
        <v>4.7058823529411764E-2</v>
      </c>
      <c r="L1479" s="449"/>
      <c r="M1479" s="450">
        <v>85</v>
      </c>
      <c r="N1479" s="450">
        <v>4</v>
      </c>
      <c r="O1479" s="726">
        <f t="shared" si="48"/>
        <v>4.7058823529411764E-2</v>
      </c>
      <c r="P1479" s="727">
        <v>1</v>
      </c>
      <c r="Q1479" s="352">
        <f t="shared" si="49"/>
        <v>100</v>
      </c>
      <c r="R1479" s="348"/>
      <c r="S1479" s="722"/>
    </row>
    <row r="1480" spans="1:19" s="447" customFormat="1">
      <c r="A1480" s="446" t="s">
        <v>4</v>
      </c>
      <c r="B1480" s="579" t="s">
        <v>3</v>
      </c>
      <c r="C1480" s="412" t="s">
        <v>38</v>
      </c>
      <c r="D1480" s="579" t="s">
        <v>3157</v>
      </c>
      <c r="E1480" s="415"/>
      <c r="F1480" s="448" t="s">
        <v>138</v>
      </c>
      <c r="G1480" s="412" t="s">
        <v>1940</v>
      </c>
      <c r="H1480" s="412" t="s">
        <v>11</v>
      </c>
      <c r="I1480" s="579" t="s">
        <v>6</v>
      </c>
      <c r="J1480" s="579" t="s">
        <v>66</v>
      </c>
      <c r="K1480" s="723">
        <v>5.6603773584905669E-2</v>
      </c>
      <c r="L1480" s="449"/>
      <c r="M1480" s="450">
        <v>53</v>
      </c>
      <c r="N1480" s="450">
        <v>2</v>
      </c>
      <c r="O1480" s="726">
        <f t="shared" si="48"/>
        <v>3.7735849056603772E-2</v>
      </c>
      <c r="P1480" s="727">
        <v>1</v>
      </c>
      <c r="Q1480" s="352">
        <f t="shared" si="49"/>
        <v>66.666666666666657</v>
      </c>
      <c r="R1480" s="348"/>
      <c r="S1480" s="722"/>
    </row>
    <row r="1481" spans="1:19" s="447" customFormat="1">
      <c r="A1481" s="446" t="s">
        <v>4</v>
      </c>
      <c r="B1481" s="579" t="s">
        <v>3</v>
      </c>
      <c r="C1481" s="412" t="s">
        <v>1913</v>
      </c>
      <c r="D1481" s="579" t="s">
        <v>3178</v>
      </c>
      <c r="E1481" s="415"/>
      <c r="F1481" s="448" t="s">
        <v>138</v>
      </c>
      <c r="G1481" s="412" t="s">
        <v>1940</v>
      </c>
      <c r="H1481" s="412" t="s">
        <v>11</v>
      </c>
      <c r="I1481" s="579" t="s">
        <v>6</v>
      </c>
      <c r="J1481" s="579" t="s">
        <v>66</v>
      </c>
      <c r="K1481" s="723">
        <v>7.6923076923076927E-2</v>
      </c>
      <c r="L1481" s="449"/>
      <c r="M1481" s="450">
        <v>39</v>
      </c>
      <c r="N1481" s="450">
        <v>3</v>
      </c>
      <c r="O1481" s="726">
        <f t="shared" si="48"/>
        <v>7.6923076923076927E-2</v>
      </c>
      <c r="P1481" s="727">
        <v>1</v>
      </c>
      <c r="Q1481" s="352">
        <f t="shared" si="49"/>
        <v>100</v>
      </c>
      <c r="R1481" s="348"/>
      <c r="S1481" s="722"/>
    </row>
    <row r="1482" spans="1:19" s="447" customFormat="1">
      <c r="A1482" s="446" t="s">
        <v>4</v>
      </c>
      <c r="B1482" s="579" t="s">
        <v>3</v>
      </c>
      <c r="C1482" s="412" t="s">
        <v>1913</v>
      </c>
      <c r="D1482" s="579" t="s">
        <v>3157</v>
      </c>
      <c r="E1482" s="415"/>
      <c r="F1482" s="448" t="s">
        <v>138</v>
      </c>
      <c r="G1482" s="412" t="s">
        <v>1940</v>
      </c>
      <c r="H1482" s="412" t="s">
        <v>11</v>
      </c>
      <c r="I1482" s="579" t="s">
        <v>6</v>
      </c>
      <c r="J1482" s="579" t="s">
        <v>66</v>
      </c>
      <c r="K1482" s="723">
        <v>0.21428571428571427</v>
      </c>
      <c r="L1482" s="449"/>
      <c r="M1482" s="450">
        <v>14</v>
      </c>
      <c r="N1482" s="450">
        <v>3</v>
      </c>
      <c r="O1482" s="726">
        <f t="shared" si="48"/>
        <v>0.21428571428571427</v>
      </c>
      <c r="P1482" s="727">
        <v>1</v>
      </c>
      <c r="Q1482" s="352">
        <f t="shared" si="49"/>
        <v>100</v>
      </c>
      <c r="R1482" s="348"/>
      <c r="S1482" s="722"/>
    </row>
    <row r="1483" spans="1:19" s="447" customFormat="1">
      <c r="A1483" s="446" t="s">
        <v>4</v>
      </c>
      <c r="B1483" s="579" t="s">
        <v>3</v>
      </c>
      <c r="C1483" s="412" t="s">
        <v>1914</v>
      </c>
      <c r="D1483" s="579" t="s">
        <v>3178</v>
      </c>
      <c r="E1483" s="415"/>
      <c r="F1483" s="448" t="s">
        <v>138</v>
      </c>
      <c r="G1483" s="412" t="s">
        <v>1940</v>
      </c>
      <c r="H1483" s="412" t="s">
        <v>11</v>
      </c>
      <c r="I1483" s="579" t="s">
        <v>6</v>
      </c>
      <c r="J1483" s="579" t="s">
        <v>66</v>
      </c>
      <c r="K1483" s="723">
        <v>0.16666666666666663</v>
      </c>
      <c r="L1483" s="449"/>
      <c r="M1483" s="450">
        <v>18</v>
      </c>
      <c r="N1483" s="450">
        <v>3</v>
      </c>
      <c r="O1483" s="726">
        <f t="shared" si="48"/>
        <v>0.16666666666666666</v>
      </c>
      <c r="P1483" s="727">
        <v>1</v>
      </c>
      <c r="Q1483" s="352">
        <f t="shared" si="49"/>
        <v>100.00000000000003</v>
      </c>
      <c r="R1483" s="348"/>
      <c r="S1483" s="722"/>
    </row>
    <row r="1484" spans="1:19" s="447" customFormat="1">
      <c r="A1484" s="446" t="s">
        <v>4</v>
      </c>
      <c r="B1484" s="579" t="s">
        <v>3</v>
      </c>
      <c r="C1484" s="412" t="s">
        <v>1914</v>
      </c>
      <c r="D1484" s="579" t="s">
        <v>3157</v>
      </c>
      <c r="E1484" s="415"/>
      <c r="F1484" s="448" t="s">
        <v>138</v>
      </c>
      <c r="G1484" s="412" t="s">
        <v>1940</v>
      </c>
      <c r="H1484" s="412" t="s">
        <v>11</v>
      </c>
      <c r="I1484" s="579" t="s">
        <v>6</v>
      </c>
      <c r="J1484" s="579" t="s">
        <v>66</v>
      </c>
      <c r="K1484" s="723">
        <v>0.10884353741496598</v>
      </c>
      <c r="L1484" s="449"/>
      <c r="M1484" s="450">
        <v>147</v>
      </c>
      <c r="N1484" s="450">
        <v>11</v>
      </c>
      <c r="O1484" s="726">
        <f t="shared" si="48"/>
        <v>7.4829931972789115E-2</v>
      </c>
      <c r="P1484" s="727">
        <v>1</v>
      </c>
      <c r="Q1484" s="352">
        <f t="shared" si="49"/>
        <v>68.75</v>
      </c>
      <c r="R1484" s="348"/>
      <c r="S1484" s="722"/>
    </row>
    <row r="1485" spans="1:19" s="447" customFormat="1">
      <c r="A1485" s="446" t="s">
        <v>4</v>
      </c>
      <c r="B1485" s="579" t="s">
        <v>3</v>
      </c>
      <c r="C1485" s="412" t="s">
        <v>1914</v>
      </c>
      <c r="D1485" s="579" t="s">
        <v>3158</v>
      </c>
      <c r="E1485" s="415"/>
      <c r="F1485" s="448" t="s">
        <v>138</v>
      </c>
      <c r="G1485" s="412" t="s">
        <v>1940</v>
      </c>
      <c r="H1485" s="412" t="s">
        <v>11</v>
      </c>
      <c r="I1485" s="579" t="s">
        <v>6</v>
      </c>
      <c r="J1485" s="579" t="s">
        <v>66</v>
      </c>
      <c r="K1485" s="723">
        <v>0.21122112211221122</v>
      </c>
      <c r="L1485" s="449"/>
      <c r="M1485" s="450">
        <v>303</v>
      </c>
      <c r="N1485" s="450">
        <v>54</v>
      </c>
      <c r="O1485" s="726">
        <f t="shared" si="48"/>
        <v>0.17821782178217821</v>
      </c>
      <c r="P1485" s="727">
        <v>1</v>
      </c>
      <c r="Q1485" s="352">
        <f t="shared" si="49"/>
        <v>84.375</v>
      </c>
      <c r="R1485" s="348"/>
      <c r="S1485" s="722"/>
    </row>
    <row r="1486" spans="1:19" s="447" customFormat="1">
      <c r="A1486" s="446" t="s">
        <v>4</v>
      </c>
      <c r="B1486" s="579" t="s">
        <v>3</v>
      </c>
      <c r="C1486" s="412" t="s">
        <v>1914</v>
      </c>
      <c r="D1486" s="579" t="s">
        <v>3163</v>
      </c>
      <c r="E1486" s="415"/>
      <c r="F1486" s="448" t="s">
        <v>138</v>
      </c>
      <c r="G1486" s="412" t="s">
        <v>1940</v>
      </c>
      <c r="H1486" s="412" t="s">
        <v>11</v>
      </c>
      <c r="I1486" s="579" t="s">
        <v>6</v>
      </c>
      <c r="J1486" s="579" t="s">
        <v>66</v>
      </c>
      <c r="K1486" s="723">
        <v>0.2196969696969697</v>
      </c>
      <c r="L1486" s="449"/>
      <c r="M1486" s="450">
        <v>132</v>
      </c>
      <c r="N1486" s="450">
        <v>23</v>
      </c>
      <c r="O1486" s="726">
        <f t="shared" si="48"/>
        <v>0.17424242424242425</v>
      </c>
      <c r="P1486" s="727">
        <v>1</v>
      </c>
      <c r="Q1486" s="352">
        <f t="shared" si="49"/>
        <v>79.310344827586206</v>
      </c>
      <c r="R1486" s="348"/>
      <c r="S1486" s="722"/>
    </row>
    <row r="1487" spans="1:19" s="447" customFormat="1">
      <c r="A1487" s="446" t="s">
        <v>4</v>
      </c>
      <c r="B1487" s="579" t="s">
        <v>3</v>
      </c>
      <c r="C1487" s="412" t="s">
        <v>1915</v>
      </c>
      <c r="D1487" s="579" t="s">
        <v>3157</v>
      </c>
      <c r="E1487" s="415" t="s">
        <v>3180</v>
      </c>
      <c r="F1487" s="448" t="s">
        <v>138</v>
      </c>
      <c r="G1487" s="412" t="s">
        <v>1940</v>
      </c>
      <c r="H1487" s="412" t="s">
        <v>11</v>
      </c>
      <c r="I1487" s="579" t="s">
        <v>6</v>
      </c>
      <c r="J1487" s="579" t="s">
        <v>66</v>
      </c>
      <c r="K1487" s="723">
        <v>0.41935483870967744</v>
      </c>
      <c r="L1487" s="449"/>
      <c r="M1487" s="450">
        <v>31</v>
      </c>
      <c r="N1487" s="450">
        <v>12</v>
      </c>
      <c r="O1487" s="726">
        <f t="shared" si="48"/>
        <v>0.38709677419354838</v>
      </c>
      <c r="P1487" s="727">
        <v>1</v>
      </c>
      <c r="Q1487" s="352">
        <f t="shared" si="49"/>
        <v>92.307692307692307</v>
      </c>
      <c r="R1487" s="348"/>
      <c r="S1487" s="722"/>
    </row>
    <row r="1488" spans="1:19" s="447" customFormat="1">
      <c r="A1488" s="446" t="s">
        <v>4</v>
      </c>
      <c r="B1488" s="579" t="s">
        <v>3</v>
      </c>
      <c r="C1488" s="412" t="s">
        <v>1916</v>
      </c>
      <c r="D1488" s="579" t="s">
        <v>3178</v>
      </c>
      <c r="E1488" s="415"/>
      <c r="F1488" s="448" t="s">
        <v>138</v>
      </c>
      <c r="G1488" s="412" t="s">
        <v>1940</v>
      </c>
      <c r="H1488" s="412" t="s">
        <v>11</v>
      </c>
      <c r="I1488" s="579" t="s">
        <v>6</v>
      </c>
      <c r="J1488" s="579" t="s">
        <v>66</v>
      </c>
      <c r="K1488" s="723">
        <v>6.3829787234042548E-2</v>
      </c>
      <c r="L1488" s="449"/>
      <c r="M1488" s="450">
        <v>47</v>
      </c>
      <c r="N1488" s="450">
        <v>2</v>
      </c>
      <c r="O1488" s="726">
        <f t="shared" si="48"/>
        <v>4.2553191489361701E-2</v>
      </c>
      <c r="P1488" s="727">
        <v>1</v>
      </c>
      <c r="Q1488" s="352">
        <f t="shared" si="49"/>
        <v>66.666666666666671</v>
      </c>
      <c r="R1488" s="348"/>
      <c r="S1488" s="722"/>
    </row>
    <row r="1489" spans="1:19" s="447" customFormat="1">
      <c r="A1489" s="446" t="s">
        <v>4</v>
      </c>
      <c r="B1489" s="579" t="s">
        <v>3</v>
      </c>
      <c r="C1489" s="412" t="s">
        <v>1916</v>
      </c>
      <c r="D1489" s="579" t="s">
        <v>3157</v>
      </c>
      <c r="E1489" s="415" t="s">
        <v>3181</v>
      </c>
      <c r="F1489" s="448" t="s">
        <v>138</v>
      </c>
      <c r="G1489" s="412" t="s">
        <v>1940</v>
      </c>
      <c r="H1489" s="412" t="s">
        <v>11</v>
      </c>
      <c r="I1489" s="579" t="s">
        <v>6</v>
      </c>
      <c r="J1489" s="579" t="s">
        <v>66</v>
      </c>
      <c r="K1489" s="723">
        <v>0.34782608695652173</v>
      </c>
      <c r="L1489" s="449"/>
      <c r="M1489" s="450">
        <v>23</v>
      </c>
      <c r="N1489" s="450">
        <v>4</v>
      </c>
      <c r="O1489" s="726">
        <f t="shared" si="48"/>
        <v>0.17391304347826086</v>
      </c>
      <c r="P1489" s="727">
        <v>1</v>
      </c>
      <c r="Q1489" s="352">
        <f t="shared" si="49"/>
        <v>50</v>
      </c>
      <c r="R1489" s="348"/>
      <c r="S1489" s="722"/>
    </row>
    <row r="1490" spans="1:19" s="447" customFormat="1">
      <c r="A1490" s="446" t="s">
        <v>4</v>
      </c>
      <c r="B1490" s="579" t="s">
        <v>3</v>
      </c>
      <c r="C1490" s="412" t="s">
        <v>1917</v>
      </c>
      <c r="D1490" s="579" t="s">
        <v>3157</v>
      </c>
      <c r="E1490" s="415" t="s">
        <v>3182</v>
      </c>
      <c r="F1490" s="448" t="s">
        <v>138</v>
      </c>
      <c r="G1490" s="412" t="s">
        <v>1940</v>
      </c>
      <c r="H1490" s="412" t="s">
        <v>11</v>
      </c>
      <c r="I1490" s="579" t="s">
        <v>6</v>
      </c>
      <c r="J1490" s="579" t="s">
        <v>66</v>
      </c>
      <c r="K1490" s="723">
        <v>0.21428571428571427</v>
      </c>
      <c r="L1490" s="449"/>
      <c r="M1490" s="450">
        <v>42</v>
      </c>
      <c r="N1490" s="450">
        <v>8</v>
      </c>
      <c r="O1490" s="726">
        <f t="shared" si="48"/>
        <v>0.19047619047619047</v>
      </c>
      <c r="P1490" s="727">
        <v>1</v>
      </c>
      <c r="Q1490" s="352">
        <f t="shared" si="49"/>
        <v>88.888888888888886</v>
      </c>
      <c r="R1490" s="348"/>
      <c r="S1490" s="722"/>
    </row>
    <row r="1491" spans="1:19" s="447" customFormat="1">
      <c r="A1491" s="446" t="s">
        <v>4</v>
      </c>
      <c r="B1491" s="579" t="s">
        <v>3</v>
      </c>
      <c r="C1491" s="412" t="s">
        <v>1917</v>
      </c>
      <c r="D1491" s="579" t="s">
        <v>3158</v>
      </c>
      <c r="E1491" s="415" t="s">
        <v>3183</v>
      </c>
      <c r="F1491" s="448" t="s">
        <v>138</v>
      </c>
      <c r="G1491" s="412" t="s">
        <v>1940</v>
      </c>
      <c r="H1491" s="412" t="s">
        <v>11</v>
      </c>
      <c r="I1491" s="579" t="s">
        <v>6</v>
      </c>
      <c r="J1491" s="579" t="s">
        <v>66</v>
      </c>
      <c r="K1491" s="723">
        <v>0.31818181818181818</v>
      </c>
      <c r="L1491" s="449"/>
      <c r="M1491" s="450">
        <v>22</v>
      </c>
      <c r="N1491" s="450">
        <v>5</v>
      </c>
      <c r="O1491" s="726">
        <f t="shared" si="48"/>
        <v>0.22727272727272727</v>
      </c>
      <c r="P1491" s="727">
        <v>1</v>
      </c>
      <c r="Q1491" s="352">
        <f t="shared" si="49"/>
        <v>71.428571428571416</v>
      </c>
      <c r="R1491" s="348"/>
      <c r="S1491" s="722"/>
    </row>
    <row r="1492" spans="1:19" s="447" customFormat="1">
      <c r="A1492" s="446" t="s">
        <v>4</v>
      </c>
      <c r="B1492" s="579" t="s">
        <v>3</v>
      </c>
      <c r="C1492" s="412" t="s">
        <v>1919</v>
      </c>
      <c r="D1492" s="579" t="s">
        <v>3184</v>
      </c>
      <c r="E1492" s="415"/>
      <c r="F1492" s="448" t="s">
        <v>138</v>
      </c>
      <c r="G1492" s="412" t="s">
        <v>1940</v>
      </c>
      <c r="H1492" s="412" t="s">
        <v>11</v>
      </c>
      <c r="I1492" s="579" t="s">
        <v>6</v>
      </c>
      <c r="J1492" s="579" t="s">
        <v>66</v>
      </c>
      <c r="K1492" s="723">
        <v>4.5871559633027525E-2</v>
      </c>
      <c r="L1492" s="449"/>
      <c r="M1492" s="450">
        <v>109</v>
      </c>
      <c r="N1492" s="450">
        <v>3</v>
      </c>
      <c r="O1492" s="726">
        <f t="shared" si="48"/>
        <v>2.7522935779816515E-2</v>
      </c>
      <c r="P1492" s="727">
        <v>1</v>
      </c>
      <c r="Q1492" s="352">
        <f t="shared" si="49"/>
        <v>60</v>
      </c>
      <c r="R1492" s="348"/>
      <c r="S1492" s="722"/>
    </row>
    <row r="1493" spans="1:19" s="447" customFormat="1">
      <c r="A1493" s="446" t="s">
        <v>4</v>
      </c>
      <c r="B1493" s="579" t="s">
        <v>3</v>
      </c>
      <c r="C1493" s="412" t="s">
        <v>1919</v>
      </c>
      <c r="D1493" s="579" t="s">
        <v>3178</v>
      </c>
      <c r="E1493" s="415"/>
      <c r="F1493" s="448" t="s">
        <v>138</v>
      </c>
      <c r="G1493" s="412" t="s">
        <v>1940</v>
      </c>
      <c r="H1493" s="412" t="s">
        <v>11</v>
      </c>
      <c r="I1493" s="579" t="s">
        <v>6</v>
      </c>
      <c r="J1493" s="579" t="s">
        <v>66</v>
      </c>
      <c r="K1493" s="723">
        <v>3.9430449069003289E-2</v>
      </c>
      <c r="L1493" s="449"/>
      <c r="M1493" s="450">
        <v>913</v>
      </c>
      <c r="N1493" s="450">
        <v>28</v>
      </c>
      <c r="O1493" s="726">
        <f t="shared" si="48"/>
        <v>3.0668127053669222E-2</v>
      </c>
      <c r="P1493" s="727">
        <v>1</v>
      </c>
      <c r="Q1493" s="352">
        <f t="shared" si="49"/>
        <v>77.777777777777786</v>
      </c>
      <c r="R1493" s="348"/>
      <c r="S1493" s="722"/>
    </row>
    <row r="1494" spans="1:19" s="447" customFormat="1">
      <c r="A1494" s="446" t="s">
        <v>4</v>
      </c>
      <c r="B1494" s="579" t="s">
        <v>3</v>
      </c>
      <c r="C1494" s="412" t="s">
        <v>1919</v>
      </c>
      <c r="D1494" s="579" t="s">
        <v>3157</v>
      </c>
      <c r="E1494" s="415" t="s">
        <v>3185</v>
      </c>
      <c r="F1494" s="448" t="s">
        <v>138</v>
      </c>
      <c r="G1494" s="412" t="s">
        <v>1940</v>
      </c>
      <c r="H1494" s="412" t="s">
        <v>11</v>
      </c>
      <c r="I1494" s="579" t="s">
        <v>6</v>
      </c>
      <c r="J1494" s="579" t="s">
        <v>66</v>
      </c>
      <c r="K1494" s="723">
        <v>0.26470588235294118</v>
      </c>
      <c r="L1494" s="449"/>
      <c r="M1494" s="450">
        <v>34</v>
      </c>
      <c r="N1494" s="450">
        <v>7</v>
      </c>
      <c r="O1494" s="726">
        <f t="shared" si="48"/>
        <v>0.20588235294117646</v>
      </c>
      <c r="P1494" s="727">
        <v>1</v>
      </c>
      <c r="Q1494" s="352">
        <f t="shared" si="49"/>
        <v>77.777777777777786</v>
      </c>
      <c r="R1494" s="348"/>
      <c r="S1494" s="722"/>
    </row>
    <row r="1495" spans="1:19" s="447" customFormat="1">
      <c r="A1495" s="446" t="s">
        <v>4</v>
      </c>
      <c r="B1495" s="579" t="s">
        <v>3</v>
      </c>
      <c r="C1495" s="412" t="s">
        <v>1920</v>
      </c>
      <c r="D1495" s="579" t="s">
        <v>3178</v>
      </c>
      <c r="E1495" s="415"/>
      <c r="F1495" s="448" t="s">
        <v>138</v>
      </c>
      <c r="G1495" s="412" t="s">
        <v>1940</v>
      </c>
      <c r="H1495" s="412" t="s">
        <v>11</v>
      </c>
      <c r="I1495" s="579" t="s">
        <v>6</v>
      </c>
      <c r="J1495" s="579" t="s">
        <v>66</v>
      </c>
      <c r="K1495" s="723">
        <v>0.16666666666666663</v>
      </c>
      <c r="L1495" s="449"/>
      <c r="M1495" s="450">
        <v>18</v>
      </c>
      <c r="N1495" s="450">
        <v>2</v>
      </c>
      <c r="O1495" s="726">
        <f t="shared" si="48"/>
        <v>0.1111111111111111</v>
      </c>
      <c r="P1495" s="727">
        <v>1</v>
      </c>
      <c r="Q1495" s="352">
        <f t="shared" si="49"/>
        <v>66.666666666666686</v>
      </c>
      <c r="R1495" s="348"/>
      <c r="S1495" s="722"/>
    </row>
    <row r="1496" spans="1:19" s="447" customFormat="1">
      <c r="A1496" s="446" t="s">
        <v>4</v>
      </c>
      <c r="B1496" s="579" t="s">
        <v>3</v>
      </c>
      <c r="C1496" s="412" t="s">
        <v>1920</v>
      </c>
      <c r="D1496" s="579" t="s">
        <v>3157</v>
      </c>
      <c r="E1496" s="415"/>
      <c r="F1496" s="448" t="s">
        <v>138</v>
      </c>
      <c r="G1496" s="412" t="s">
        <v>1940</v>
      </c>
      <c r="H1496" s="412" t="s">
        <v>11</v>
      </c>
      <c r="I1496" s="579" t="s">
        <v>6</v>
      </c>
      <c r="J1496" s="579" t="s">
        <v>66</v>
      </c>
      <c r="K1496" s="723">
        <v>0.10714285714285714</v>
      </c>
      <c r="L1496" s="449"/>
      <c r="M1496" s="450">
        <v>84</v>
      </c>
      <c r="N1496" s="450">
        <v>8</v>
      </c>
      <c r="O1496" s="726">
        <f t="shared" si="48"/>
        <v>9.5238095238095233E-2</v>
      </c>
      <c r="P1496" s="727">
        <v>1</v>
      </c>
      <c r="Q1496" s="352">
        <f t="shared" si="49"/>
        <v>88.888888888888886</v>
      </c>
      <c r="R1496" s="348"/>
      <c r="S1496" s="722"/>
    </row>
    <row r="1497" spans="1:19" s="447" customFormat="1">
      <c r="A1497" s="446" t="s">
        <v>4</v>
      </c>
      <c r="B1497" s="579" t="s">
        <v>3</v>
      </c>
      <c r="C1497" s="412" t="s">
        <v>1920</v>
      </c>
      <c r="D1497" s="579" t="s">
        <v>3158</v>
      </c>
      <c r="E1497" s="415"/>
      <c r="F1497" s="448" t="s">
        <v>138</v>
      </c>
      <c r="G1497" s="412" t="s">
        <v>1940</v>
      </c>
      <c r="H1497" s="412" t="s">
        <v>11</v>
      </c>
      <c r="I1497" s="579" t="s">
        <v>6</v>
      </c>
      <c r="J1497" s="579" t="s">
        <v>66</v>
      </c>
      <c r="K1497" s="723">
        <v>0.14772727272727273</v>
      </c>
      <c r="L1497" s="449"/>
      <c r="M1497" s="450">
        <v>88</v>
      </c>
      <c r="N1497" s="450">
        <v>12</v>
      </c>
      <c r="O1497" s="726">
        <f t="shared" si="48"/>
        <v>0.13636363636363635</v>
      </c>
      <c r="P1497" s="727">
        <v>1</v>
      </c>
      <c r="Q1497" s="352">
        <f t="shared" si="49"/>
        <v>92.307692307692307</v>
      </c>
      <c r="R1497" s="348"/>
      <c r="S1497" s="722"/>
    </row>
    <row r="1498" spans="1:19" s="447" customFormat="1">
      <c r="A1498" s="446" t="s">
        <v>4</v>
      </c>
      <c r="B1498" s="579" t="s">
        <v>3</v>
      </c>
      <c r="C1498" s="412" t="s">
        <v>1920</v>
      </c>
      <c r="D1498" s="579" t="s">
        <v>3163</v>
      </c>
      <c r="E1498" s="415" t="s">
        <v>3186</v>
      </c>
      <c r="F1498" s="448" t="s">
        <v>138</v>
      </c>
      <c r="G1498" s="412" t="s">
        <v>1940</v>
      </c>
      <c r="H1498" s="412" t="s">
        <v>11</v>
      </c>
      <c r="I1498" s="579" t="s">
        <v>6</v>
      </c>
      <c r="J1498" s="579" t="s">
        <v>66</v>
      </c>
      <c r="K1498" s="723">
        <v>0.76923076923076938</v>
      </c>
      <c r="L1498" s="449"/>
      <c r="M1498" s="450">
        <v>26</v>
      </c>
      <c r="N1498" s="450">
        <v>18</v>
      </c>
      <c r="O1498" s="726">
        <f t="shared" si="48"/>
        <v>0.69230769230769229</v>
      </c>
      <c r="P1498" s="727">
        <v>1</v>
      </c>
      <c r="Q1498" s="352">
        <f t="shared" si="49"/>
        <v>89.999999999999986</v>
      </c>
      <c r="R1498" s="348"/>
      <c r="S1498" s="722"/>
    </row>
    <row r="1499" spans="1:19" s="447" customFormat="1">
      <c r="A1499" s="446" t="s">
        <v>4</v>
      </c>
      <c r="B1499" s="579" t="s">
        <v>591</v>
      </c>
      <c r="C1499" s="412" t="s">
        <v>1914</v>
      </c>
      <c r="D1499" s="579" t="s">
        <v>3163</v>
      </c>
      <c r="E1499" s="415"/>
      <c r="F1499" s="448" t="s">
        <v>138</v>
      </c>
      <c r="G1499" s="412" t="s">
        <v>1940</v>
      </c>
      <c r="H1499" s="412" t="s">
        <v>11</v>
      </c>
      <c r="I1499" s="579" t="s">
        <v>6</v>
      </c>
      <c r="J1499" s="579" t="s">
        <v>66</v>
      </c>
      <c r="K1499" s="723">
        <v>0.75609756097560976</v>
      </c>
      <c r="L1499" s="449"/>
      <c r="M1499" s="450">
        <v>41</v>
      </c>
      <c r="N1499" s="450">
        <v>29</v>
      </c>
      <c r="O1499" s="726">
        <f t="shared" si="48"/>
        <v>0.70731707317073167</v>
      </c>
      <c r="P1499" s="727">
        <v>1</v>
      </c>
      <c r="Q1499" s="352">
        <f t="shared" si="49"/>
        <v>93.548387096774192</v>
      </c>
      <c r="R1499" s="348"/>
      <c r="S1499" s="722"/>
    </row>
    <row r="1500" spans="1:19" s="447" customFormat="1">
      <c r="A1500" s="446" t="s">
        <v>4</v>
      </c>
      <c r="B1500" s="579" t="s">
        <v>591</v>
      </c>
      <c r="C1500" s="412" t="s">
        <v>1914</v>
      </c>
      <c r="D1500" s="579" t="s">
        <v>3164</v>
      </c>
      <c r="E1500" s="415"/>
      <c r="F1500" s="448" t="s">
        <v>138</v>
      </c>
      <c r="G1500" s="412" t="s">
        <v>1940</v>
      </c>
      <c r="H1500" s="412" t="s">
        <v>11</v>
      </c>
      <c r="I1500" s="579" t="s">
        <v>6</v>
      </c>
      <c r="J1500" s="579" t="s">
        <v>66</v>
      </c>
      <c r="K1500" s="723">
        <v>0.78787878787878785</v>
      </c>
      <c r="L1500" s="449"/>
      <c r="M1500" s="450">
        <v>33</v>
      </c>
      <c r="N1500" s="450">
        <v>23</v>
      </c>
      <c r="O1500" s="726">
        <f t="shared" si="48"/>
        <v>0.69696969696969702</v>
      </c>
      <c r="P1500" s="727">
        <v>1</v>
      </c>
      <c r="Q1500" s="352">
        <f t="shared" si="49"/>
        <v>88.461538461538453</v>
      </c>
      <c r="R1500" s="348"/>
      <c r="S1500" s="722"/>
    </row>
    <row r="1501" spans="1:19" s="447" customFormat="1">
      <c r="A1501" s="446" t="s">
        <v>4</v>
      </c>
      <c r="B1501" s="579" t="s">
        <v>591</v>
      </c>
      <c r="C1501" s="412" t="s">
        <v>1916</v>
      </c>
      <c r="D1501" s="579" t="s">
        <v>3163</v>
      </c>
      <c r="E1501" s="415" t="s">
        <v>3187</v>
      </c>
      <c r="F1501" s="448" t="s">
        <v>138</v>
      </c>
      <c r="G1501" s="412" t="s">
        <v>1940</v>
      </c>
      <c r="H1501" s="412" t="s">
        <v>11</v>
      </c>
      <c r="I1501" s="579" t="s">
        <v>6</v>
      </c>
      <c r="J1501" s="579" t="s">
        <v>66</v>
      </c>
      <c r="K1501" s="723">
        <v>0.75</v>
      </c>
      <c r="L1501" s="449"/>
      <c r="M1501" s="450">
        <v>12</v>
      </c>
      <c r="N1501" s="450">
        <v>7</v>
      </c>
      <c r="O1501" s="726">
        <f t="shared" si="48"/>
        <v>0.58333333333333337</v>
      </c>
      <c r="P1501" s="727">
        <v>1</v>
      </c>
      <c r="Q1501" s="352">
        <f t="shared" si="49"/>
        <v>77.777777777777786</v>
      </c>
      <c r="R1501" s="348"/>
      <c r="S1501" s="722"/>
    </row>
    <row r="1502" spans="1:19" s="447" customFormat="1">
      <c r="A1502" s="446" t="s">
        <v>4</v>
      </c>
      <c r="B1502" s="579" t="s">
        <v>591</v>
      </c>
      <c r="C1502" s="412" t="s">
        <v>1917</v>
      </c>
      <c r="D1502" s="579" t="s">
        <v>3163</v>
      </c>
      <c r="E1502" s="415" t="s">
        <v>3188</v>
      </c>
      <c r="F1502" s="448" t="s">
        <v>138</v>
      </c>
      <c r="G1502" s="412" t="s">
        <v>1940</v>
      </c>
      <c r="H1502" s="412" t="s">
        <v>11</v>
      </c>
      <c r="I1502" s="579" t="s">
        <v>6</v>
      </c>
      <c r="J1502" s="579" t="s">
        <v>66</v>
      </c>
      <c r="K1502" s="723">
        <v>0.77419354838709675</v>
      </c>
      <c r="L1502" s="449"/>
      <c r="M1502" s="450">
        <v>62</v>
      </c>
      <c r="N1502" s="450">
        <v>45</v>
      </c>
      <c r="O1502" s="726">
        <f t="shared" si="48"/>
        <v>0.72580645161290325</v>
      </c>
      <c r="P1502" s="727">
        <v>1</v>
      </c>
      <c r="Q1502" s="352">
        <f t="shared" si="49"/>
        <v>93.75</v>
      </c>
      <c r="R1502" s="348"/>
      <c r="S1502" s="722"/>
    </row>
    <row r="1503" spans="1:19" s="447" customFormat="1">
      <c r="A1503" s="446" t="s">
        <v>4</v>
      </c>
      <c r="B1503" s="579" t="s">
        <v>591</v>
      </c>
      <c r="C1503" s="412" t="s">
        <v>1917</v>
      </c>
      <c r="D1503" s="579" t="s">
        <v>3164</v>
      </c>
      <c r="E1503" s="415"/>
      <c r="F1503" s="448" t="s">
        <v>138</v>
      </c>
      <c r="G1503" s="412" t="s">
        <v>1940</v>
      </c>
      <c r="H1503" s="412" t="s">
        <v>11</v>
      </c>
      <c r="I1503" s="579" t="s">
        <v>6</v>
      </c>
      <c r="J1503" s="579" t="s">
        <v>66</v>
      </c>
      <c r="K1503" s="723">
        <v>0.8</v>
      </c>
      <c r="L1503" s="449"/>
      <c r="M1503" s="450">
        <v>25</v>
      </c>
      <c r="N1503" s="450">
        <v>18</v>
      </c>
      <c r="O1503" s="726">
        <f t="shared" si="48"/>
        <v>0.72</v>
      </c>
      <c r="P1503" s="727">
        <v>1</v>
      </c>
      <c r="Q1503" s="352">
        <f t="shared" si="49"/>
        <v>90</v>
      </c>
      <c r="R1503" s="348"/>
      <c r="S1503" s="722"/>
    </row>
    <row r="1504" spans="1:19" s="447" customFormat="1">
      <c r="A1504" s="446" t="s">
        <v>4</v>
      </c>
      <c r="B1504" s="579" t="s">
        <v>591</v>
      </c>
      <c r="C1504" s="412" t="s">
        <v>1920</v>
      </c>
      <c r="D1504" s="579" t="s">
        <v>3164</v>
      </c>
      <c r="E1504" s="415"/>
      <c r="F1504" s="448" t="s">
        <v>138</v>
      </c>
      <c r="G1504" s="412" t="s">
        <v>1940</v>
      </c>
      <c r="H1504" s="412" t="s">
        <v>11</v>
      </c>
      <c r="I1504" s="579" t="s">
        <v>6</v>
      </c>
      <c r="J1504" s="579" t="s">
        <v>66</v>
      </c>
      <c r="K1504" s="723">
        <v>0.76923076923076938</v>
      </c>
      <c r="L1504" s="449"/>
      <c r="M1504" s="450">
        <v>26</v>
      </c>
      <c r="N1504" s="450">
        <v>19</v>
      </c>
      <c r="O1504" s="726">
        <f t="shared" si="48"/>
        <v>0.73076923076923073</v>
      </c>
      <c r="P1504" s="727">
        <v>1</v>
      </c>
      <c r="Q1504" s="352">
        <f t="shared" si="49"/>
        <v>94.999999999999986</v>
      </c>
      <c r="R1504" s="348"/>
      <c r="S1504" s="722"/>
    </row>
    <row r="1505" spans="1:19" s="447" customFormat="1">
      <c r="A1505" s="446" t="s">
        <v>4</v>
      </c>
      <c r="B1505" s="579" t="s">
        <v>3160</v>
      </c>
      <c r="C1505" s="412" t="s">
        <v>38</v>
      </c>
      <c r="D1505" s="579" t="s">
        <v>3155</v>
      </c>
      <c r="E1505" s="415" t="s">
        <v>3156</v>
      </c>
      <c r="F1505" s="448" t="s">
        <v>138</v>
      </c>
      <c r="G1505" s="412" t="s">
        <v>1941</v>
      </c>
      <c r="H1505" s="412" t="s">
        <v>11</v>
      </c>
      <c r="I1505" s="579" t="s">
        <v>6</v>
      </c>
      <c r="J1505" s="579" t="s">
        <v>66</v>
      </c>
      <c r="K1505" s="723">
        <v>6.0869565217391307E-2</v>
      </c>
      <c r="L1505" s="449"/>
      <c r="M1505" s="450">
        <v>115</v>
      </c>
      <c r="N1505" s="450">
        <v>5</v>
      </c>
      <c r="O1505" s="726">
        <f>N1505/M1505</f>
        <v>4.3478260869565216E-2</v>
      </c>
      <c r="P1505" s="727">
        <v>1</v>
      </c>
      <c r="Q1505" s="352">
        <f>N1505/(M1505*K1505/100)</f>
        <v>71.428571428571416</v>
      </c>
      <c r="R1505" s="348"/>
      <c r="S1505" s="722"/>
    </row>
    <row r="1506" spans="1:19" s="447" customFormat="1">
      <c r="A1506" s="446" t="s">
        <v>4</v>
      </c>
      <c r="B1506" s="579" t="s">
        <v>3160</v>
      </c>
      <c r="C1506" s="412" t="s">
        <v>38</v>
      </c>
      <c r="D1506" s="579" t="s">
        <v>3157</v>
      </c>
      <c r="E1506" s="415"/>
      <c r="F1506" s="448" t="s">
        <v>138</v>
      </c>
      <c r="G1506" s="412" t="s">
        <v>1941</v>
      </c>
      <c r="H1506" s="412" t="s">
        <v>11</v>
      </c>
      <c r="I1506" s="579" t="s">
        <v>6</v>
      </c>
      <c r="J1506" s="579" t="s">
        <v>66</v>
      </c>
      <c r="K1506" s="723">
        <v>0.14388489208633093</v>
      </c>
      <c r="L1506" s="449"/>
      <c r="M1506" s="450">
        <v>139</v>
      </c>
      <c r="N1506" s="450">
        <v>16</v>
      </c>
      <c r="O1506" s="726">
        <f t="shared" ref="O1506:O1564" si="50">N1506/M1506</f>
        <v>0.11510791366906475</v>
      </c>
      <c r="P1506" s="727">
        <v>1</v>
      </c>
      <c r="Q1506" s="352">
        <f t="shared" ref="Q1506:Q1564" si="51">N1506/(M1506*K1506/100)</f>
        <v>80</v>
      </c>
      <c r="R1506" s="348"/>
      <c r="S1506" s="722"/>
    </row>
    <row r="1507" spans="1:19" s="447" customFormat="1">
      <c r="A1507" s="446" t="s">
        <v>4</v>
      </c>
      <c r="B1507" s="579" t="s">
        <v>3160</v>
      </c>
      <c r="C1507" s="412" t="s">
        <v>38</v>
      </c>
      <c r="D1507" s="579" t="s">
        <v>3158</v>
      </c>
      <c r="E1507" s="415" t="s">
        <v>3159</v>
      </c>
      <c r="F1507" s="448" t="s">
        <v>138</v>
      </c>
      <c r="G1507" s="412" t="s">
        <v>1941</v>
      </c>
      <c r="H1507" s="412" t="s">
        <v>11</v>
      </c>
      <c r="I1507" s="579" t="s">
        <v>6</v>
      </c>
      <c r="J1507" s="579" t="s">
        <v>66</v>
      </c>
      <c r="K1507" s="723">
        <v>0.32</v>
      </c>
      <c r="L1507" s="449"/>
      <c r="M1507" s="450">
        <v>25</v>
      </c>
      <c r="N1507" s="450">
        <v>7</v>
      </c>
      <c r="O1507" s="726">
        <f t="shared" si="50"/>
        <v>0.28000000000000003</v>
      </c>
      <c r="P1507" s="727">
        <v>1</v>
      </c>
      <c r="Q1507" s="352">
        <f t="shared" si="51"/>
        <v>87.5</v>
      </c>
      <c r="R1507" s="348"/>
      <c r="S1507" s="722"/>
    </row>
    <row r="1508" spans="1:19" s="447" customFormat="1">
      <c r="A1508" s="446" t="s">
        <v>4</v>
      </c>
      <c r="B1508" s="579" t="s">
        <v>3160</v>
      </c>
      <c r="C1508" s="412" t="s">
        <v>1913</v>
      </c>
      <c r="D1508" s="579" t="s">
        <v>3161</v>
      </c>
      <c r="E1508" s="415"/>
      <c r="F1508" s="448" t="s">
        <v>138</v>
      </c>
      <c r="G1508" s="412" t="s">
        <v>1941</v>
      </c>
      <c r="H1508" s="412" t="s">
        <v>11</v>
      </c>
      <c r="I1508" s="579" t="s">
        <v>6</v>
      </c>
      <c r="J1508" s="579" t="s">
        <v>66</v>
      </c>
      <c r="K1508" s="723">
        <v>3.7486218302094816E-2</v>
      </c>
      <c r="L1508" s="449"/>
      <c r="M1508" s="450">
        <v>1814</v>
      </c>
      <c r="N1508" s="450">
        <v>54</v>
      </c>
      <c r="O1508" s="726">
        <f t="shared" si="50"/>
        <v>2.9768467475192944E-2</v>
      </c>
      <c r="P1508" s="727">
        <v>1</v>
      </c>
      <c r="Q1508" s="352">
        <f t="shared" si="51"/>
        <v>79.411764705882348</v>
      </c>
      <c r="R1508" s="348"/>
      <c r="S1508" s="722"/>
    </row>
    <row r="1509" spans="1:19" s="447" customFormat="1">
      <c r="A1509" s="446" t="s">
        <v>4</v>
      </c>
      <c r="B1509" s="579" t="s">
        <v>3160</v>
      </c>
      <c r="C1509" s="412" t="s">
        <v>1913</v>
      </c>
      <c r="D1509" s="579" t="s">
        <v>3155</v>
      </c>
      <c r="E1509" s="415"/>
      <c r="F1509" s="448" t="s">
        <v>138</v>
      </c>
      <c r="G1509" s="412" t="s">
        <v>1941</v>
      </c>
      <c r="H1509" s="412" t="s">
        <v>11</v>
      </c>
      <c r="I1509" s="579" t="s">
        <v>6</v>
      </c>
      <c r="J1509" s="579" t="s">
        <v>66</v>
      </c>
      <c r="K1509" s="723">
        <v>0.35714285714285715</v>
      </c>
      <c r="L1509" s="449"/>
      <c r="M1509" s="450">
        <v>14</v>
      </c>
      <c r="N1509" s="450">
        <v>4</v>
      </c>
      <c r="O1509" s="726">
        <f t="shared" si="50"/>
        <v>0.2857142857142857</v>
      </c>
      <c r="P1509" s="727">
        <v>1</v>
      </c>
      <c r="Q1509" s="352">
        <f t="shared" si="51"/>
        <v>80</v>
      </c>
      <c r="R1509" s="348"/>
      <c r="S1509" s="722"/>
    </row>
    <row r="1510" spans="1:19" s="447" customFormat="1">
      <c r="A1510" s="446" t="s">
        <v>4</v>
      </c>
      <c r="B1510" s="579" t="s">
        <v>3160</v>
      </c>
      <c r="C1510" s="412" t="s">
        <v>1913</v>
      </c>
      <c r="D1510" s="579" t="s">
        <v>3157</v>
      </c>
      <c r="E1510" s="415"/>
      <c r="F1510" s="448" t="s">
        <v>138</v>
      </c>
      <c r="G1510" s="412" t="s">
        <v>1941</v>
      </c>
      <c r="H1510" s="412" t="s">
        <v>11</v>
      </c>
      <c r="I1510" s="579" t="s">
        <v>6</v>
      </c>
      <c r="J1510" s="579" t="s">
        <v>66</v>
      </c>
      <c r="K1510" s="723">
        <v>7.1428571428571425E-2</v>
      </c>
      <c r="L1510" s="449"/>
      <c r="M1510" s="450">
        <v>84</v>
      </c>
      <c r="N1510" s="450">
        <v>3</v>
      </c>
      <c r="O1510" s="726">
        <f t="shared" si="50"/>
        <v>3.5714285714285712E-2</v>
      </c>
      <c r="P1510" s="727">
        <v>1</v>
      </c>
      <c r="Q1510" s="352">
        <f t="shared" si="51"/>
        <v>50</v>
      </c>
      <c r="R1510" s="348"/>
      <c r="S1510" s="722"/>
    </row>
    <row r="1511" spans="1:19" s="447" customFormat="1">
      <c r="A1511" s="446" t="s">
        <v>4</v>
      </c>
      <c r="B1511" s="579" t="s">
        <v>3160</v>
      </c>
      <c r="C1511" s="412" t="s">
        <v>1914</v>
      </c>
      <c r="D1511" s="579" t="s">
        <v>3157</v>
      </c>
      <c r="E1511" s="415" t="s">
        <v>3162</v>
      </c>
      <c r="F1511" s="448" t="s">
        <v>138</v>
      </c>
      <c r="G1511" s="412" t="s">
        <v>1941</v>
      </c>
      <c r="H1511" s="412" t="s">
        <v>11</v>
      </c>
      <c r="I1511" s="579" t="s">
        <v>6</v>
      </c>
      <c r="J1511" s="579" t="s">
        <v>66</v>
      </c>
      <c r="K1511" s="723">
        <v>0.18181818181818182</v>
      </c>
      <c r="L1511" s="449"/>
      <c r="M1511" s="450">
        <v>66</v>
      </c>
      <c r="N1511" s="450">
        <v>9</v>
      </c>
      <c r="O1511" s="726">
        <f t="shared" si="50"/>
        <v>0.13636363636363635</v>
      </c>
      <c r="P1511" s="727">
        <v>1</v>
      </c>
      <c r="Q1511" s="352">
        <f t="shared" si="51"/>
        <v>75</v>
      </c>
      <c r="R1511" s="348"/>
      <c r="S1511" s="722"/>
    </row>
    <row r="1512" spans="1:19" s="447" customFormat="1">
      <c r="A1512" s="446" t="s">
        <v>4</v>
      </c>
      <c r="B1512" s="579" t="s">
        <v>3160</v>
      </c>
      <c r="C1512" s="412" t="s">
        <v>1914</v>
      </c>
      <c r="D1512" s="579" t="s">
        <v>3158</v>
      </c>
      <c r="E1512" s="415"/>
      <c r="F1512" s="448" t="s">
        <v>138</v>
      </c>
      <c r="G1512" s="412" t="s">
        <v>1941</v>
      </c>
      <c r="H1512" s="412" t="s">
        <v>11</v>
      </c>
      <c r="I1512" s="579" t="s">
        <v>6</v>
      </c>
      <c r="J1512" s="579" t="s">
        <v>66</v>
      </c>
      <c r="K1512" s="723">
        <v>0.24</v>
      </c>
      <c r="L1512" s="449"/>
      <c r="M1512" s="450">
        <v>75</v>
      </c>
      <c r="N1512" s="450">
        <v>10</v>
      </c>
      <c r="O1512" s="726">
        <f t="shared" si="50"/>
        <v>0.13333333333333333</v>
      </c>
      <c r="P1512" s="727">
        <v>1</v>
      </c>
      <c r="Q1512" s="352">
        <f t="shared" si="51"/>
        <v>55.555555555555557</v>
      </c>
      <c r="R1512" s="348"/>
      <c r="S1512" s="722"/>
    </row>
    <row r="1513" spans="1:19" s="447" customFormat="1">
      <c r="A1513" s="446" t="s">
        <v>4</v>
      </c>
      <c r="B1513" s="579" t="s">
        <v>3160</v>
      </c>
      <c r="C1513" s="412" t="s">
        <v>1914</v>
      </c>
      <c r="D1513" s="579" t="s">
        <v>3163</v>
      </c>
      <c r="E1513" s="415"/>
      <c r="F1513" s="448" t="s">
        <v>138</v>
      </c>
      <c r="G1513" s="412" t="s">
        <v>1941</v>
      </c>
      <c r="H1513" s="412" t="s">
        <v>11</v>
      </c>
      <c r="I1513" s="579" t="s">
        <v>6</v>
      </c>
      <c r="J1513" s="579" t="s">
        <v>66</v>
      </c>
      <c r="K1513" s="723">
        <v>0.45370370370370372</v>
      </c>
      <c r="L1513" s="449"/>
      <c r="M1513" s="450">
        <v>108</v>
      </c>
      <c r="N1513" s="450">
        <v>36</v>
      </c>
      <c r="O1513" s="726">
        <f t="shared" si="50"/>
        <v>0.33333333333333331</v>
      </c>
      <c r="P1513" s="727">
        <v>1</v>
      </c>
      <c r="Q1513" s="352">
        <f t="shared" si="51"/>
        <v>73.469387755102048</v>
      </c>
      <c r="R1513" s="348"/>
      <c r="S1513" s="722"/>
    </row>
    <row r="1514" spans="1:19" s="447" customFormat="1">
      <c r="A1514" s="446" t="s">
        <v>4</v>
      </c>
      <c r="B1514" s="579" t="s">
        <v>3160</v>
      </c>
      <c r="C1514" s="412" t="s">
        <v>1914</v>
      </c>
      <c r="D1514" s="579" t="s">
        <v>3164</v>
      </c>
      <c r="E1514" s="415"/>
      <c r="F1514" s="448" t="s">
        <v>138</v>
      </c>
      <c r="G1514" s="412" t="s">
        <v>1941</v>
      </c>
      <c r="H1514" s="412" t="s">
        <v>11</v>
      </c>
      <c r="I1514" s="579" t="s">
        <v>6</v>
      </c>
      <c r="J1514" s="579" t="s">
        <v>66</v>
      </c>
      <c r="K1514" s="723">
        <v>0.76923076923076938</v>
      </c>
      <c r="L1514" s="449"/>
      <c r="M1514" s="450">
        <v>13</v>
      </c>
      <c r="N1514" s="450">
        <v>10</v>
      </c>
      <c r="O1514" s="726">
        <f t="shared" si="50"/>
        <v>0.76923076923076927</v>
      </c>
      <c r="P1514" s="727">
        <v>1</v>
      </c>
      <c r="Q1514" s="352">
        <f t="shared" si="51"/>
        <v>99.999999999999986</v>
      </c>
      <c r="R1514" s="348"/>
      <c r="S1514" s="722"/>
    </row>
    <row r="1515" spans="1:19" s="447" customFormat="1">
      <c r="A1515" s="446" t="s">
        <v>4</v>
      </c>
      <c r="B1515" s="579" t="s">
        <v>3160</v>
      </c>
      <c r="C1515" s="412" t="s">
        <v>1915</v>
      </c>
      <c r="D1515" s="579" t="s">
        <v>3155</v>
      </c>
      <c r="E1515" s="415"/>
      <c r="F1515" s="448" t="s">
        <v>138</v>
      </c>
      <c r="G1515" s="412" t="s">
        <v>1941</v>
      </c>
      <c r="H1515" s="412" t="s">
        <v>11</v>
      </c>
      <c r="I1515" s="579" t="s">
        <v>6</v>
      </c>
      <c r="J1515" s="579" t="s">
        <v>66</v>
      </c>
      <c r="K1515" s="723">
        <v>8.4507042253521125E-2</v>
      </c>
      <c r="L1515" s="449"/>
      <c r="M1515" s="450">
        <v>71</v>
      </c>
      <c r="N1515" s="450">
        <v>4</v>
      </c>
      <c r="O1515" s="726">
        <f t="shared" si="50"/>
        <v>5.6338028169014086E-2</v>
      </c>
      <c r="P1515" s="727">
        <v>1</v>
      </c>
      <c r="Q1515" s="352">
        <f t="shared" si="51"/>
        <v>66.666666666666671</v>
      </c>
      <c r="R1515" s="348"/>
      <c r="S1515" s="722"/>
    </row>
    <row r="1516" spans="1:19" s="447" customFormat="1">
      <c r="A1516" s="446" t="s">
        <v>4</v>
      </c>
      <c r="B1516" s="579" t="s">
        <v>3160</v>
      </c>
      <c r="C1516" s="412" t="s">
        <v>1915</v>
      </c>
      <c r="D1516" s="579" t="s">
        <v>3155</v>
      </c>
      <c r="E1516" s="415" t="s">
        <v>3165</v>
      </c>
      <c r="F1516" s="448" t="s">
        <v>138</v>
      </c>
      <c r="G1516" s="412" t="s">
        <v>1941</v>
      </c>
      <c r="H1516" s="412" t="s">
        <v>11</v>
      </c>
      <c r="I1516" s="579" t="s">
        <v>6</v>
      </c>
      <c r="J1516" s="579" t="s">
        <v>66</v>
      </c>
      <c r="K1516" s="723">
        <v>0.25</v>
      </c>
      <c r="L1516" s="449" t="s">
        <v>3166</v>
      </c>
      <c r="M1516" s="450">
        <v>12</v>
      </c>
      <c r="N1516" s="450">
        <v>3</v>
      </c>
      <c r="O1516" s="726">
        <f t="shared" si="50"/>
        <v>0.25</v>
      </c>
      <c r="P1516" s="727">
        <v>1</v>
      </c>
      <c r="Q1516" s="352">
        <f t="shared" si="51"/>
        <v>100</v>
      </c>
      <c r="R1516" s="348"/>
      <c r="S1516" s="722"/>
    </row>
    <row r="1517" spans="1:19" s="447" customFormat="1">
      <c r="A1517" s="446" t="s">
        <v>4</v>
      </c>
      <c r="B1517" s="579" t="s">
        <v>3160</v>
      </c>
      <c r="C1517" s="412" t="s">
        <v>1915</v>
      </c>
      <c r="D1517" s="579" t="s">
        <v>3157</v>
      </c>
      <c r="E1517" s="415"/>
      <c r="F1517" s="448" t="s">
        <v>138</v>
      </c>
      <c r="G1517" s="412" t="s">
        <v>1941</v>
      </c>
      <c r="H1517" s="412" t="s">
        <v>11</v>
      </c>
      <c r="I1517" s="579" t="s">
        <v>6</v>
      </c>
      <c r="J1517" s="579" t="s">
        <v>66</v>
      </c>
      <c r="K1517" s="723">
        <v>0.12068965517241378</v>
      </c>
      <c r="L1517" s="449"/>
      <c r="M1517" s="450">
        <v>58</v>
      </c>
      <c r="N1517" s="450">
        <v>4</v>
      </c>
      <c r="O1517" s="726">
        <f t="shared" si="50"/>
        <v>6.8965517241379309E-2</v>
      </c>
      <c r="P1517" s="727">
        <v>1</v>
      </c>
      <c r="Q1517" s="352">
        <f t="shared" si="51"/>
        <v>57.142857142857146</v>
      </c>
      <c r="R1517" s="348"/>
      <c r="S1517" s="722"/>
    </row>
    <row r="1518" spans="1:19" s="447" customFormat="1">
      <c r="A1518" s="446" t="s">
        <v>4</v>
      </c>
      <c r="B1518" s="579" t="s">
        <v>3160</v>
      </c>
      <c r="C1518" s="412" t="s">
        <v>1916</v>
      </c>
      <c r="D1518" s="579" t="s">
        <v>3155</v>
      </c>
      <c r="E1518" s="415" t="s">
        <v>3167</v>
      </c>
      <c r="F1518" s="448" t="s">
        <v>138</v>
      </c>
      <c r="G1518" s="412" t="s">
        <v>1941</v>
      </c>
      <c r="H1518" s="412" t="s">
        <v>11</v>
      </c>
      <c r="I1518" s="579" t="s">
        <v>6</v>
      </c>
      <c r="J1518" s="579" t="s">
        <v>66</v>
      </c>
      <c r="K1518" s="723">
        <v>6.3492063492063489E-2</v>
      </c>
      <c r="L1518" s="449"/>
      <c r="M1518" s="450">
        <v>63</v>
      </c>
      <c r="N1518" s="450">
        <v>3</v>
      </c>
      <c r="O1518" s="726">
        <f t="shared" si="50"/>
        <v>4.7619047619047616E-2</v>
      </c>
      <c r="P1518" s="727">
        <v>1</v>
      </c>
      <c r="Q1518" s="352">
        <f t="shared" si="51"/>
        <v>75</v>
      </c>
      <c r="R1518" s="348"/>
      <c r="S1518" s="722"/>
    </row>
    <row r="1519" spans="1:19" s="447" customFormat="1">
      <c r="A1519" s="446" t="s">
        <v>4</v>
      </c>
      <c r="B1519" s="579" t="s">
        <v>3160</v>
      </c>
      <c r="C1519" s="412" t="s">
        <v>1916</v>
      </c>
      <c r="D1519" s="579" t="s">
        <v>3155</v>
      </c>
      <c r="E1519" s="415" t="s">
        <v>3168</v>
      </c>
      <c r="F1519" s="448" t="s">
        <v>138</v>
      </c>
      <c r="G1519" s="412" t="s">
        <v>1941</v>
      </c>
      <c r="H1519" s="412" t="s">
        <v>11</v>
      </c>
      <c r="I1519" s="579" t="s">
        <v>6</v>
      </c>
      <c r="J1519" s="579" t="s">
        <v>66</v>
      </c>
      <c r="K1519" s="723">
        <v>6.9767441860465115E-2</v>
      </c>
      <c r="L1519" s="449" t="s">
        <v>3166</v>
      </c>
      <c r="M1519" s="450">
        <v>43</v>
      </c>
      <c r="N1519" s="450">
        <v>3</v>
      </c>
      <c r="O1519" s="726">
        <f t="shared" si="50"/>
        <v>6.9767441860465115E-2</v>
      </c>
      <c r="P1519" s="727">
        <v>1</v>
      </c>
      <c r="Q1519" s="352">
        <f t="shared" si="51"/>
        <v>100</v>
      </c>
      <c r="R1519" s="348"/>
      <c r="S1519" s="722"/>
    </row>
    <row r="1520" spans="1:19" s="447" customFormat="1">
      <c r="A1520" s="446" t="s">
        <v>4</v>
      </c>
      <c r="B1520" s="579" t="s">
        <v>3160</v>
      </c>
      <c r="C1520" s="412" t="s">
        <v>1916</v>
      </c>
      <c r="D1520" s="579" t="s">
        <v>3157</v>
      </c>
      <c r="E1520" s="415"/>
      <c r="F1520" s="448" t="s">
        <v>138</v>
      </c>
      <c r="G1520" s="412" t="s">
        <v>1941</v>
      </c>
      <c r="H1520" s="412" t="s">
        <v>11</v>
      </c>
      <c r="I1520" s="579" t="s">
        <v>6</v>
      </c>
      <c r="J1520" s="579" t="s">
        <v>66</v>
      </c>
      <c r="K1520" s="723">
        <v>0.12345679012345678</v>
      </c>
      <c r="L1520" s="449"/>
      <c r="M1520" s="450">
        <v>81</v>
      </c>
      <c r="N1520" s="450">
        <v>9</v>
      </c>
      <c r="O1520" s="726">
        <f t="shared" si="50"/>
        <v>0.1111111111111111</v>
      </c>
      <c r="P1520" s="727">
        <v>1</v>
      </c>
      <c r="Q1520" s="352">
        <f t="shared" si="51"/>
        <v>90</v>
      </c>
      <c r="R1520" s="348"/>
      <c r="S1520" s="722"/>
    </row>
    <row r="1521" spans="1:19" s="447" customFormat="1">
      <c r="A1521" s="446" t="s">
        <v>4</v>
      </c>
      <c r="B1521" s="579" t="s">
        <v>3160</v>
      </c>
      <c r="C1521" s="412" t="s">
        <v>1916</v>
      </c>
      <c r="D1521" s="579" t="s">
        <v>3157</v>
      </c>
      <c r="E1521" s="415"/>
      <c r="F1521" s="448" t="s">
        <v>138</v>
      </c>
      <c r="G1521" s="412" t="s">
        <v>1941</v>
      </c>
      <c r="H1521" s="412" t="s">
        <v>11</v>
      </c>
      <c r="I1521" s="579" t="s">
        <v>6</v>
      </c>
      <c r="J1521" s="579" t="s">
        <v>66</v>
      </c>
      <c r="K1521" s="723">
        <v>0.1111111111111111</v>
      </c>
      <c r="L1521" s="449" t="s">
        <v>3166</v>
      </c>
      <c r="M1521" s="450">
        <v>27</v>
      </c>
      <c r="N1521" s="450">
        <v>3</v>
      </c>
      <c r="O1521" s="726">
        <f t="shared" si="50"/>
        <v>0.1111111111111111</v>
      </c>
      <c r="P1521" s="727">
        <v>1</v>
      </c>
      <c r="Q1521" s="352">
        <f t="shared" si="51"/>
        <v>100</v>
      </c>
      <c r="R1521" s="348"/>
      <c r="S1521" s="722"/>
    </row>
    <row r="1522" spans="1:19" s="447" customFormat="1">
      <c r="A1522" s="446" t="s">
        <v>4</v>
      </c>
      <c r="B1522" s="579" t="s">
        <v>3160</v>
      </c>
      <c r="C1522" s="412" t="s">
        <v>1916</v>
      </c>
      <c r="D1522" s="579" t="s">
        <v>3157</v>
      </c>
      <c r="E1522" s="415" t="s">
        <v>3169</v>
      </c>
      <c r="F1522" s="448" t="s">
        <v>138</v>
      </c>
      <c r="G1522" s="412" t="s">
        <v>1941</v>
      </c>
      <c r="H1522" s="412" t="s">
        <v>11</v>
      </c>
      <c r="I1522" s="579" t="s">
        <v>6</v>
      </c>
      <c r="J1522" s="579" t="s">
        <v>66</v>
      </c>
      <c r="K1522" s="723">
        <v>0.26315789473684209</v>
      </c>
      <c r="L1522" s="449" t="s">
        <v>3170</v>
      </c>
      <c r="M1522" s="450">
        <v>19</v>
      </c>
      <c r="N1522" s="450">
        <v>3</v>
      </c>
      <c r="O1522" s="726">
        <f t="shared" si="50"/>
        <v>0.15789473684210525</v>
      </c>
      <c r="P1522" s="727">
        <v>1</v>
      </c>
      <c r="Q1522" s="352">
        <f t="shared" si="51"/>
        <v>60</v>
      </c>
      <c r="R1522" s="348"/>
      <c r="S1522" s="722"/>
    </row>
    <row r="1523" spans="1:19" s="447" customFormat="1">
      <c r="A1523" s="446" t="s">
        <v>4</v>
      </c>
      <c r="B1523" s="579" t="s">
        <v>3160</v>
      </c>
      <c r="C1523" s="412" t="s">
        <v>1916</v>
      </c>
      <c r="D1523" s="579" t="s">
        <v>3158</v>
      </c>
      <c r="E1523" s="415"/>
      <c r="F1523" s="448" t="s">
        <v>138</v>
      </c>
      <c r="G1523" s="412" t="s">
        <v>1941</v>
      </c>
      <c r="H1523" s="412" t="s">
        <v>11</v>
      </c>
      <c r="I1523" s="579" t="s">
        <v>6</v>
      </c>
      <c r="J1523" s="579" t="s">
        <v>66</v>
      </c>
      <c r="K1523" s="723">
        <v>0.27586206896551724</v>
      </c>
      <c r="L1523" s="449"/>
      <c r="M1523" s="450">
        <v>29</v>
      </c>
      <c r="N1523" s="450">
        <v>8</v>
      </c>
      <c r="O1523" s="726">
        <f t="shared" si="50"/>
        <v>0.27586206896551724</v>
      </c>
      <c r="P1523" s="727">
        <v>1</v>
      </c>
      <c r="Q1523" s="352">
        <f t="shared" si="51"/>
        <v>100</v>
      </c>
      <c r="R1523" s="348"/>
      <c r="S1523" s="722"/>
    </row>
    <row r="1524" spans="1:19" s="447" customFormat="1">
      <c r="A1524" s="446" t="s">
        <v>4</v>
      </c>
      <c r="B1524" s="579" t="s">
        <v>3160</v>
      </c>
      <c r="C1524" s="412" t="s">
        <v>1916</v>
      </c>
      <c r="D1524" s="579" t="s">
        <v>3163</v>
      </c>
      <c r="E1524" s="415"/>
      <c r="F1524" s="448" t="s">
        <v>138</v>
      </c>
      <c r="G1524" s="412" t="s">
        <v>1941</v>
      </c>
      <c r="H1524" s="412" t="s">
        <v>11</v>
      </c>
      <c r="I1524" s="579" t="s">
        <v>6</v>
      </c>
      <c r="J1524" s="579" t="s">
        <v>66</v>
      </c>
      <c r="K1524" s="723">
        <v>0.4</v>
      </c>
      <c r="L1524" s="449"/>
      <c r="M1524" s="450">
        <v>25</v>
      </c>
      <c r="N1524" s="450">
        <v>10</v>
      </c>
      <c r="O1524" s="726">
        <f t="shared" si="50"/>
        <v>0.4</v>
      </c>
      <c r="P1524" s="727">
        <v>1</v>
      </c>
      <c r="Q1524" s="352">
        <f t="shared" si="51"/>
        <v>100</v>
      </c>
      <c r="R1524" s="348"/>
      <c r="S1524" s="722"/>
    </row>
    <row r="1525" spans="1:19" s="447" customFormat="1">
      <c r="A1525" s="446" t="s">
        <v>4</v>
      </c>
      <c r="B1525" s="579" t="s">
        <v>3160</v>
      </c>
      <c r="C1525" s="412" t="s">
        <v>1916</v>
      </c>
      <c r="D1525" s="579" t="s">
        <v>3163</v>
      </c>
      <c r="E1525" s="415" t="s">
        <v>3171</v>
      </c>
      <c r="F1525" s="448" t="s">
        <v>138</v>
      </c>
      <c r="G1525" s="412" t="s">
        <v>1941</v>
      </c>
      <c r="H1525" s="412" t="s">
        <v>11</v>
      </c>
      <c r="I1525" s="579" t="s">
        <v>6</v>
      </c>
      <c r="J1525" s="579" t="s">
        <v>66</v>
      </c>
      <c r="K1525" s="723">
        <v>0.45454545454545453</v>
      </c>
      <c r="L1525" s="449" t="s">
        <v>3166</v>
      </c>
      <c r="M1525" s="450">
        <v>22</v>
      </c>
      <c r="N1525" s="450">
        <v>9</v>
      </c>
      <c r="O1525" s="726">
        <f t="shared" si="50"/>
        <v>0.40909090909090912</v>
      </c>
      <c r="P1525" s="727">
        <v>1</v>
      </c>
      <c r="Q1525" s="352">
        <f t="shared" si="51"/>
        <v>90</v>
      </c>
      <c r="R1525" s="348"/>
      <c r="S1525" s="722"/>
    </row>
    <row r="1526" spans="1:19" s="447" customFormat="1">
      <c r="A1526" s="446" t="s">
        <v>4</v>
      </c>
      <c r="B1526" s="579" t="s">
        <v>3160</v>
      </c>
      <c r="C1526" s="412" t="s">
        <v>1917</v>
      </c>
      <c r="D1526" s="579" t="s">
        <v>3158</v>
      </c>
      <c r="E1526" s="415" t="s">
        <v>3172</v>
      </c>
      <c r="F1526" s="448" t="s">
        <v>138</v>
      </c>
      <c r="G1526" s="412" t="s">
        <v>1941</v>
      </c>
      <c r="H1526" s="412" t="s">
        <v>11</v>
      </c>
      <c r="I1526" s="579" t="s">
        <v>6</v>
      </c>
      <c r="J1526" s="579" t="s">
        <v>66</v>
      </c>
      <c r="K1526" s="723">
        <v>0.36363636363636365</v>
      </c>
      <c r="L1526" s="449"/>
      <c r="M1526" s="450">
        <v>11</v>
      </c>
      <c r="N1526" s="450">
        <v>3</v>
      </c>
      <c r="O1526" s="726">
        <f t="shared" si="50"/>
        <v>0.27272727272727271</v>
      </c>
      <c r="P1526" s="727">
        <v>1</v>
      </c>
      <c r="Q1526" s="352">
        <f t="shared" si="51"/>
        <v>75</v>
      </c>
      <c r="R1526" s="348"/>
      <c r="S1526" s="722"/>
    </row>
    <row r="1527" spans="1:19" s="447" customFormat="1">
      <c r="A1527" s="446" t="s">
        <v>4</v>
      </c>
      <c r="B1527" s="579" t="s">
        <v>3160</v>
      </c>
      <c r="C1527" s="412" t="s">
        <v>1917</v>
      </c>
      <c r="D1527" s="579" t="s">
        <v>3163</v>
      </c>
      <c r="E1527" s="415"/>
      <c r="F1527" s="448" t="s">
        <v>138</v>
      </c>
      <c r="G1527" s="412" t="s">
        <v>1941</v>
      </c>
      <c r="H1527" s="412" t="s">
        <v>11</v>
      </c>
      <c r="I1527" s="579" t="s">
        <v>6</v>
      </c>
      <c r="J1527" s="579" t="s">
        <v>66</v>
      </c>
      <c r="K1527" s="723">
        <v>0.4</v>
      </c>
      <c r="L1527" s="449"/>
      <c r="M1527" s="450">
        <v>30</v>
      </c>
      <c r="N1527" s="450">
        <v>9</v>
      </c>
      <c r="O1527" s="726">
        <f t="shared" si="50"/>
        <v>0.3</v>
      </c>
      <c r="P1527" s="727">
        <v>1</v>
      </c>
      <c r="Q1527" s="352">
        <f t="shared" si="51"/>
        <v>75</v>
      </c>
      <c r="R1527" s="348"/>
      <c r="S1527" s="722"/>
    </row>
    <row r="1528" spans="1:19" s="447" customFormat="1">
      <c r="A1528" s="446" t="s">
        <v>4</v>
      </c>
      <c r="B1528" s="579" t="s">
        <v>3160</v>
      </c>
      <c r="C1528" s="412" t="s">
        <v>1918</v>
      </c>
      <c r="D1528" s="579" t="s">
        <v>3163</v>
      </c>
      <c r="E1528" s="415" t="s">
        <v>3173</v>
      </c>
      <c r="F1528" s="448" t="s">
        <v>138</v>
      </c>
      <c r="G1528" s="412" t="s">
        <v>1941</v>
      </c>
      <c r="H1528" s="412" t="s">
        <v>11</v>
      </c>
      <c r="I1528" s="579" t="s">
        <v>6</v>
      </c>
      <c r="J1528" s="579" t="s">
        <v>66</v>
      </c>
      <c r="K1528" s="723">
        <v>0.69090909090909092</v>
      </c>
      <c r="L1528" s="449"/>
      <c r="M1528" s="450">
        <v>55</v>
      </c>
      <c r="N1528" s="450">
        <v>33</v>
      </c>
      <c r="O1528" s="726">
        <f t="shared" si="50"/>
        <v>0.6</v>
      </c>
      <c r="P1528" s="727">
        <v>1</v>
      </c>
      <c r="Q1528" s="352">
        <f t="shared" si="51"/>
        <v>86.84210526315789</v>
      </c>
      <c r="R1528" s="348"/>
      <c r="S1528" s="722"/>
    </row>
    <row r="1529" spans="1:19" s="447" customFormat="1">
      <c r="A1529" s="446" t="s">
        <v>4</v>
      </c>
      <c r="B1529" s="579" t="s">
        <v>3160</v>
      </c>
      <c r="C1529" s="412" t="s">
        <v>1919</v>
      </c>
      <c r="D1529" s="579" t="s">
        <v>3161</v>
      </c>
      <c r="E1529" s="415"/>
      <c r="F1529" s="448" t="s">
        <v>138</v>
      </c>
      <c r="G1529" s="412" t="s">
        <v>1941</v>
      </c>
      <c r="H1529" s="412" t="s">
        <v>11</v>
      </c>
      <c r="I1529" s="579" t="s">
        <v>6</v>
      </c>
      <c r="J1529" s="579" t="s">
        <v>66</v>
      </c>
      <c r="K1529" s="723">
        <v>3.6335721596724664E-2</v>
      </c>
      <c r="L1529" s="449"/>
      <c r="M1529" s="450">
        <v>1954</v>
      </c>
      <c r="N1529" s="450">
        <v>53</v>
      </c>
      <c r="O1529" s="726">
        <f t="shared" si="50"/>
        <v>2.7123848515864891E-2</v>
      </c>
      <c r="P1529" s="727">
        <v>1</v>
      </c>
      <c r="Q1529" s="352">
        <f t="shared" si="51"/>
        <v>74.647887323943664</v>
      </c>
      <c r="R1529" s="348"/>
      <c r="S1529" s="722"/>
    </row>
    <row r="1530" spans="1:19" s="447" customFormat="1">
      <c r="A1530" s="446" t="s">
        <v>4</v>
      </c>
      <c r="B1530" s="579" t="s">
        <v>3160</v>
      </c>
      <c r="C1530" s="412" t="s">
        <v>1919</v>
      </c>
      <c r="D1530" s="579" t="s">
        <v>3161</v>
      </c>
      <c r="E1530" s="415"/>
      <c r="F1530" s="448" t="s">
        <v>138</v>
      </c>
      <c r="G1530" s="412" t="s">
        <v>1941</v>
      </c>
      <c r="H1530" s="412" t="s">
        <v>11</v>
      </c>
      <c r="I1530" s="579" t="s">
        <v>6</v>
      </c>
      <c r="J1530" s="579" t="s">
        <v>66</v>
      </c>
      <c r="K1530" s="723">
        <v>4.5161290322580643E-2</v>
      </c>
      <c r="L1530" s="449" t="s">
        <v>3166</v>
      </c>
      <c r="M1530" s="450">
        <v>465</v>
      </c>
      <c r="N1530" s="450">
        <v>12</v>
      </c>
      <c r="O1530" s="726">
        <f t="shared" si="50"/>
        <v>2.5806451612903226E-2</v>
      </c>
      <c r="P1530" s="727">
        <v>1</v>
      </c>
      <c r="Q1530" s="352">
        <f t="shared" si="51"/>
        <v>57.142857142857146</v>
      </c>
      <c r="R1530" s="348"/>
      <c r="S1530" s="722"/>
    </row>
    <row r="1531" spans="1:19" s="447" customFormat="1">
      <c r="A1531" s="446" t="s">
        <v>4</v>
      </c>
      <c r="B1531" s="579" t="s">
        <v>3160</v>
      </c>
      <c r="C1531" s="412" t="s">
        <v>1919</v>
      </c>
      <c r="D1531" s="579" t="s">
        <v>3155</v>
      </c>
      <c r="E1531" s="415"/>
      <c r="F1531" s="448" t="s">
        <v>138</v>
      </c>
      <c r="G1531" s="412" t="s">
        <v>1941</v>
      </c>
      <c r="H1531" s="412" t="s">
        <v>11</v>
      </c>
      <c r="I1531" s="579" t="s">
        <v>6</v>
      </c>
      <c r="J1531" s="579" t="s">
        <v>66</v>
      </c>
      <c r="K1531" s="723">
        <v>0.1</v>
      </c>
      <c r="L1531" s="449"/>
      <c r="M1531" s="450">
        <v>60</v>
      </c>
      <c r="N1531" s="450">
        <v>4</v>
      </c>
      <c r="O1531" s="726">
        <f t="shared" si="50"/>
        <v>6.6666666666666666E-2</v>
      </c>
      <c r="P1531" s="727">
        <v>1</v>
      </c>
      <c r="Q1531" s="352">
        <f t="shared" si="51"/>
        <v>66.666666666666671</v>
      </c>
      <c r="R1531" s="348"/>
      <c r="S1531" s="722"/>
    </row>
    <row r="1532" spans="1:19" s="447" customFormat="1">
      <c r="A1532" s="446" t="s">
        <v>4</v>
      </c>
      <c r="B1532" s="579" t="s">
        <v>3160</v>
      </c>
      <c r="C1532" s="412" t="s">
        <v>1919</v>
      </c>
      <c r="D1532" s="579" t="s">
        <v>3155</v>
      </c>
      <c r="E1532" s="415" t="s">
        <v>3174</v>
      </c>
      <c r="F1532" s="448" t="s">
        <v>138</v>
      </c>
      <c r="G1532" s="412" t="s">
        <v>1941</v>
      </c>
      <c r="H1532" s="412" t="s">
        <v>11</v>
      </c>
      <c r="I1532" s="579" t="s">
        <v>6</v>
      </c>
      <c r="J1532" s="579" t="s">
        <v>66</v>
      </c>
      <c r="K1532" s="723">
        <v>0.35</v>
      </c>
      <c r="L1532" s="449" t="s">
        <v>3166</v>
      </c>
      <c r="M1532" s="450">
        <v>20</v>
      </c>
      <c r="N1532" s="450">
        <v>6</v>
      </c>
      <c r="O1532" s="726">
        <f t="shared" si="50"/>
        <v>0.3</v>
      </c>
      <c r="P1532" s="727">
        <v>1</v>
      </c>
      <c r="Q1532" s="352">
        <f t="shared" si="51"/>
        <v>85.714285714285708</v>
      </c>
      <c r="R1532" s="348"/>
      <c r="S1532" s="722"/>
    </row>
    <row r="1533" spans="1:19" s="447" customFormat="1">
      <c r="A1533" s="446" t="s">
        <v>4</v>
      </c>
      <c r="B1533" s="579" t="s">
        <v>3160</v>
      </c>
      <c r="C1533" s="412" t="s">
        <v>1919</v>
      </c>
      <c r="D1533" s="579" t="s">
        <v>3157</v>
      </c>
      <c r="E1533" s="415" t="s">
        <v>3175</v>
      </c>
      <c r="F1533" s="448" t="s">
        <v>138</v>
      </c>
      <c r="G1533" s="412" t="s">
        <v>1941</v>
      </c>
      <c r="H1533" s="412" t="s">
        <v>11</v>
      </c>
      <c r="I1533" s="579" t="s">
        <v>6</v>
      </c>
      <c r="J1533" s="579" t="s">
        <v>66</v>
      </c>
      <c r="K1533" s="723">
        <v>0.33333333333333326</v>
      </c>
      <c r="L1533" s="449"/>
      <c r="M1533" s="450">
        <v>42</v>
      </c>
      <c r="N1533" s="450">
        <v>8</v>
      </c>
      <c r="O1533" s="726">
        <f t="shared" si="50"/>
        <v>0.19047619047619047</v>
      </c>
      <c r="P1533" s="727">
        <v>1</v>
      </c>
      <c r="Q1533" s="352">
        <f t="shared" si="51"/>
        <v>57.14285714285716</v>
      </c>
      <c r="R1533" s="348"/>
      <c r="S1533" s="722"/>
    </row>
    <row r="1534" spans="1:19" s="447" customFormat="1">
      <c r="A1534" s="446" t="s">
        <v>4</v>
      </c>
      <c r="B1534" s="579" t="s">
        <v>3160</v>
      </c>
      <c r="C1534" s="412" t="s">
        <v>1920</v>
      </c>
      <c r="D1534" s="579" t="s">
        <v>3155</v>
      </c>
      <c r="E1534" s="415" t="s">
        <v>3176</v>
      </c>
      <c r="F1534" s="448" t="s">
        <v>138</v>
      </c>
      <c r="G1534" s="412" t="s">
        <v>1941</v>
      </c>
      <c r="H1534" s="412" t="s">
        <v>11</v>
      </c>
      <c r="I1534" s="579" t="s">
        <v>6</v>
      </c>
      <c r="J1534" s="579" t="s">
        <v>66</v>
      </c>
      <c r="K1534" s="723">
        <v>0.27777777777777779</v>
      </c>
      <c r="L1534" s="449"/>
      <c r="M1534" s="450">
        <v>18</v>
      </c>
      <c r="N1534" s="450">
        <v>3</v>
      </c>
      <c r="O1534" s="726">
        <f t="shared" si="50"/>
        <v>0.16666666666666666</v>
      </c>
      <c r="P1534" s="727">
        <v>1</v>
      </c>
      <c r="Q1534" s="352">
        <f t="shared" si="51"/>
        <v>60</v>
      </c>
      <c r="R1534" s="348"/>
      <c r="S1534" s="722"/>
    </row>
    <row r="1535" spans="1:19" s="447" customFormat="1">
      <c r="A1535" s="446" t="s">
        <v>4</v>
      </c>
      <c r="B1535" s="579" t="s">
        <v>3160</v>
      </c>
      <c r="C1535" s="412" t="s">
        <v>1920</v>
      </c>
      <c r="D1535" s="579" t="s">
        <v>3157</v>
      </c>
      <c r="E1535" s="415"/>
      <c r="F1535" s="448" t="s">
        <v>138</v>
      </c>
      <c r="G1535" s="412" t="s">
        <v>1941</v>
      </c>
      <c r="H1535" s="412" t="s">
        <v>11</v>
      </c>
      <c r="I1535" s="579" t="s">
        <v>6</v>
      </c>
      <c r="J1535" s="579" t="s">
        <v>66</v>
      </c>
      <c r="K1535" s="723">
        <v>0.10714285714285714</v>
      </c>
      <c r="L1535" s="449"/>
      <c r="M1535" s="450">
        <v>112</v>
      </c>
      <c r="N1535" s="450">
        <v>7</v>
      </c>
      <c r="O1535" s="726">
        <f t="shared" si="50"/>
        <v>6.25E-2</v>
      </c>
      <c r="P1535" s="727">
        <v>1</v>
      </c>
      <c r="Q1535" s="352">
        <f t="shared" si="51"/>
        <v>58.333333333333336</v>
      </c>
      <c r="R1535" s="348"/>
      <c r="S1535" s="722"/>
    </row>
    <row r="1536" spans="1:19" s="447" customFormat="1">
      <c r="A1536" s="446" t="s">
        <v>4</v>
      </c>
      <c r="B1536" s="579" t="s">
        <v>3160</v>
      </c>
      <c r="C1536" s="412" t="s">
        <v>1920</v>
      </c>
      <c r="D1536" s="579" t="s">
        <v>3157</v>
      </c>
      <c r="E1536" s="415" t="s">
        <v>3177</v>
      </c>
      <c r="F1536" s="448" t="s">
        <v>138</v>
      </c>
      <c r="G1536" s="412" t="s">
        <v>1941</v>
      </c>
      <c r="H1536" s="412" t="s">
        <v>11</v>
      </c>
      <c r="I1536" s="579" t="s">
        <v>6</v>
      </c>
      <c r="J1536" s="579" t="s">
        <v>66</v>
      </c>
      <c r="K1536" s="723">
        <v>0.1875</v>
      </c>
      <c r="L1536" s="449" t="s">
        <v>3166</v>
      </c>
      <c r="M1536" s="450">
        <v>16</v>
      </c>
      <c r="N1536" s="450">
        <v>3</v>
      </c>
      <c r="O1536" s="726">
        <f t="shared" si="50"/>
        <v>0.1875</v>
      </c>
      <c r="P1536" s="727">
        <v>1</v>
      </c>
      <c r="Q1536" s="352">
        <f t="shared" si="51"/>
        <v>100</v>
      </c>
      <c r="R1536" s="348"/>
      <c r="S1536" s="722"/>
    </row>
    <row r="1537" spans="1:19" s="447" customFormat="1">
      <c r="A1537" s="446" t="s">
        <v>4</v>
      </c>
      <c r="B1537" s="579" t="s">
        <v>3160</v>
      </c>
      <c r="C1537" s="412" t="s">
        <v>1920</v>
      </c>
      <c r="D1537" s="579" t="s">
        <v>3158</v>
      </c>
      <c r="E1537" s="415"/>
      <c r="F1537" s="448" t="s">
        <v>138</v>
      </c>
      <c r="G1537" s="412" t="s">
        <v>1941</v>
      </c>
      <c r="H1537" s="412" t="s">
        <v>11</v>
      </c>
      <c r="I1537" s="579" t="s">
        <v>6</v>
      </c>
      <c r="J1537" s="579" t="s">
        <v>66</v>
      </c>
      <c r="K1537" s="723">
        <v>0.17821782178217821</v>
      </c>
      <c r="L1537" s="449"/>
      <c r="M1537" s="450">
        <v>101</v>
      </c>
      <c r="N1537" s="450">
        <v>13</v>
      </c>
      <c r="O1537" s="726">
        <f t="shared" si="50"/>
        <v>0.12871287128712872</v>
      </c>
      <c r="P1537" s="727">
        <v>1</v>
      </c>
      <c r="Q1537" s="352">
        <f t="shared" si="51"/>
        <v>72.222222222222229</v>
      </c>
      <c r="R1537" s="348"/>
      <c r="S1537" s="722"/>
    </row>
    <row r="1538" spans="1:19" s="447" customFormat="1">
      <c r="A1538" s="446" t="s">
        <v>4</v>
      </c>
      <c r="B1538" s="579" t="s">
        <v>3160</v>
      </c>
      <c r="C1538" s="412" t="s">
        <v>1920</v>
      </c>
      <c r="D1538" s="579" t="s">
        <v>3163</v>
      </c>
      <c r="E1538" s="415"/>
      <c r="F1538" s="448" t="s">
        <v>138</v>
      </c>
      <c r="G1538" s="412" t="s">
        <v>1941</v>
      </c>
      <c r="H1538" s="412" t="s">
        <v>11</v>
      </c>
      <c r="I1538" s="579" t="s">
        <v>6</v>
      </c>
      <c r="J1538" s="579" t="s">
        <v>66</v>
      </c>
      <c r="K1538" s="723">
        <v>0.43209876543209874</v>
      </c>
      <c r="L1538" s="449"/>
      <c r="M1538" s="450">
        <v>81</v>
      </c>
      <c r="N1538" s="450">
        <v>27</v>
      </c>
      <c r="O1538" s="726">
        <f t="shared" si="50"/>
        <v>0.33333333333333331</v>
      </c>
      <c r="P1538" s="727">
        <v>1</v>
      </c>
      <c r="Q1538" s="352">
        <f t="shared" si="51"/>
        <v>77.142857142857153</v>
      </c>
      <c r="R1538" s="348"/>
      <c r="S1538" s="722"/>
    </row>
    <row r="1539" spans="1:19" s="447" customFormat="1">
      <c r="A1539" s="446" t="s">
        <v>4</v>
      </c>
      <c r="B1539" s="579" t="s">
        <v>3</v>
      </c>
      <c r="C1539" s="412" t="s">
        <v>38</v>
      </c>
      <c r="D1539" s="579" t="s">
        <v>3178</v>
      </c>
      <c r="E1539" s="415" t="s">
        <v>3179</v>
      </c>
      <c r="F1539" s="448" t="s">
        <v>138</v>
      </c>
      <c r="G1539" s="412" t="s">
        <v>1941</v>
      </c>
      <c r="H1539" s="412" t="s">
        <v>11</v>
      </c>
      <c r="I1539" s="579" t="s">
        <v>6</v>
      </c>
      <c r="J1539" s="579" t="s">
        <v>66</v>
      </c>
      <c r="K1539" s="723">
        <v>4.7058823529411764E-2</v>
      </c>
      <c r="L1539" s="449"/>
      <c r="M1539" s="450">
        <v>85</v>
      </c>
      <c r="N1539" s="450">
        <v>4</v>
      </c>
      <c r="O1539" s="726">
        <f t="shared" si="50"/>
        <v>4.7058823529411764E-2</v>
      </c>
      <c r="P1539" s="727">
        <v>1</v>
      </c>
      <c r="Q1539" s="352">
        <f t="shared" si="51"/>
        <v>100</v>
      </c>
      <c r="R1539" s="348"/>
      <c r="S1539" s="722"/>
    </row>
    <row r="1540" spans="1:19" s="447" customFormat="1">
      <c r="A1540" s="446" t="s">
        <v>4</v>
      </c>
      <c r="B1540" s="579" t="s">
        <v>3</v>
      </c>
      <c r="C1540" s="412" t="s">
        <v>38</v>
      </c>
      <c r="D1540" s="579" t="s">
        <v>3157</v>
      </c>
      <c r="E1540" s="415"/>
      <c r="F1540" s="448" t="s">
        <v>138</v>
      </c>
      <c r="G1540" s="412" t="s">
        <v>1941</v>
      </c>
      <c r="H1540" s="412" t="s">
        <v>11</v>
      </c>
      <c r="I1540" s="579" t="s">
        <v>6</v>
      </c>
      <c r="J1540" s="579" t="s">
        <v>66</v>
      </c>
      <c r="K1540" s="723">
        <v>5.6603773584905669E-2</v>
      </c>
      <c r="L1540" s="449"/>
      <c r="M1540" s="450">
        <v>53</v>
      </c>
      <c r="N1540" s="450">
        <v>2</v>
      </c>
      <c r="O1540" s="726">
        <f t="shared" si="50"/>
        <v>3.7735849056603772E-2</v>
      </c>
      <c r="P1540" s="727">
        <v>1</v>
      </c>
      <c r="Q1540" s="352">
        <f t="shared" si="51"/>
        <v>66.666666666666657</v>
      </c>
      <c r="R1540" s="348"/>
      <c r="S1540" s="722"/>
    </row>
    <row r="1541" spans="1:19" s="447" customFormat="1">
      <c r="A1541" s="446" t="s">
        <v>4</v>
      </c>
      <c r="B1541" s="579" t="s">
        <v>3</v>
      </c>
      <c r="C1541" s="412" t="s">
        <v>1913</v>
      </c>
      <c r="D1541" s="579" t="s">
        <v>3178</v>
      </c>
      <c r="E1541" s="415"/>
      <c r="F1541" s="448" t="s">
        <v>138</v>
      </c>
      <c r="G1541" s="412" t="s">
        <v>1941</v>
      </c>
      <c r="H1541" s="412" t="s">
        <v>11</v>
      </c>
      <c r="I1541" s="579" t="s">
        <v>6</v>
      </c>
      <c r="J1541" s="579" t="s">
        <v>66</v>
      </c>
      <c r="K1541" s="723">
        <v>7.6923076923076927E-2</v>
      </c>
      <c r="L1541" s="449"/>
      <c r="M1541" s="450">
        <v>39</v>
      </c>
      <c r="N1541" s="450">
        <v>3</v>
      </c>
      <c r="O1541" s="726">
        <f t="shared" si="50"/>
        <v>7.6923076923076927E-2</v>
      </c>
      <c r="P1541" s="727">
        <v>1</v>
      </c>
      <c r="Q1541" s="352">
        <f t="shared" si="51"/>
        <v>100</v>
      </c>
      <c r="R1541" s="348"/>
      <c r="S1541" s="722"/>
    </row>
    <row r="1542" spans="1:19" s="447" customFormat="1">
      <c r="A1542" s="446" t="s">
        <v>4</v>
      </c>
      <c r="B1542" s="579" t="s">
        <v>3</v>
      </c>
      <c r="C1542" s="412" t="s">
        <v>1913</v>
      </c>
      <c r="D1542" s="579" t="s">
        <v>3157</v>
      </c>
      <c r="E1542" s="415"/>
      <c r="F1542" s="448" t="s">
        <v>138</v>
      </c>
      <c r="G1542" s="412" t="s">
        <v>1941</v>
      </c>
      <c r="H1542" s="412" t="s">
        <v>11</v>
      </c>
      <c r="I1542" s="579" t="s">
        <v>6</v>
      </c>
      <c r="J1542" s="579" t="s">
        <v>66</v>
      </c>
      <c r="K1542" s="723">
        <v>0.21428571428571427</v>
      </c>
      <c r="L1542" s="449"/>
      <c r="M1542" s="450">
        <v>14</v>
      </c>
      <c r="N1542" s="450">
        <v>3</v>
      </c>
      <c r="O1542" s="726">
        <f t="shared" si="50"/>
        <v>0.21428571428571427</v>
      </c>
      <c r="P1542" s="727">
        <v>1</v>
      </c>
      <c r="Q1542" s="352">
        <f t="shared" si="51"/>
        <v>100</v>
      </c>
      <c r="R1542" s="348"/>
      <c r="S1542" s="722"/>
    </row>
    <row r="1543" spans="1:19" s="447" customFormat="1">
      <c r="A1543" s="446" t="s">
        <v>4</v>
      </c>
      <c r="B1543" s="579" t="s">
        <v>3</v>
      </c>
      <c r="C1543" s="412" t="s">
        <v>1914</v>
      </c>
      <c r="D1543" s="579" t="s">
        <v>3178</v>
      </c>
      <c r="E1543" s="415"/>
      <c r="F1543" s="448" t="s">
        <v>138</v>
      </c>
      <c r="G1543" s="412" t="s">
        <v>1941</v>
      </c>
      <c r="H1543" s="412" t="s">
        <v>11</v>
      </c>
      <c r="I1543" s="579" t="s">
        <v>6</v>
      </c>
      <c r="J1543" s="579" t="s">
        <v>66</v>
      </c>
      <c r="K1543" s="723">
        <v>0.16666666666666663</v>
      </c>
      <c r="L1543" s="449"/>
      <c r="M1543" s="450">
        <v>18</v>
      </c>
      <c r="N1543" s="450">
        <v>3</v>
      </c>
      <c r="O1543" s="726">
        <f t="shared" si="50"/>
        <v>0.16666666666666666</v>
      </c>
      <c r="P1543" s="727">
        <v>1</v>
      </c>
      <c r="Q1543" s="352">
        <f t="shared" si="51"/>
        <v>100.00000000000003</v>
      </c>
      <c r="R1543" s="348"/>
      <c r="S1543" s="722"/>
    </row>
    <row r="1544" spans="1:19" s="447" customFormat="1">
      <c r="A1544" s="446" t="s">
        <v>4</v>
      </c>
      <c r="B1544" s="579" t="s">
        <v>3</v>
      </c>
      <c r="C1544" s="412" t="s">
        <v>1914</v>
      </c>
      <c r="D1544" s="579" t="s">
        <v>3157</v>
      </c>
      <c r="E1544" s="415"/>
      <c r="F1544" s="448" t="s">
        <v>138</v>
      </c>
      <c r="G1544" s="412" t="s">
        <v>1941</v>
      </c>
      <c r="H1544" s="412" t="s">
        <v>11</v>
      </c>
      <c r="I1544" s="579" t="s">
        <v>6</v>
      </c>
      <c r="J1544" s="579" t="s">
        <v>66</v>
      </c>
      <c r="K1544" s="723">
        <v>0.10884353741496598</v>
      </c>
      <c r="L1544" s="449"/>
      <c r="M1544" s="450">
        <v>147</v>
      </c>
      <c r="N1544" s="450">
        <v>11</v>
      </c>
      <c r="O1544" s="726">
        <f t="shared" si="50"/>
        <v>7.4829931972789115E-2</v>
      </c>
      <c r="P1544" s="727">
        <v>1</v>
      </c>
      <c r="Q1544" s="352">
        <f t="shared" si="51"/>
        <v>68.75</v>
      </c>
      <c r="R1544" s="348"/>
      <c r="S1544" s="722"/>
    </row>
    <row r="1545" spans="1:19" s="447" customFormat="1">
      <c r="A1545" s="446" t="s">
        <v>4</v>
      </c>
      <c r="B1545" s="579" t="s">
        <v>3</v>
      </c>
      <c r="C1545" s="412" t="s">
        <v>1914</v>
      </c>
      <c r="D1545" s="579" t="s">
        <v>3158</v>
      </c>
      <c r="E1545" s="415"/>
      <c r="F1545" s="448" t="s">
        <v>138</v>
      </c>
      <c r="G1545" s="412" t="s">
        <v>1941</v>
      </c>
      <c r="H1545" s="412" t="s">
        <v>11</v>
      </c>
      <c r="I1545" s="579" t="s">
        <v>6</v>
      </c>
      <c r="J1545" s="579" t="s">
        <v>66</v>
      </c>
      <c r="K1545" s="723">
        <v>0.21122112211221122</v>
      </c>
      <c r="L1545" s="449"/>
      <c r="M1545" s="450">
        <v>303</v>
      </c>
      <c r="N1545" s="450">
        <v>54</v>
      </c>
      <c r="O1545" s="726">
        <f t="shared" si="50"/>
        <v>0.17821782178217821</v>
      </c>
      <c r="P1545" s="727">
        <v>1</v>
      </c>
      <c r="Q1545" s="352">
        <f t="shared" si="51"/>
        <v>84.375</v>
      </c>
      <c r="R1545" s="348"/>
      <c r="S1545" s="722"/>
    </row>
    <row r="1546" spans="1:19" s="447" customFormat="1">
      <c r="A1546" s="446" t="s">
        <v>4</v>
      </c>
      <c r="B1546" s="579" t="s">
        <v>3</v>
      </c>
      <c r="C1546" s="412" t="s">
        <v>1914</v>
      </c>
      <c r="D1546" s="579" t="s">
        <v>3163</v>
      </c>
      <c r="E1546" s="415"/>
      <c r="F1546" s="448" t="s">
        <v>138</v>
      </c>
      <c r="G1546" s="412" t="s">
        <v>1941</v>
      </c>
      <c r="H1546" s="412" t="s">
        <v>11</v>
      </c>
      <c r="I1546" s="579" t="s">
        <v>6</v>
      </c>
      <c r="J1546" s="579" t="s">
        <v>66</v>
      </c>
      <c r="K1546" s="723">
        <v>0.2196969696969697</v>
      </c>
      <c r="L1546" s="449"/>
      <c r="M1546" s="450">
        <v>132</v>
      </c>
      <c r="N1546" s="450">
        <v>23</v>
      </c>
      <c r="O1546" s="726">
        <f t="shared" si="50"/>
        <v>0.17424242424242425</v>
      </c>
      <c r="P1546" s="727">
        <v>1</v>
      </c>
      <c r="Q1546" s="352">
        <f t="shared" si="51"/>
        <v>79.310344827586206</v>
      </c>
      <c r="R1546" s="348"/>
      <c r="S1546" s="722"/>
    </row>
    <row r="1547" spans="1:19" s="447" customFormat="1">
      <c r="A1547" s="446" t="s">
        <v>4</v>
      </c>
      <c r="B1547" s="579" t="s">
        <v>3</v>
      </c>
      <c r="C1547" s="412" t="s">
        <v>1915</v>
      </c>
      <c r="D1547" s="579" t="s">
        <v>3157</v>
      </c>
      <c r="E1547" s="415" t="s">
        <v>3180</v>
      </c>
      <c r="F1547" s="448" t="s">
        <v>138</v>
      </c>
      <c r="G1547" s="412" t="s">
        <v>1941</v>
      </c>
      <c r="H1547" s="412" t="s">
        <v>11</v>
      </c>
      <c r="I1547" s="579" t="s">
        <v>6</v>
      </c>
      <c r="J1547" s="579" t="s">
        <v>66</v>
      </c>
      <c r="K1547" s="723">
        <v>0.41935483870967744</v>
      </c>
      <c r="L1547" s="449"/>
      <c r="M1547" s="450">
        <v>31</v>
      </c>
      <c r="N1547" s="450">
        <v>12</v>
      </c>
      <c r="O1547" s="726">
        <f t="shared" si="50"/>
        <v>0.38709677419354838</v>
      </c>
      <c r="P1547" s="727">
        <v>1</v>
      </c>
      <c r="Q1547" s="352">
        <f t="shared" si="51"/>
        <v>92.307692307692307</v>
      </c>
      <c r="R1547" s="348"/>
      <c r="S1547" s="722"/>
    </row>
    <row r="1548" spans="1:19" s="447" customFormat="1">
      <c r="A1548" s="446" t="s">
        <v>4</v>
      </c>
      <c r="B1548" s="579" t="s">
        <v>3</v>
      </c>
      <c r="C1548" s="412" t="s">
        <v>1916</v>
      </c>
      <c r="D1548" s="579" t="s">
        <v>3178</v>
      </c>
      <c r="E1548" s="415"/>
      <c r="F1548" s="448" t="s">
        <v>138</v>
      </c>
      <c r="G1548" s="412" t="s">
        <v>1941</v>
      </c>
      <c r="H1548" s="412" t="s">
        <v>11</v>
      </c>
      <c r="I1548" s="579" t="s">
        <v>6</v>
      </c>
      <c r="J1548" s="579" t="s">
        <v>66</v>
      </c>
      <c r="K1548" s="723">
        <v>6.3829787234042548E-2</v>
      </c>
      <c r="L1548" s="449"/>
      <c r="M1548" s="450">
        <v>47</v>
      </c>
      <c r="N1548" s="450">
        <v>2</v>
      </c>
      <c r="O1548" s="726">
        <f t="shared" si="50"/>
        <v>4.2553191489361701E-2</v>
      </c>
      <c r="P1548" s="727">
        <v>1</v>
      </c>
      <c r="Q1548" s="352">
        <f t="shared" si="51"/>
        <v>66.666666666666671</v>
      </c>
      <c r="R1548" s="348"/>
      <c r="S1548" s="722"/>
    </row>
    <row r="1549" spans="1:19" s="447" customFormat="1">
      <c r="A1549" s="446" t="s">
        <v>4</v>
      </c>
      <c r="B1549" s="579" t="s">
        <v>3</v>
      </c>
      <c r="C1549" s="412" t="s">
        <v>1916</v>
      </c>
      <c r="D1549" s="579" t="s">
        <v>3157</v>
      </c>
      <c r="E1549" s="415" t="s">
        <v>3181</v>
      </c>
      <c r="F1549" s="448" t="s">
        <v>138</v>
      </c>
      <c r="G1549" s="412" t="s">
        <v>1941</v>
      </c>
      <c r="H1549" s="412" t="s">
        <v>11</v>
      </c>
      <c r="I1549" s="579" t="s">
        <v>6</v>
      </c>
      <c r="J1549" s="579" t="s">
        <v>66</v>
      </c>
      <c r="K1549" s="723">
        <v>0.34782608695652173</v>
      </c>
      <c r="L1549" s="449"/>
      <c r="M1549" s="450">
        <v>23</v>
      </c>
      <c r="N1549" s="450">
        <v>4</v>
      </c>
      <c r="O1549" s="726">
        <f t="shared" si="50"/>
        <v>0.17391304347826086</v>
      </c>
      <c r="P1549" s="727">
        <v>1</v>
      </c>
      <c r="Q1549" s="352">
        <f t="shared" si="51"/>
        <v>50</v>
      </c>
      <c r="R1549" s="348"/>
      <c r="S1549" s="722"/>
    </row>
    <row r="1550" spans="1:19" s="447" customFormat="1">
      <c r="A1550" s="446" t="s">
        <v>4</v>
      </c>
      <c r="B1550" s="579" t="s">
        <v>3</v>
      </c>
      <c r="C1550" s="412" t="s">
        <v>1917</v>
      </c>
      <c r="D1550" s="579" t="s">
        <v>3157</v>
      </c>
      <c r="E1550" s="415" t="s">
        <v>3182</v>
      </c>
      <c r="F1550" s="448" t="s">
        <v>138</v>
      </c>
      <c r="G1550" s="412" t="s">
        <v>1941</v>
      </c>
      <c r="H1550" s="412" t="s">
        <v>11</v>
      </c>
      <c r="I1550" s="579" t="s">
        <v>6</v>
      </c>
      <c r="J1550" s="579" t="s">
        <v>66</v>
      </c>
      <c r="K1550" s="723">
        <v>0.21428571428571427</v>
      </c>
      <c r="L1550" s="449"/>
      <c r="M1550" s="450">
        <v>42</v>
      </c>
      <c r="N1550" s="450">
        <v>8</v>
      </c>
      <c r="O1550" s="726">
        <f t="shared" si="50"/>
        <v>0.19047619047619047</v>
      </c>
      <c r="P1550" s="727">
        <v>1</v>
      </c>
      <c r="Q1550" s="352">
        <f t="shared" si="51"/>
        <v>88.888888888888886</v>
      </c>
      <c r="R1550" s="348"/>
      <c r="S1550" s="722"/>
    </row>
    <row r="1551" spans="1:19" s="447" customFormat="1">
      <c r="A1551" s="446" t="s">
        <v>4</v>
      </c>
      <c r="B1551" s="579" t="s">
        <v>3</v>
      </c>
      <c r="C1551" s="412" t="s">
        <v>1917</v>
      </c>
      <c r="D1551" s="579" t="s">
        <v>3158</v>
      </c>
      <c r="E1551" s="415" t="s">
        <v>3183</v>
      </c>
      <c r="F1551" s="448" t="s">
        <v>138</v>
      </c>
      <c r="G1551" s="412" t="s">
        <v>1941</v>
      </c>
      <c r="H1551" s="412" t="s">
        <v>11</v>
      </c>
      <c r="I1551" s="579" t="s">
        <v>6</v>
      </c>
      <c r="J1551" s="579" t="s">
        <v>66</v>
      </c>
      <c r="K1551" s="723">
        <v>0.31818181818181818</v>
      </c>
      <c r="L1551" s="449"/>
      <c r="M1551" s="450">
        <v>22</v>
      </c>
      <c r="N1551" s="450">
        <v>5</v>
      </c>
      <c r="O1551" s="726">
        <f t="shared" si="50"/>
        <v>0.22727272727272727</v>
      </c>
      <c r="P1551" s="727">
        <v>1</v>
      </c>
      <c r="Q1551" s="352">
        <f t="shared" si="51"/>
        <v>71.428571428571416</v>
      </c>
      <c r="R1551" s="348"/>
      <c r="S1551" s="722"/>
    </row>
    <row r="1552" spans="1:19" s="447" customFormat="1">
      <c r="A1552" s="446" t="s">
        <v>4</v>
      </c>
      <c r="B1552" s="579" t="s">
        <v>3</v>
      </c>
      <c r="C1552" s="412" t="s">
        <v>1919</v>
      </c>
      <c r="D1552" s="579" t="s">
        <v>3184</v>
      </c>
      <c r="E1552" s="415"/>
      <c r="F1552" s="448" t="s">
        <v>138</v>
      </c>
      <c r="G1552" s="412" t="s">
        <v>1941</v>
      </c>
      <c r="H1552" s="412" t="s">
        <v>11</v>
      </c>
      <c r="I1552" s="579" t="s">
        <v>6</v>
      </c>
      <c r="J1552" s="579" t="s">
        <v>66</v>
      </c>
      <c r="K1552" s="723">
        <v>4.5871559633027525E-2</v>
      </c>
      <c r="L1552" s="449"/>
      <c r="M1552" s="450">
        <v>109</v>
      </c>
      <c r="N1552" s="450">
        <v>3</v>
      </c>
      <c r="O1552" s="726">
        <f t="shared" si="50"/>
        <v>2.7522935779816515E-2</v>
      </c>
      <c r="P1552" s="727">
        <v>1</v>
      </c>
      <c r="Q1552" s="352">
        <f t="shared" si="51"/>
        <v>60</v>
      </c>
      <c r="R1552" s="348"/>
      <c r="S1552" s="722"/>
    </row>
    <row r="1553" spans="1:19" s="447" customFormat="1">
      <c r="A1553" s="446" t="s">
        <v>4</v>
      </c>
      <c r="B1553" s="579" t="s">
        <v>3</v>
      </c>
      <c r="C1553" s="412" t="s">
        <v>1919</v>
      </c>
      <c r="D1553" s="579" t="s">
        <v>3178</v>
      </c>
      <c r="E1553" s="415"/>
      <c r="F1553" s="448" t="s">
        <v>138</v>
      </c>
      <c r="G1553" s="412" t="s">
        <v>1941</v>
      </c>
      <c r="H1553" s="412" t="s">
        <v>11</v>
      </c>
      <c r="I1553" s="579" t="s">
        <v>6</v>
      </c>
      <c r="J1553" s="579" t="s">
        <v>66</v>
      </c>
      <c r="K1553" s="723">
        <v>3.9430449069003289E-2</v>
      </c>
      <c r="L1553" s="449"/>
      <c r="M1553" s="450">
        <v>913</v>
      </c>
      <c r="N1553" s="450">
        <v>28</v>
      </c>
      <c r="O1553" s="726">
        <f t="shared" si="50"/>
        <v>3.0668127053669222E-2</v>
      </c>
      <c r="P1553" s="727">
        <v>1</v>
      </c>
      <c r="Q1553" s="352">
        <f t="shared" si="51"/>
        <v>77.777777777777786</v>
      </c>
      <c r="R1553" s="348"/>
      <c r="S1553" s="722"/>
    </row>
    <row r="1554" spans="1:19" s="447" customFormat="1">
      <c r="A1554" s="446" t="s">
        <v>4</v>
      </c>
      <c r="B1554" s="579" t="s">
        <v>3</v>
      </c>
      <c r="C1554" s="412" t="s">
        <v>1919</v>
      </c>
      <c r="D1554" s="579" t="s">
        <v>3157</v>
      </c>
      <c r="E1554" s="415" t="s">
        <v>3185</v>
      </c>
      <c r="F1554" s="448" t="s">
        <v>138</v>
      </c>
      <c r="G1554" s="412" t="s">
        <v>1941</v>
      </c>
      <c r="H1554" s="412" t="s">
        <v>11</v>
      </c>
      <c r="I1554" s="579" t="s">
        <v>6</v>
      </c>
      <c r="J1554" s="579" t="s">
        <v>66</v>
      </c>
      <c r="K1554" s="723">
        <v>0.26470588235294118</v>
      </c>
      <c r="L1554" s="449"/>
      <c r="M1554" s="450">
        <v>34</v>
      </c>
      <c r="N1554" s="450">
        <v>7</v>
      </c>
      <c r="O1554" s="726">
        <f t="shared" si="50"/>
        <v>0.20588235294117646</v>
      </c>
      <c r="P1554" s="727">
        <v>1</v>
      </c>
      <c r="Q1554" s="352">
        <f t="shared" si="51"/>
        <v>77.777777777777786</v>
      </c>
      <c r="R1554" s="348"/>
      <c r="S1554" s="722"/>
    </row>
    <row r="1555" spans="1:19" s="447" customFormat="1">
      <c r="A1555" s="446" t="s">
        <v>4</v>
      </c>
      <c r="B1555" s="579" t="s">
        <v>3</v>
      </c>
      <c r="C1555" s="412" t="s">
        <v>1920</v>
      </c>
      <c r="D1555" s="579" t="s">
        <v>3178</v>
      </c>
      <c r="E1555" s="415"/>
      <c r="F1555" s="448" t="s">
        <v>138</v>
      </c>
      <c r="G1555" s="412" t="s">
        <v>1941</v>
      </c>
      <c r="H1555" s="412" t="s">
        <v>11</v>
      </c>
      <c r="I1555" s="579" t="s">
        <v>6</v>
      </c>
      <c r="J1555" s="579" t="s">
        <v>66</v>
      </c>
      <c r="K1555" s="723">
        <v>0.16666666666666663</v>
      </c>
      <c r="L1555" s="449"/>
      <c r="M1555" s="450">
        <v>18</v>
      </c>
      <c r="N1555" s="450">
        <v>2</v>
      </c>
      <c r="O1555" s="726">
        <f t="shared" si="50"/>
        <v>0.1111111111111111</v>
      </c>
      <c r="P1555" s="727">
        <v>1</v>
      </c>
      <c r="Q1555" s="352">
        <f t="shared" si="51"/>
        <v>66.666666666666686</v>
      </c>
      <c r="R1555" s="348"/>
      <c r="S1555" s="722"/>
    </row>
    <row r="1556" spans="1:19" s="447" customFormat="1">
      <c r="A1556" s="446" t="s">
        <v>4</v>
      </c>
      <c r="B1556" s="579" t="s">
        <v>3</v>
      </c>
      <c r="C1556" s="412" t="s">
        <v>1920</v>
      </c>
      <c r="D1556" s="579" t="s">
        <v>3157</v>
      </c>
      <c r="E1556" s="415"/>
      <c r="F1556" s="448" t="s">
        <v>138</v>
      </c>
      <c r="G1556" s="412" t="s">
        <v>1941</v>
      </c>
      <c r="H1556" s="412" t="s">
        <v>11</v>
      </c>
      <c r="I1556" s="579" t="s">
        <v>6</v>
      </c>
      <c r="J1556" s="579" t="s">
        <v>66</v>
      </c>
      <c r="K1556" s="723">
        <v>0.10714285714285714</v>
      </c>
      <c r="L1556" s="449"/>
      <c r="M1556" s="450">
        <v>84</v>
      </c>
      <c r="N1556" s="450">
        <v>8</v>
      </c>
      <c r="O1556" s="726">
        <f t="shared" si="50"/>
        <v>9.5238095238095233E-2</v>
      </c>
      <c r="P1556" s="727">
        <v>1</v>
      </c>
      <c r="Q1556" s="352">
        <f t="shared" si="51"/>
        <v>88.888888888888886</v>
      </c>
      <c r="R1556" s="348"/>
      <c r="S1556" s="722"/>
    </row>
    <row r="1557" spans="1:19" s="447" customFormat="1">
      <c r="A1557" s="446" t="s">
        <v>4</v>
      </c>
      <c r="B1557" s="579" t="s">
        <v>3</v>
      </c>
      <c r="C1557" s="412" t="s">
        <v>1920</v>
      </c>
      <c r="D1557" s="579" t="s">
        <v>3158</v>
      </c>
      <c r="E1557" s="415"/>
      <c r="F1557" s="448" t="s">
        <v>138</v>
      </c>
      <c r="G1557" s="412" t="s">
        <v>1941</v>
      </c>
      <c r="H1557" s="412" t="s">
        <v>11</v>
      </c>
      <c r="I1557" s="579" t="s">
        <v>6</v>
      </c>
      <c r="J1557" s="579" t="s">
        <v>66</v>
      </c>
      <c r="K1557" s="723">
        <v>0.14772727272727273</v>
      </c>
      <c r="L1557" s="449"/>
      <c r="M1557" s="450">
        <v>88</v>
      </c>
      <c r="N1557" s="450">
        <v>12</v>
      </c>
      <c r="O1557" s="726">
        <f t="shared" si="50"/>
        <v>0.13636363636363635</v>
      </c>
      <c r="P1557" s="727">
        <v>1</v>
      </c>
      <c r="Q1557" s="352">
        <f t="shared" si="51"/>
        <v>92.307692307692307</v>
      </c>
      <c r="R1557" s="348"/>
      <c r="S1557" s="722"/>
    </row>
    <row r="1558" spans="1:19" s="447" customFormat="1">
      <c r="A1558" s="446" t="s">
        <v>4</v>
      </c>
      <c r="B1558" s="579" t="s">
        <v>3</v>
      </c>
      <c r="C1558" s="412" t="s">
        <v>1920</v>
      </c>
      <c r="D1558" s="579" t="s">
        <v>3163</v>
      </c>
      <c r="E1558" s="415" t="s">
        <v>3186</v>
      </c>
      <c r="F1558" s="448" t="s">
        <v>138</v>
      </c>
      <c r="G1558" s="412" t="s">
        <v>1941</v>
      </c>
      <c r="H1558" s="412" t="s">
        <v>11</v>
      </c>
      <c r="I1558" s="579" t="s">
        <v>6</v>
      </c>
      <c r="J1558" s="579" t="s">
        <v>66</v>
      </c>
      <c r="K1558" s="723">
        <v>0.76923076923076938</v>
      </c>
      <c r="L1558" s="449"/>
      <c r="M1558" s="450">
        <v>26</v>
      </c>
      <c r="N1558" s="450">
        <v>18</v>
      </c>
      <c r="O1558" s="726">
        <f t="shared" si="50"/>
        <v>0.69230769230769229</v>
      </c>
      <c r="P1558" s="727">
        <v>1</v>
      </c>
      <c r="Q1558" s="352">
        <f t="shared" si="51"/>
        <v>89.999999999999986</v>
      </c>
      <c r="R1558" s="348"/>
      <c r="S1558" s="722"/>
    </row>
    <row r="1559" spans="1:19" s="447" customFormat="1">
      <c r="A1559" s="446" t="s">
        <v>4</v>
      </c>
      <c r="B1559" s="579" t="s">
        <v>591</v>
      </c>
      <c r="C1559" s="412" t="s">
        <v>1914</v>
      </c>
      <c r="D1559" s="579" t="s">
        <v>3163</v>
      </c>
      <c r="E1559" s="415"/>
      <c r="F1559" s="448" t="s">
        <v>138</v>
      </c>
      <c r="G1559" s="412" t="s">
        <v>1941</v>
      </c>
      <c r="H1559" s="412" t="s">
        <v>11</v>
      </c>
      <c r="I1559" s="579" t="s">
        <v>6</v>
      </c>
      <c r="J1559" s="579" t="s">
        <v>66</v>
      </c>
      <c r="K1559" s="723">
        <v>0.75609756097560976</v>
      </c>
      <c r="L1559" s="449"/>
      <c r="M1559" s="450">
        <v>41</v>
      </c>
      <c r="N1559" s="450">
        <v>29</v>
      </c>
      <c r="O1559" s="726">
        <f t="shared" si="50"/>
        <v>0.70731707317073167</v>
      </c>
      <c r="P1559" s="727">
        <v>1</v>
      </c>
      <c r="Q1559" s="352">
        <f t="shared" si="51"/>
        <v>93.548387096774192</v>
      </c>
      <c r="R1559" s="348"/>
      <c r="S1559" s="722"/>
    </row>
    <row r="1560" spans="1:19" s="447" customFormat="1">
      <c r="A1560" s="446" t="s">
        <v>4</v>
      </c>
      <c r="B1560" s="579" t="s">
        <v>591</v>
      </c>
      <c r="C1560" s="412" t="s">
        <v>1914</v>
      </c>
      <c r="D1560" s="579" t="s">
        <v>3164</v>
      </c>
      <c r="E1560" s="415"/>
      <c r="F1560" s="448" t="s">
        <v>138</v>
      </c>
      <c r="G1560" s="412" t="s">
        <v>1941</v>
      </c>
      <c r="H1560" s="412" t="s">
        <v>11</v>
      </c>
      <c r="I1560" s="579" t="s">
        <v>6</v>
      </c>
      <c r="J1560" s="579" t="s">
        <v>66</v>
      </c>
      <c r="K1560" s="723">
        <v>0.78787878787878785</v>
      </c>
      <c r="L1560" s="449"/>
      <c r="M1560" s="450">
        <v>33</v>
      </c>
      <c r="N1560" s="450">
        <v>23</v>
      </c>
      <c r="O1560" s="726">
        <f t="shared" si="50"/>
        <v>0.69696969696969702</v>
      </c>
      <c r="P1560" s="727">
        <v>1</v>
      </c>
      <c r="Q1560" s="352">
        <f t="shared" si="51"/>
        <v>88.461538461538453</v>
      </c>
      <c r="R1560" s="348"/>
      <c r="S1560" s="722"/>
    </row>
    <row r="1561" spans="1:19" s="447" customFormat="1">
      <c r="A1561" s="446" t="s">
        <v>4</v>
      </c>
      <c r="B1561" s="579" t="s">
        <v>591</v>
      </c>
      <c r="C1561" s="412" t="s">
        <v>1916</v>
      </c>
      <c r="D1561" s="579" t="s">
        <v>3163</v>
      </c>
      <c r="E1561" s="415" t="s">
        <v>3187</v>
      </c>
      <c r="F1561" s="448" t="s">
        <v>138</v>
      </c>
      <c r="G1561" s="412" t="s">
        <v>1941</v>
      </c>
      <c r="H1561" s="412" t="s">
        <v>11</v>
      </c>
      <c r="I1561" s="579" t="s">
        <v>6</v>
      </c>
      <c r="J1561" s="579" t="s">
        <v>66</v>
      </c>
      <c r="K1561" s="723">
        <v>0.75</v>
      </c>
      <c r="L1561" s="449"/>
      <c r="M1561" s="450">
        <v>12</v>
      </c>
      <c r="N1561" s="450">
        <v>7</v>
      </c>
      <c r="O1561" s="726">
        <f t="shared" si="50"/>
        <v>0.58333333333333337</v>
      </c>
      <c r="P1561" s="727">
        <v>1</v>
      </c>
      <c r="Q1561" s="352">
        <f t="shared" si="51"/>
        <v>77.777777777777786</v>
      </c>
      <c r="R1561" s="348"/>
      <c r="S1561" s="722"/>
    </row>
    <row r="1562" spans="1:19" s="447" customFormat="1">
      <c r="A1562" s="446" t="s">
        <v>4</v>
      </c>
      <c r="B1562" s="579" t="s">
        <v>591</v>
      </c>
      <c r="C1562" s="412" t="s">
        <v>1917</v>
      </c>
      <c r="D1562" s="579" t="s">
        <v>3163</v>
      </c>
      <c r="E1562" s="415" t="s">
        <v>3188</v>
      </c>
      <c r="F1562" s="448" t="s">
        <v>138</v>
      </c>
      <c r="G1562" s="412" t="s">
        <v>1941</v>
      </c>
      <c r="H1562" s="412" t="s">
        <v>11</v>
      </c>
      <c r="I1562" s="579" t="s">
        <v>6</v>
      </c>
      <c r="J1562" s="579" t="s">
        <v>66</v>
      </c>
      <c r="K1562" s="723">
        <v>0.77419354838709675</v>
      </c>
      <c r="L1562" s="449"/>
      <c r="M1562" s="450">
        <v>62</v>
      </c>
      <c r="N1562" s="450">
        <v>45</v>
      </c>
      <c r="O1562" s="726">
        <f t="shared" si="50"/>
        <v>0.72580645161290325</v>
      </c>
      <c r="P1562" s="727">
        <v>1</v>
      </c>
      <c r="Q1562" s="352">
        <f t="shared" si="51"/>
        <v>93.75</v>
      </c>
      <c r="R1562" s="348"/>
      <c r="S1562" s="722"/>
    </row>
    <row r="1563" spans="1:19" s="447" customFormat="1">
      <c r="A1563" s="446" t="s">
        <v>4</v>
      </c>
      <c r="B1563" s="579" t="s">
        <v>591</v>
      </c>
      <c r="C1563" s="412" t="s">
        <v>1917</v>
      </c>
      <c r="D1563" s="579" t="s">
        <v>3164</v>
      </c>
      <c r="E1563" s="415"/>
      <c r="F1563" s="448" t="s">
        <v>138</v>
      </c>
      <c r="G1563" s="412" t="s">
        <v>1941</v>
      </c>
      <c r="H1563" s="412" t="s">
        <v>11</v>
      </c>
      <c r="I1563" s="579" t="s">
        <v>6</v>
      </c>
      <c r="J1563" s="579" t="s">
        <v>66</v>
      </c>
      <c r="K1563" s="723">
        <v>0.8</v>
      </c>
      <c r="L1563" s="449"/>
      <c r="M1563" s="450">
        <v>25</v>
      </c>
      <c r="N1563" s="450">
        <v>18</v>
      </c>
      <c r="O1563" s="726">
        <f t="shared" si="50"/>
        <v>0.72</v>
      </c>
      <c r="P1563" s="727">
        <v>1</v>
      </c>
      <c r="Q1563" s="352">
        <f t="shared" si="51"/>
        <v>90</v>
      </c>
      <c r="R1563" s="348"/>
      <c r="S1563" s="722"/>
    </row>
    <row r="1564" spans="1:19" s="447" customFormat="1">
      <c r="A1564" s="446" t="s">
        <v>4</v>
      </c>
      <c r="B1564" s="579" t="s">
        <v>591</v>
      </c>
      <c r="C1564" s="412" t="s">
        <v>1920</v>
      </c>
      <c r="D1564" s="579" t="s">
        <v>3164</v>
      </c>
      <c r="E1564" s="415"/>
      <c r="F1564" s="448" t="s">
        <v>138</v>
      </c>
      <c r="G1564" s="412" t="s">
        <v>1941</v>
      </c>
      <c r="H1564" s="412" t="s">
        <v>11</v>
      </c>
      <c r="I1564" s="579" t="s">
        <v>6</v>
      </c>
      <c r="J1564" s="579" t="s">
        <v>66</v>
      </c>
      <c r="K1564" s="723">
        <v>0.76923076923076938</v>
      </c>
      <c r="L1564" s="449"/>
      <c r="M1564" s="450">
        <v>26</v>
      </c>
      <c r="N1564" s="450">
        <v>19</v>
      </c>
      <c r="O1564" s="726">
        <f t="shared" si="50"/>
        <v>0.73076923076923073</v>
      </c>
      <c r="P1564" s="727">
        <v>1</v>
      </c>
      <c r="Q1564" s="352">
        <f t="shared" si="51"/>
        <v>94.999999999999986</v>
      </c>
      <c r="R1564" s="348"/>
      <c r="S1564" s="722"/>
    </row>
    <row r="1565" spans="1:19" s="447" customFormat="1">
      <c r="A1565" s="446" t="s">
        <v>4</v>
      </c>
      <c r="B1565" s="579" t="s">
        <v>3160</v>
      </c>
      <c r="C1565" s="412" t="s">
        <v>38</v>
      </c>
      <c r="D1565" s="579" t="s">
        <v>3155</v>
      </c>
      <c r="E1565" s="415" t="s">
        <v>3156</v>
      </c>
      <c r="F1565" s="448" t="s">
        <v>138</v>
      </c>
      <c r="G1565" s="412" t="s">
        <v>1942</v>
      </c>
      <c r="H1565" s="412" t="s">
        <v>11</v>
      </c>
      <c r="I1565" s="579" t="s">
        <v>6</v>
      </c>
      <c r="J1565" s="579" t="s">
        <v>66</v>
      </c>
      <c r="K1565" s="723">
        <v>6.0869565217391307E-2</v>
      </c>
      <c r="L1565" s="449"/>
      <c r="M1565" s="450">
        <v>115</v>
      </c>
      <c r="N1565" s="450">
        <v>5</v>
      </c>
      <c r="O1565" s="726">
        <f>N1565/M1565</f>
        <v>4.3478260869565216E-2</v>
      </c>
      <c r="P1565" s="727">
        <v>1</v>
      </c>
      <c r="Q1565" s="352">
        <f>N1565/(M1565*K1565/100)</f>
        <v>71.428571428571416</v>
      </c>
      <c r="R1565" s="348"/>
      <c r="S1565" s="722"/>
    </row>
    <row r="1566" spans="1:19" s="447" customFormat="1">
      <c r="A1566" s="446" t="s">
        <v>4</v>
      </c>
      <c r="B1566" s="579" t="s">
        <v>3160</v>
      </c>
      <c r="C1566" s="412" t="s">
        <v>38</v>
      </c>
      <c r="D1566" s="579" t="s">
        <v>3157</v>
      </c>
      <c r="E1566" s="415"/>
      <c r="F1566" s="448" t="s">
        <v>138</v>
      </c>
      <c r="G1566" s="412" t="s">
        <v>1942</v>
      </c>
      <c r="H1566" s="412" t="s">
        <v>11</v>
      </c>
      <c r="I1566" s="579" t="s">
        <v>6</v>
      </c>
      <c r="J1566" s="579" t="s">
        <v>66</v>
      </c>
      <c r="K1566" s="723">
        <v>0.14388489208633093</v>
      </c>
      <c r="L1566" s="449"/>
      <c r="M1566" s="450">
        <v>139</v>
      </c>
      <c r="N1566" s="450">
        <v>16</v>
      </c>
      <c r="O1566" s="726">
        <f t="shared" ref="O1566:O1624" si="52">N1566/M1566</f>
        <v>0.11510791366906475</v>
      </c>
      <c r="P1566" s="727">
        <v>1</v>
      </c>
      <c r="Q1566" s="352">
        <f t="shared" ref="Q1566:Q1624" si="53">N1566/(M1566*K1566/100)</f>
        <v>80</v>
      </c>
      <c r="R1566" s="348"/>
      <c r="S1566" s="722"/>
    </row>
    <row r="1567" spans="1:19" s="447" customFormat="1">
      <c r="A1567" s="446" t="s">
        <v>4</v>
      </c>
      <c r="B1567" s="579" t="s">
        <v>3160</v>
      </c>
      <c r="C1567" s="412" t="s">
        <v>38</v>
      </c>
      <c r="D1567" s="579" t="s">
        <v>3158</v>
      </c>
      <c r="E1567" s="415" t="s">
        <v>3159</v>
      </c>
      <c r="F1567" s="448" t="s">
        <v>138</v>
      </c>
      <c r="G1567" s="412" t="s">
        <v>1942</v>
      </c>
      <c r="H1567" s="412" t="s">
        <v>11</v>
      </c>
      <c r="I1567" s="579" t="s">
        <v>6</v>
      </c>
      <c r="J1567" s="579" t="s">
        <v>66</v>
      </c>
      <c r="K1567" s="723">
        <v>0.32</v>
      </c>
      <c r="L1567" s="449"/>
      <c r="M1567" s="450">
        <v>25</v>
      </c>
      <c r="N1567" s="450">
        <v>7</v>
      </c>
      <c r="O1567" s="726">
        <f t="shared" si="52"/>
        <v>0.28000000000000003</v>
      </c>
      <c r="P1567" s="727">
        <v>1</v>
      </c>
      <c r="Q1567" s="352">
        <f t="shared" si="53"/>
        <v>87.5</v>
      </c>
      <c r="R1567" s="348"/>
      <c r="S1567" s="722"/>
    </row>
    <row r="1568" spans="1:19" s="447" customFormat="1">
      <c r="A1568" s="446" t="s">
        <v>4</v>
      </c>
      <c r="B1568" s="579" t="s">
        <v>3160</v>
      </c>
      <c r="C1568" s="412" t="s">
        <v>1913</v>
      </c>
      <c r="D1568" s="579" t="s">
        <v>3161</v>
      </c>
      <c r="E1568" s="415"/>
      <c r="F1568" s="448" t="s">
        <v>138</v>
      </c>
      <c r="G1568" s="412" t="s">
        <v>1942</v>
      </c>
      <c r="H1568" s="412" t="s">
        <v>11</v>
      </c>
      <c r="I1568" s="579" t="s">
        <v>6</v>
      </c>
      <c r="J1568" s="579" t="s">
        <v>66</v>
      </c>
      <c r="K1568" s="723">
        <v>3.7486218302094816E-2</v>
      </c>
      <c r="L1568" s="449"/>
      <c r="M1568" s="450">
        <v>1814</v>
      </c>
      <c r="N1568" s="450">
        <v>54</v>
      </c>
      <c r="O1568" s="726">
        <f t="shared" si="52"/>
        <v>2.9768467475192944E-2</v>
      </c>
      <c r="P1568" s="727">
        <v>1</v>
      </c>
      <c r="Q1568" s="352">
        <f t="shared" si="53"/>
        <v>79.411764705882348</v>
      </c>
      <c r="R1568" s="348"/>
      <c r="S1568" s="722"/>
    </row>
    <row r="1569" spans="1:19" s="447" customFormat="1">
      <c r="A1569" s="446" t="s">
        <v>4</v>
      </c>
      <c r="B1569" s="579" t="s">
        <v>3160</v>
      </c>
      <c r="C1569" s="412" t="s">
        <v>1913</v>
      </c>
      <c r="D1569" s="579" t="s">
        <v>3155</v>
      </c>
      <c r="E1569" s="415"/>
      <c r="F1569" s="448" t="s">
        <v>138</v>
      </c>
      <c r="G1569" s="412" t="s">
        <v>1942</v>
      </c>
      <c r="H1569" s="412" t="s">
        <v>11</v>
      </c>
      <c r="I1569" s="579" t="s">
        <v>6</v>
      </c>
      <c r="J1569" s="579" t="s">
        <v>66</v>
      </c>
      <c r="K1569" s="723">
        <v>0.35714285714285715</v>
      </c>
      <c r="L1569" s="449"/>
      <c r="M1569" s="450">
        <v>14</v>
      </c>
      <c r="N1569" s="450">
        <v>4</v>
      </c>
      <c r="O1569" s="726">
        <f t="shared" si="52"/>
        <v>0.2857142857142857</v>
      </c>
      <c r="P1569" s="727">
        <v>1</v>
      </c>
      <c r="Q1569" s="352">
        <f t="shared" si="53"/>
        <v>80</v>
      </c>
      <c r="R1569" s="348"/>
      <c r="S1569" s="722"/>
    </row>
    <row r="1570" spans="1:19" s="447" customFormat="1">
      <c r="A1570" s="446" t="s">
        <v>4</v>
      </c>
      <c r="B1570" s="579" t="s">
        <v>3160</v>
      </c>
      <c r="C1570" s="412" t="s">
        <v>1913</v>
      </c>
      <c r="D1570" s="579" t="s">
        <v>3157</v>
      </c>
      <c r="E1570" s="415"/>
      <c r="F1570" s="448" t="s">
        <v>138</v>
      </c>
      <c r="G1570" s="412" t="s">
        <v>1942</v>
      </c>
      <c r="H1570" s="412" t="s">
        <v>11</v>
      </c>
      <c r="I1570" s="579" t="s">
        <v>6</v>
      </c>
      <c r="J1570" s="579" t="s">
        <v>66</v>
      </c>
      <c r="K1570" s="723">
        <v>7.1428571428571425E-2</v>
      </c>
      <c r="L1570" s="449"/>
      <c r="M1570" s="450">
        <v>84</v>
      </c>
      <c r="N1570" s="450">
        <v>3</v>
      </c>
      <c r="O1570" s="726">
        <f t="shared" si="52"/>
        <v>3.5714285714285712E-2</v>
      </c>
      <c r="P1570" s="727">
        <v>1</v>
      </c>
      <c r="Q1570" s="352">
        <f t="shared" si="53"/>
        <v>50</v>
      </c>
      <c r="R1570" s="348"/>
      <c r="S1570" s="722"/>
    </row>
    <row r="1571" spans="1:19" s="447" customFormat="1">
      <c r="A1571" s="446" t="s">
        <v>4</v>
      </c>
      <c r="B1571" s="579" t="s">
        <v>3160</v>
      </c>
      <c r="C1571" s="412" t="s">
        <v>1914</v>
      </c>
      <c r="D1571" s="579" t="s">
        <v>3157</v>
      </c>
      <c r="E1571" s="415" t="s">
        <v>3162</v>
      </c>
      <c r="F1571" s="448" t="s">
        <v>138</v>
      </c>
      <c r="G1571" s="412" t="s">
        <v>1942</v>
      </c>
      <c r="H1571" s="412" t="s">
        <v>11</v>
      </c>
      <c r="I1571" s="579" t="s">
        <v>6</v>
      </c>
      <c r="J1571" s="579" t="s">
        <v>66</v>
      </c>
      <c r="K1571" s="723">
        <v>0.18181818181818182</v>
      </c>
      <c r="L1571" s="449"/>
      <c r="M1571" s="450">
        <v>66</v>
      </c>
      <c r="N1571" s="450">
        <v>9</v>
      </c>
      <c r="O1571" s="726">
        <f t="shared" si="52"/>
        <v>0.13636363636363635</v>
      </c>
      <c r="P1571" s="727">
        <v>1</v>
      </c>
      <c r="Q1571" s="352">
        <f t="shared" si="53"/>
        <v>75</v>
      </c>
      <c r="R1571" s="348"/>
      <c r="S1571" s="722"/>
    </row>
    <row r="1572" spans="1:19" s="447" customFormat="1">
      <c r="A1572" s="446" t="s">
        <v>4</v>
      </c>
      <c r="B1572" s="579" t="s">
        <v>3160</v>
      </c>
      <c r="C1572" s="412" t="s">
        <v>1914</v>
      </c>
      <c r="D1572" s="579" t="s">
        <v>3158</v>
      </c>
      <c r="E1572" s="415"/>
      <c r="F1572" s="448" t="s">
        <v>138</v>
      </c>
      <c r="G1572" s="412" t="s">
        <v>1942</v>
      </c>
      <c r="H1572" s="412" t="s">
        <v>11</v>
      </c>
      <c r="I1572" s="579" t="s">
        <v>6</v>
      </c>
      <c r="J1572" s="579" t="s">
        <v>66</v>
      </c>
      <c r="K1572" s="723">
        <v>0.24</v>
      </c>
      <c r="L1572" s="449"/>
      <c r="M1572" s="450">
        <v>75</v>
      </c>
      <c r="N1572" s="450">
        <v>10</v>
      </c>
      <c r="O1572" s="726">
        <f t="shared" si="52"/>
        <v>0.13333333333333333</v>
      </c>
      <c r="P1572" s="727">
        <v>1</v>
      </c>
      <c r="Q1572" s="352">
        <f t="shared" si="53"/>
        <v>55.555555555555557</v>
      </c>
      <c r="R1572" s="348"/>
      <c r="S1572" s="722"/>
    </row>
    <row r="1573" spans="1:19" s="447" customFormat="1">
      <c r="A1573" s="446" t="s">
        <v>4</v>
      </c>
      <c r="B1573" s="579" t="s">
        <v>3160</v>
      </c>
      <c r="C1573" s="412" t="s">
        <v>1914</v>
      </c>
      <c r="D1573" s="579" t="s">
        <v>3163</v>
      </c>
      <c r="E1573" s="415"/>
      <c r="F1573" s="448" t="s">
        <v>138</v>
      </c>
      <c r="G1573" s="412" t="s">
        <v>1942</v>
      </c>
      <c r="H1573" s="412" t="s">
        <v>11</v>
      </c>
      <c r="I1573" s="579" t="s">
        <v>6</v>
      </c>
      <c r="J1573" s="579" t="s">
        <v>66</v>
      </c>
      <c r="K1573" s="723">
        <v>0.45370370370370372</v>
      </c>
      <c r="L1573" s="449"/>
      <c r="M1573" s="450">
        <v>108</v>
      </c>
      <c r="N1573" s="450">
        <v>36</v>
      </c>
      <c r="O1573" s="726">
        <f t="shared" si="52"/>
        <v>0.33333333333333331</v>
      </c>
      <c r="P1573" s="727">
        <v>1</v>
      </c>
      <c r="Q1573" s="352">
        <f t="shared" si="53"/>
        <v>73.469387755102048</v>
      </c>
      <c r="R1573" s="348"/>
      <c r="S1573" s="722"/>
    </row>
    <row r="1574" spans="1:19" s="447" customFormat="1">
      <c r="A1574" s="446" t="s">
        <v>4</v>
      </c>
      <c r="B1574" s="579" t="s">
        <v>3160</v>
      </c>
      <c r="C1574" s="412" t="s">
        <v>1914</v>
      </c>
      <c r="D1574" s="579" t="s">
        <v>3164</v>
      </c>
      <c r="E1574" s="415"/>
      <c r="F1574" s="448" t="s">
        <v>138</v>
      </c>
      <c r="G1574" s="412" t="s">
        <v>1942</v>
      </c>
      <c r="H1574" s="412" t="s">
        <v>11</v>
      </c>
      <c r="I1574" s="579" t="s">
        <v>6</v>
      </c>
      <c r="J1574" s="579" t="s">
        <v>66</v>
      </c>
      <c r="K1574" s="723">
        <v>0.76923076923076938</v>
      </c>
      <c r="L1574" s="449"/>
      <c r="M1574" s="450">
        <v>13</v>
      </c>
      <c r="N1574" s="450">
        <v>10</v>
      </c>
      <c r="O1574" s="726">
        <f t="shared" si="52"/>
        <v>0.76923076923076927</v>
      </c>
      <c r="P1574" s="727">
        <v>1</v>
      </c>
      <c r="Q1574" s="352">
        <f t="shared" si="53"/>
        <v>99.999999999999986</v>
      </c>
      <c r="R1574" s="348"/>
      <c r="S1574" s="722"/>
    </row>
    <row r="1575" spans="1:19" s="447" customFormat="1">
      <c r="A1575" s="446" t="s">
        <v>4</v>
      </c>
      <c r="B1575" s="579" t="s">
        <v>3160</v>
      </c>
      <c r="C1575" s="412" t="s">
        <v>1915</v>
      </c>
      <c r="D1575" s="579" t="s">
        <v>3155</v>
      </c>
      <c r="E1575" s="415"/>
      <c r="F1575" s="448" t="s">
        <v>138</v>
      </c>
      <c r="G1575" s="412" t="s">
        <v>1942</v>
      </c>
      <c r="H1575" s="412" t="s">
        <v>11</v>
      </c>
      <c r="I1575" s="579" t="s">
        <v>6</v>
      </c>
      <c r="J1575" s="579" t="s">
        <v>66</v>
      </c>
      <c r="K1575" s="723">
        <v>8.4507042253521125E-2</v>
      </c>
      <c r="L1575" s="449"/>
      <c r="M1575" s="450">
        <v>71</v>
      </c>
      <c r="N1575" s="450">
        <v>4</v>
      </c>
      <c r="O1575" s="726">
        <f t="shared" si="52"/>
        <v>5.6338028169014086E-2</v>
      </c>
      <c r="P1575" s="727">
        <v>1</v>
      </c>
      <c r="Q1575" s="352">
        <f t="shared" si="53"/>
        <v>66.666666666666671</v>
      </c>
      <c r="R1575" s="348"/>
      <c r="S1575" s="722"/>
    </row>
    <row r="1576" spans="1:19" s="447" customFormat="1">
      <c r="A1576" s="446" t="s">
        <v>4</v>
      </c>
      <c r="B1576" s="579" t="s">
        <v>3160</v>
      </c>
      <c r="C1576" s="412" t="s">
        <v>1915</v>
      </c>
      <c r="D1576" s="579" t="s">
        <v>3155</v>
      </c>
      <c r="E1576" s="415" t="s">
        <v>3165</v>
      </c>
      <c r="F1576" s="448" t="s">
        <v>138</v>
      </c>
      <c r="G1576" s="412" t="s">
        <v>1942</v>
      </c>
      <c r="H1576" s="412" t="s">
        <v>11</v>
      </c>
      <c r="I1576" s="579" t="s">
        <v>6</v>
      </c>
      <c r="J1576" s="579" t="s">
        <v>66</v>
      </c>
      <c r="K1576" s="723">
        <v>0.25</v>
      </c>
      <c r="L1576" s="449" t="s">
        <v>3166</v>
      </c>
      <c r="M1576" s="450">
        <v>12</v>
      </c>
      <c r="N1576" s="450">
        <v>3</v>
      </c>
      <c r="O1576" s="726">
        <f t="shared" si="52"/>
        <v>0.25</v>
      </c>
      <c r="P1576" s="727">
        <v>1</v>
      </c>
      <c r="Q1576" s="352">
        <f t="shared" si="53"/>
        <v>100</v>
      </c>
      <c r="R1576" s="348"/>
      <c r="S1576" s="722"/>
    </row>
    <row r="1577" spans="1:19" s="447" customFormat="1">
      <c r="A1577" s="446" t="s">
        <v>4</v>
      </c>
      <c r="B1577" s="579" t="s">
        <v>3160</v>
      </c>
      <c r="C1577" s="412" t="s">
        <v>1915</v>
      </c>
      <c r="D1577" s="579" t="s">
        <v>3157</v>
      </c>
      <c r="E1577" s="415"/>
      <c r="F1577" s="448" t="s">
        <v>138</v>
      </c>
      <c r="G1577" s="412" t="s">
        <v>1942</v>
      </c>
      <c r="H1577" s="412" t="s">
        <v>11</v>
      </c>
      <c r="I1577" s="579" t="s">
        <v>6</v>
      </c>
      <c r="J1577" s="579" t="s">
        <v>66</v>
      </c>
      <c r="K1577" s="723">
        <v>0.12068965517241378</v>
      </c>
      <c r="L1577" s="449"/>
      <c r="M1577" s="450">
        <v>58</v>
      </c>
      <c r="N1577" s="450">
        <v>4</v>
      </c>
      <c r="O1577" s="726">
        <f t="shared" si="52"/>
        <v>6.8965517241379309E-2</v>
      </c>
      <c r="P1577" s="727">
        <v>1</v>
      </c>
      <c r="Q1577" s="352">
        <f t="shared" si="53"/>
        <v>57.142857142857146</v>
      </c>
      <c r="R1577" s="348"/>
      <c r="S1577" s="722"/>
    </row>
    <row r="1578" spans="1:19" s="447" customFormat="1">
      <c r="A1578" s="446" t="s">
        <v>4</v>
      </c>
      <c r="B1578" s="579" t="s">
        <v>3160</v>
      </c>
      <c r="C1578" s="412" t="s">
        <v>1916</v>
      </c>
      <c r="D1578" s="579" t="s">
        <v>3155</v>
      </c>
      <c r="E1578" s="415" t="s">
        <v>3167</v>
      </c>
      <c r="F1578" s="448" t="s">
        <v>138</v>
      </c>
      <c r="G1578" s="412" t="s">
        <v>1942</v>
      </c>
      <c r="H1578" s="412" t="s">
        <v>11</v>
      </c>
      <c r="I1578" s="579" t="s">
        <v>6</v>
      </c>
      <c r="J1578" s="579" t="s">
        <v>66</v>
      </c>
      <c r="K1578" s="723">
        <v>6.3492063492063489E-2</v>
      </c>
      <c r="L1578" s="449"/>
      <c r="M1578" s="450">
        <v>63</v>
      </c>
      <c r="N1578" s="450">
        <v>3</v>
      </c>
      <c r="O1578" s="726">
        <f t="shared" si="52"/>
        <v>4.7619047619047616E-2</v>
      </c>
      <c r="P1578" s="727">
        <v>1</v>
      </c>
      <c r="Q1578" s="352">
        <f t="shared" si="53"/>
        <v>75</v>
      </c>
      <c r="R1578" s="348"/>
      <c r="S1578" s="722"/>
    </row>
    <row r="1579" spans="1:19" s="447" customFormat="1">
      <c r="A1579" s="446" t="s">
        <v>4</v>
      </c>
      <c r="B1579" s="579" t="s">
        <v>3160</v>
      </c>
      <c r="C1579" s="412" t="s">
        <v>1916</v>
      </c>
      <c r="D1579" s="579" t="s">
        <v>3155</v>
      </c>
      <c r="E1579" s="415" t="s">
        <v>3168</v>
      </c>
      <c r="F1579" s="448" t="s">
        <v>138</v>
      </c>
      <c r="G1579" s="412" t="s">
        <v>1942</v>
      </c>
      <c r="H1579" s="412" t="s">
        <v>11</v>
      </c>
      <c r="I1579" s="579" t="s">
        <v>6</v>
      </c>
      <c r="J1579" s="579" t="s">
        <v>66</v>
      </c>
      <c r="K1579" s="723">
        <v>6.9767441860465115E-2</v>
      </c>
      <c r="L1579" s="449" t="s">
        <v>3166</v>
      </c>
      <c r="M1579" s="450">
        <v>43</v>
      </c>
      <c r="N1579" s="450">
        <v>3</v>
      </c>
      <c r="O1579" s="726">
        <f t="shared" si="52"/>
        <v>6.9767441860465115E-2</v>
      </c>
      <c r="P1579" s="727">
        <v>1</v>
      </c>
      <c r="Q1579" s="352">
        <f t="shared" si="53"/>
        <v>100</v>
      </c>
      <c r="R1579" s="348"/>
      <c r="S1579" s="722"/>
    </row>
    <row r="1580" spans="1:19" s="447" customFormat="1">
      <c r="A1580" s="446" t="s">
        <v>4</v>
      </c>
      <c r="B1580" s="579" t="s">
        <v>3160</v>
      </c>
      <c r="C1580" s="412" t="s">
        <v>1916</v>
      </c>
      <c r="D1580" s="579" t="s">
        <v>3157</v>
      </c>
      <c r="E1580" s="415"/>
      <c r="F1580" s="448" t="s">
        <v>138</v>
      </c>
      <c r="G1580" s="412" t="s">
        <v>1942</v>
      </c>
      <c r="H1580" s="412" t="s">
        <v>11</v>
      </c>
      <c r="I1580" s="579" t="s">
        <v>6</v>
      </c>
      <c r="J1580" s="579" t="s">
        <v>66</v>
      </c>
      <c r="K1580" s="723">
        <v>0.12345679012345678</v>
      </c>
      <c r="L1580" s="449"/>
      <c r="M1580" s="450">
        <v>81</v>
      </c>
      <c r="N1580" s="450">
        <v>9</v>
      </c>
      <c r="O1580" s="726">
        <f t="shared" si="52"/>
        <v>0.1111111111111111</v>
      </c>
      <c r="P1580" s="727">
        <v>1</v>
      </c>
      <c r="Q1580" s="352">
        <f t="shared" si="53"/>
        <v>90</v>
      </c>
      <c r="R1580" s="348"/>
      <c r="S1580" s="722"/>
    </row>
    <row r="1581" spans="1:19" s="447" customFormat="1">
      <c r="A1581" s="446" t="s">
        <v>4</v>
      </c>
      <c r="B1581" s="579" t="s">
        <v>3160</v>
      </c>
      <c r="C1581" s="412" t="s">
        <v>1916</v>
      </c>
      <c r="D1581" s="579" t="s">
        <v>3157</v>
      </c>
      <c r="E1581" s="415"/>
      <c r="F1581" s="448" t="s">
        <v>138</v>
      </c>
      <c r="G1581" s="412" t="s">
        <v>1942</v>
      </c>
      <c r="H1581" s="412" t="s">
        <v>11</v>
      </c>
      <c r="I1581" s="579" t="s">
        <v>6</v>
      </c>
      <c r="J1581" s="579" t="s">
        <v>66</v>
      </c>
      <c r="K1581" s="723">
        <v>0.1111111111111111</v>
      </c>
      <c r="L1581" s="449" t="s">
        <v>3166</v>
      </c>
      <c r="M1581" s="450">
        <v>27</v>
      </c>
      <c r="N1581" s="450">
        <v>3</v>
      </c>
      <c r="O1581" s="726">
        <f t="shared" si="52"/>
        <v>0.1111111111111111</v>
      </c>
      <c r="P1581" s="727">
        <v>1</v>
      </c>
      <c r="Q1581" s="352">
        <f t="shared" si="53"/>
        <v>100</v>
      </c>
      <c r="R1581" s="348"/>
      <c r="S1581" s="722"/>
    </row>
    <row r="1582" spans="1:19" s="447" customFormat="1">
      <c r="A1582" s="446" t="s">
        <v>4</v>
      </c>
      <c r="B1582" s="579" t="s">
        <v>3160</v>
      </c>
      <c r="C1582" s="412" t="s">
        <v>1916</v>
      </c>
      <c r="D1582" s="579" t="s">
        <v>3157</v>
      </c>
      <c r="E1582" s="415" t="s">
        <v>3169</v>
      </c>
      <c r="F1582" s="448" t="s">
        <v>138</v>
      </c>
      <c r="G1582" s="412" t="s">
        <v>1942</v>
      </c>
      <c r="H1582" s="412" t="s">
        <v>11</v>
      </c>
      <c r="I1582" s="579" t="s">
        <v>6</v>
      </c>
      <c r="J1582" s="579" t="s">
        <v>66</v>
      </c>
      <c r="K1582" s="723">
        <v>0.26315789473684209</v>
      </c>
      <c r="L1582" s="449" t="s">
        <v>3170</v>
      </c>
      <c r="M1582" s="450">
        <v>19</v>
      </c>
      <c r="N1582" s="450">
        <v>3</v>
      </c>
      <c r="O1582" s="726">
        <f t="shared" si="52"/>
        <v>0.15789473684210525</v>
      </c>
      <c r="P1582" s="727">
        <v>1</v>
      </c>
      <c r="Q1582" s="352">
        <f t="shared" si="53"/>
        <v>60</v>
      </c>
      <c r="R1582" s="348"/>
      <c r="S1582" s="722"/>
    </row>
    <row r="1583" spans="1:19" s="447" customFormat="1">
      <c r="A1583" s="446" t="s">
        <v>4</v>
      </c>
      <c r="B1583" s="579" t="s">
        <v>3160</v>
      </c>
      <c r="C1583" s="412" t="s">
        <v>1916</v>
      </c>
      <c r="D1583" s="579" t="s">
        <v>3158</v>
      </c>
      <c r="E1583" s="415"/>
      <c r="F1583" s="448" t="s">
        <v>138</v>
      </c>
      <c r="G1583" s="412" t="s">
        <v>1942</v>
      </c>
      <c r="H1583" s="412" t="s">
        <v>11</v>
      </c>
      <c r="I1583" s="579" t="s">
        <v>6</v>
      </c>
      <c r="J1583" s="579" t="s">
        <v>66</v>
      </c>
      <c r="K1583" s="723">
        <v>0.27586206896551724</v>
      </c>
      <c r="L1583" s="449"/>
      <c r="M1583" s="450">
        <v>29</v>
      </c>
      <c r="N1583" s="450">
        <v>8</v>
      </c>
      <c r="O1583" s="726">
        <f t="shared" si="52"/>
        <v>0.27586206896551724</v>
      </c>
      <c r="P1583" s="727">
        <v>1</v>
      </c>
      <c r="Q1583" s="352">
        <f t="shared" si="53"/>
        <v>100</v>
      </c>
      <c r="R1583" s="348"/>
      <c r="S1583" s="722"/>
    </row>
    <row r="1584" spans="1:19" s="447" customFormat="1">
      <c r="A1584" s="446" t="s">
        <v>4</v>
      </c>
      <c r="B1584" s="579" t="s">
        <v>3160</v>
      </c>
      <c r="C1584" s="412" t="s">
        <v>1916</v>
      </c>
      <c r="D1584" s="579" t="s">
        <v>3163</v>
      </c>
      <c r="E1584" s="415"/>
      <c r="F1584" s="448" t="s">
        <v>138</v>
      </c>
      <c r="G1584" s="412" t="s">
        <v>1942</v>
      </c>
      <c r="H1584" s="412" t="s">
        <v>11</v>
      </c>
      <c r="I1584" s="579" t="s">
        <v>6</v>
      </c>
      <c r="J1584" s="579" t="s">
        <v>66</v>
      </c>
      <c r="K1584" s="723">
        <v>0.4</v>
      </c>
      <c r="L1584" s="449"/>
      <c r="M1584" s="450">
        <v>25</v>
      </c>
      <c r="N1584" s="450">
        <v>10</v>
      </c>
      <c r="O1584" s="726">
        <f t="shared" si="52"/>
        <v>0.4</v>
      </c>
      <c r="P1584" s="727">
        <v>1</v>
      </c>
      <c r="Q1584" s="352">
        <f t="shared" si="53"/>
        <v>100</v>
      </c>
      <c r="R1584" s="348"/>
      <c r="S1584" s="722"/>
    </row>
    <row r="1585" spans="1:19" s="447" customFormat="1">
      <c r="A1585" s="446" t="s">
        <v>4</v>
      </c>
      <c r="B1585" s="579" t="s">
        <v>3160</v>
      </c>
      <c r="C1585" s="412" t="s">
        <v>1916</v>
      </c>
      <c r="D1585" s="579" t="s">
        <v>3163</v>
      </c>
      <c r="E1585" s="415" t="s">
        <v>3171</v>
      </c>
      <c r="F1585" s="448" t="s">
        <v>138</v>
      </c>
      <c r="G1585" s="412" t="s">
        <v>1942</v>
      </c>
      <c r="H1585" s="412" t="s">
        <v>11</v>
      </c>
      <c r="I1585" s="579" t="s">
        <v>6</v>
      </c>
      <c r="J1585" s="579" t="s">
        <v>66</v>
      </c>
      <c r="K1585" s="723">
        <v>0.45454545454545453</v>
      </c>
      <c r="L1585" s="449" t="s">
        <v>3166</v>
      </c>
      <c r="M1585" s="450">
        <v>22</v>
      </c>
      <c r="N1585" s="450">
        <v>9</v>
      </c>
      <c r="O1585" s="726">
        <f t="shared" si="52"/>
        <v>0.40909090909090912</v>
      </c>
      <c r="P1585" s="727">
        <v>1</v>
      </c>
      <c r="Q1585" s="352">
        <f t="shared" si="53"/>
        <v>90</v>
      </c>
      <c r="R1585" s="348"/>
      <c r="S1585" s="722"/>
    </row>
    <row r="1586" spans="1:19" s="447" customFormat="1">
      <c r="A1586" s="446" t="s">
        <v>4</v>
      </c>
      <c r="B1586" s="579" t="s">
        <v>3160</v>
      </c>
      <c r="C1586" s="412" t="s">
        <v>1917</v>
      </c>
      <c r="D1586" s="579" t="s">
        <v>3158</v>
      </c>
      <c r="E1586" s="415" t="s">
        <v>3172</v>
      </c>
      <c r="F1586" s="448" t="s">
        <v>138</v>
      </c>
      <c r="G1586" s="412" t="s">
        <v>1942</v>
      </c>
      <c r="H1586" s="412" t="s">
        <v>11</v>
      </c>
      <c r="I1586" s="579" t="s">
        <v>6</v>
      </c>
      <c r="J1586" s="579" t="s">
        <v>66</v>
      </c>
      <c r="K1586" s="723">
        <v>0.36363636363636365</v>
      </c>
      <c r="L1586" s="449"/>
      <c r="M1586" s="450">
        <v>11</v>
      </c>
      <c r="N1586" s="450">
        <v>3</v>
      </c>
      <c r="O1586" s="726">
        <f t="shared" si="52"/>
        <v>0.27272727272727271</v>
      </c>
      <c r="P1586" s="727">
        <v>1</v>
      </c>
      <c r="Q1586" s="352">
        <f t="shared" si="53"/>
        <v>75</v>
      </c>
      <c r="R1586" s="348"/>
      <c r="S1586" s="722"/>
    </row>
    <row r="1587" spans="1:19" s="447" customFormat="1">
      <c r="A1587" s="446" t="s">
        <v>4</v>
      </c>
      <c r="B1587" s="579" t="s">
        <v>3160</v>
      </c>
      <c r="C1587" s="412" t="s">
        <v>1917</v>
      </c>
      <c r="D1587" s="579" t="s">
        <v>3163</v>
      </c>
      <c r="E1587" s="415"/>
      <c r="F1587" s="448" t="s">
        <v>138</v>
      </c>
      <c r="G1587" s="412" t="s">
        <v>1942</v>
      </c>
      <c r="H1587" s="412" t="s">
        <v>11</v>
      </c>
      <c r="I1587" s="579" t="s">
        <v>6</v>
      </c>
      <c r="J1587" s="579" t="s">
        <v>66</v>
      </c>
      <c r="K1587" s="723">
        <v>0.4</v>
      </c>
      <c r="L1587" s="449"/>
      <c r="M1587" s="450">
        <v>30</v>
      </c>
      <c r="N1587" s="450">
        <v>9</v>
      </c>
      <c r="O1587" s="726">
        <f t="shared" si="52"/>
        <v>0.3</v>
      </c>
      <c r="P1587" s="727">
        <v>1</v>
      </c>
      <c r="Q1587" s="352">
        <f t="shared" si="53"/>
        <v>75</v>
      </c>
      <c r="R1587" s="348"/>
      <c r="S1587" s="722"/>
    </row>
    <row r="1588" spans="1:19" s="447" customFormat="1">
      <c r="A1588" s="446" t="s">
        <v>4</v>
      </c>
      <c r="B1588" s="579" t="s">
        <v>3160</v>
      </c>
      <c r="C1588" s="412" t="s">
        <v>1918</v>
      </c>
      <c r="D1588" s="579" t="s">
        <v>3163</v>
      </c>
      <c r="E1588" s="415" t="s">
        <v>3173</v>
      </c>
      <c r="F1588" s="448" t="s">
        <v>138</v>
      </c>
      <c r="G1588" s="412" t="s">
        <v>1942</v>
      </c>
      <c r="H1588" s="412" t="s">
        <v>11</v>
      </c>
      <c r="I1588" s="579" t="s">
        <v>6</v>
      </c>
      <c r="J1588" s="579" t="s">
        <v>66</v>
      </c>
      <c r="K1588" s="723">
        <v>0.69090909090909092</v>
      </c>
      <c r="L1588" s="449"/>
      <c r="M1588" s="450">
        <v>55</v>
      </c>
      <c r="N1588" s="450">
        <v>33</v>
      </c>
      <c r="O1588" s="726">
        <f t="shared" si="52"/>
        <v>0.6</v>
      </c>
      <c r="P1588" s="727">
        <v>1</v>
      </c>
      <c r="Q1588" s="352">
        <f t="shared" si="53"/>
        <v>86.84210526315789</v>
      </c>
      <c r="R1588" s="348"/>
      <c r="S1588" s="722"/>
    </row>
    <row r="1589" spans="1:19" s="447" customFormat="1">
      <c r="A1589" s="446" t="s">
        <v>4</v>
      </c>
      <c r="B1589" s="579" t="s">
        <v>3160</v>
      </c>
      <c r="C1589" s="412" t="s">
        <v>1919</v>
      </c>
      <c r="D1589" s="579" t="s">
        <v>3161</v>
      </c>
      <c r="E1589" s="415"/>
      <c r="F1589" s="448" t="s">
        <v>138</v>
      </c>
      <c r="G1589" s="412" t="s">
        <v>1942</v>
      </c>
      <c r="H1589" s="412" t="s">
        <v>11</v>
      </c>
      <c r="I1589" s="579" t="s">
        <v>6</v>
      </c>
      <c r="J1589" s="579" t="s">
        <v>66</v>
      </c>
      <c r="K1589" s="723">
        <v>3.6335721596724664E-2</v>
      </c>
      <c r="L1589" s="449"/>
      <c r="M1589" s="450">
        <v>1954</v>
      </c>
      <c r="N1589" s="450">
        <v>53</v>
      </c>
      <c r="O1589" s="726">
        <f t="shared" si="52"/>
        <v>2.7123848515864891E-2</v>
      </c>
      <c r="P1589" s="727">
        <v>1</v>
      </c>
      <c r="Q1589" s="352">
        <f t="shared" si="53"/>
        <v>74.647887323943664</v>
      </c>
      <c r="R1589" s="348"/>
      <c r="S1589" s="722"/>
    </row>
    <row r="1590" spans="1:19" s="447" customFormat="1">
      <c r="A1590" s="446" t="s">
        <v>4</v>
      </c>
      <c r="B1590" s="579" t="s">
        <v>3160</v>
      </c>
      <c r="C1590" s="412" t="s">
        <v>1919</v>
      </c>
      <c r="D1590" s="579" t="s">
        <v>3161</v>
      </c>
      <c r="E1590" s="415"/>
      <c r="F1590" s="448" t="s">
        <v>138</v>
      </c>
      <c r="G1590" s="412" t="s">
        <v>1942</v>
      </c>
      <c r="H1590" s="412" t="s">
        <v>11</v>
      </c>
      <c r="I1590" s="579" t="s">
        <v>6</v>
      </c>
      <c r="J1590" s="579" t="s">
        <v>66</v>
      </c>
      <c r="K1590" s="723">
        <v>4.5161290322580643E-2</v>
      </c>
      <c r="L1590" s="449" t="s">
        <v>3166</v>
      </c>
      <c r="M1590" s="450">
        <v>465</v>
      </c>
      <c r="N1590" s="450">
        <v>12</v>
      </c>
      <c r="O1590" s="726">
        <f t="shared" si="52"/>
        <v>2.5806451612903226E-2</v>
      </c>
      <c r="P1590" s="727">
        <v>1</v>
      </c>
      <c r="Q1590" s="352">
        <f t="shared" si="53"/>
        <v>57.142857142857146</v>
      </c>
      <c r="R1590" s="348"/>
      <c r="S1590" s="722"/>
    </row>
    <row r="1591" spans="1:19" s="447" customFormat="1">
      <c r="A1591" s="446" t="s">
        <v>4</v>
      </c>
      <c r="B1591" s="579" t="s">
        <v>3160</v>
      </c>
      <c r="C1591" s="412" t="s">
        <v>1919</v>
      </c>
      <c r="D1591" s="579" t="s">
        <v>3155</v>
      </c>
      <c r="E1591" s="415"/>
      <c r="F1591" s="448" t="s">
        <v>138</v>
      </c>
      <c r="G1591" s="412" t="s">
        <v>1942</v>
      </c>
      <c r="H1591" s="412" t="s">
        <v>11</v>
      </c>
      <c r="I1591" s="579" t="s">
        <v>6</v>
      </c>
      <c r="J1591" s="579" t="s">
        <v>66</v>
      </c>
      <c r="K1591" s="723">
        <v>0.1</v>
      </c>
      <c r="L1591" s="449"/>
      <c r="M1591" s="450">
        <v>60</v>
      </c>
      <c r="N1591" s="450">
        <v>4</v>
      </c>
      <c r="O1591" s="726">
        <f t="shared" si="52"/>
        <v>6.6666666666666666E-2</v>
      </c>
      <c r="P1591" s="727">
        <v>1</v>
      </c>
      <c r="Q1591" s="352">
        <f t="shared" si="53"/>
        <v>66.666666666666671</v>
      </c>
      <c r="R1591" s="348"/>
      <c r="S1591" s="722"/>
    </row>
    <row r="1592" spans="1:19" s="447" customFormat="1">
      <c r="A1592" s="446" t="s">
        <v>4</v>
      </c>
      <c r="B1592" s="579" t="s">
        <v>3160</v>
      </c>
      <c r="C1592" s="412" t="s">
        <v>1919</v>
      </c>
      <c r="D1592" s="579" t="s">
        <v>3155</v>
      </c>
      <c r="E1592" s="415" t="s">
        <v>3174</v>
      </c>
      <c r="F1592" s="448" t="s">
        <v>138</v>
      </c>
      <c r="G1592" s="412" t="s">
        <v>1942</v>
      </c>
      <c r="H1592" s="412" t="s">
        <v>11</v>
      </c>
      <c r="I1592" s="579" t="s">
        <v>6</v>
      </c>
      <c r="J1592" s="579" t="s">
        <v>66</v>
      </c>
      <c r="K1592" s="723">
        <v>0.35</v>
      </c>
      <c r="L1592" s="449" t="s">
        <v>3166</v>
      </c>
      <c r="M1592" s="450">
        <v>20</v>
      </c>
      <c r="N1592" s="450">
        <v>6</v>
      </c>
      <c r="O1592" s="726">
        <f t="shared" si="52"/>
        <v>0.3</v>
      </c>
      <c r="P1592" s="727">
        <v>1</v>
      </c>
      <c r="Q1592" s="352">
        <f t="shared" si="53"/>
        <v>85.714285714285708</v>
      </c>
      <c r="R1592" s="348"/>
      <c r="S1592" s="722"/>
    </row>
    <row r="1593" spans="1:19" s="447" customFormat="1">
      <c r="A1593" s="446" t="s">
        <v>4</v>
      </c>
      <c r="B1593" s="579" t="s">
        <v>3160</v>
      </c>
      <c r="C1593" s="412" t="s">
        <v>1919</v>
      </c>
      <c r="D1593" s="579" t="s">
        <v>3157</v>
      </c>
      <c r="E1593" s="415" t="s">
        <v>3175</v>
      </c>
      <c r="F1593" s="448" t="s">
        <v>138</v>
      </c>
      <c r="G1593" s="412" t="s">
        <v>1942</v>
      </c>
      <c r="H1593" s="412" t="s">
        <v>11</v>
      </c>
      <c r="I1593" s="579" t="s">
        <v>6</v>
      </c>
      <c r="J1593" s="579" t="s">
        <v>66</v>
      </c>
      <c r="K1593" s="723">
        <v>0.33333333333333326</v>
      </c>
      <c r="L1593" s="449"/>
      <c r="M1593" s="450">
        <v>42</v>
      </c>
      <c r="N1593" s="450">
        <v>8</v>
      </c>
      <c r="O1593" s="726">
        <f t="shared" si="52"/>
        <v>0.19047619047619047</v>
      </c>
      <c r="P1593" s="727">
        <v>1</v>
      </c>
      <c r="Q1593" s="352">
        <f t="shared" si="53"/>
        <v>57.14285714285716</v>
      </c>
      <c r="R1593" s="348"/>
      <c r="S1593" s="722"/>
    </row>
    <row r="1594" spans="1:19" s="447" customFormat="1">
      <c r="A1594" s="446" t="s">
        <v>4</v>
      </c>
      <c r="B1594" s="579" t="s">
        <v>3160</v>
      </c>
      <c r="C1594" s="412" t="s">
        <v>1920</v>
      </c>
      <c r="D1594" s="579" t="s">
        <v>3155</v>
      </c>
      <c r="E1594" s="415" t="s">
        <v>3176</v>
      </c>
      <c r="F1594" s="448" t="s">
        <v>138</v>
      </c>
      <c r="G1594" s="412" t="s">
        <v>1942</v>
      </c>
      <c r="H1594" s="412" t="s">
        <v>11</v>
      </c>
      <c r="I1594" s="579" t="s">
        <v>6</v>
      </c>
      <c r="J1594" s="579" t="s">
        <v>66</v>
      </c>
      <c r="K1594" s="723">
        <v>0.27777777777777779</v>
      </c>
      <c r="L1594" s="449"/>
      <c r="M1594" s="450">
        <v>18</v>
      </c>
      <c r="N1594" s="450">
        <v>3</v>
      </c>
      <c r="O1594" s="726">
        <f t="shared" si="52"/>
        <v>0.16666666666666666</v>
      </c>
      <c r="P1594" s="727">
        <v>1</v>
      </c>
      <c r="Q1594" s="352">
        <f t="shared" si="53"/>
        <v>60</v>
      </c>
      <c r="R1594" s="348"/>
      <c r="S1594" s="722"/>
    </row>
    <row r="1595" spans="1:19" s="447" customFormat="1">
      <c r="A1595" s="446" t="s">
        <v>4</v>
      </c>
      <c r="B1595" s="579" t="s">
        <v>3160</v>
      </c>
      <c r="C1595" s="412" t="s">
        <v>1920</v>
      </c>
      <c r="D1595" s="579" t="s">
        <v>3157</v>
      </c>
      <c r="E1595" s="415"/>
      <c r="F1595" s="448" t="s">
        <v>138</v>
      </c>
      <c r="G1595" s="412" t="s">
        <v>1942</v>
      </c>
      <c r="H1595" s="412" t="s">
        <v>11</v>
      </c>
      <c r="I1595" s="579" t="s">
        <v>6</v>
      </c>
      <c r="J1595" s="579" t="s">
        <v>66</v>
      </c>
      <c r="K1595" s="723">
        <v>0.10714285714285714</v>
      </c>
      <c r="L1595" s="449"/>
      <c r="M1595" s="450">
        <v>112</v>
      </c>
      <c r="N1595" s="450">
        <v>7</v>
      </c>
      <c r="O1595" s="726">
        <f t="shared" si="52"/>
        <v>6.25E-2</v>
      </c>
      <c r="P1595" s="727">
        <v>1</v>
      </c>
      <c r="Q1595" s="352">
        <f t="shared" si="53"/>
        <v>58.333333333333336</v>
      </c>
      <c r="R1595" s="348"/>
      <c r="S1595" s="722"/>
    </row>
    <row r="1596" spans="1:19" s="447" customFormat="1">
      <c r="A1596" s="446" t="s">
        <v>4</v>
      </c>
      <c r="B1596" s="579" t="s">
        <v>3160</v>
      </c>
      <c r="C1596" s="412" t="s">
        <v>1920</v>
      </c>
      <c r="D1596" s="579" t="s">
        <v>3157</v>
      </c>
      <c r="E1596" s="415" t="s">
        <v>3177</v>
      </c>
      <c r="F1596" s="448" t="s">
        <v>138</v>
      </c>
      <c r="G1596" s="412" t="s">
        <v>1942</v>
      </c>
      <c r="H1596" s="412" t="s">
        <v>11</v>
      </c>
      <c r="I1596" s="579" t="s">
        <v>6</v>
      </c>
      <c r="J1596" s="579" t="s">
        <v>66</v>
      </c>
      <c r="K1596" s="723">
        <v>0.1875</v>
      </c>
      <c r="L1596" s="449" t="s">
        <v>3166</v>
      </c>
      <c r="M1596" s="450">
        <v>16</v>
      </c>
      <c r="N1596" s="450">
        <v>3</v>
      </c>
      <c r="O1596" s="726">
        <f t="shared" si="52"/>
        <v>0.1875</v>
      </c>
      <c r="P1596" s="727">
        <v>1</v>
      </c>
      <c r="Q1596" s="352">
        <f t="shared" si="53"/>
        <v>100</v>
      </c>
      <c r="R1596" s="348"/>
      <c r="S1596" s="722"/>
    </row>
    <row r="1597" spans="1:19" s="447" customFormat="1">
      <c r="A1597" s="446" t="s">
        <v>4</v>
      </c>
      <c r="B1597" s="579" t="s">
        <v>3160</v>
      </c>
      <c r="C1597" s="412" t="s">
        <v>1920</v>
      </c>
      <c r="D1597" s="579" t="s">
        <v>3158</v>
      </c>
      <c r="E1597" s="415"/>
      <c r="F1597" s="448" t="s">
        <v>138</v>
      </c>
      <c r="G1597" s="412" t="s">
        <v>1942</v>
      </c>
      <c r="H1597" s="412" t="s">
        <v>11</v>
      </c>
      <c r="I1597" s="579" t="s">
        <v>6</v>
      </c>
      <c r="J1597" s="579" t="s">
        <v>66</v>
      </c>
      <c r="K1597" s="723">
        <v>0.17821782178217821</v>
      </c>
      <c r="L1597" s="449"/>
      <c r="M1597" s="450">
        <v>101</v>
      </c>
      <c r="N1597" s="450">
        <v>13</v>
      </c>
      <c r="O1597" s="726">
        <f t="shared" si="52"/>
        <v>0.12871287128712872</v>
      </c>
      <c r="P1597" s="727">
        <v>1</v>
      </c>
      <c r="Q1597" s="352">
        <f t="shared" si="53"/>
        <v>72.222222222222229</v>
      </c>
      <c r="R1597" s="348"/>
      <c r="S1597" s="722"/>
    </row>
    <row r="1598" spans="1:19" s="447" customFormat="1">
      <c r="A1598" s="446" t="s">
        <v>4</v>
      </c>
      <c r="B1598" s="579" t="s">
        <v>3160</v>
      </c>
      <c r="C1598" s="412" t="s">
        <v>1920</v>
      </c>
      <c r="D1598" s="579" t="s">
        <v>3163</v>
      </c>
      <c r="E1598" s="415"/>
      <c r="F1598" s="448" t="s">
        <v>138</v>
      </c>
      <c r="G1598" s="412" t="s">
        <v>1942</v>
      </c>
      <c r="H1598" s="412" t="s">
        <v>11</v>
      </c>
      <c r="I1598" s="579" t="s">
        <v>6</v>
      </c>
      <c r="J1598" s="579" t="s">
        <v>66</v>
      </c>
      <c r="K1598" s="723">
        <v>0.43209876543209874</v>
      </c>
      <c r="L1598" s="449"/>
      <c r="M1598" s="450">
        <v>81</v>
      </c>
      <c r="N1598" s="450">
        <v>27</v>
      </c>
      <c r="O1598" s="726">
        <f t="shared" si="52"/>
        <v>0.33333333333333331</v>
      </c>
      <c r="P1598" s="727">
        <v>1</v>
      </c>
      <c r="Q1598" s="352">
        <f t="shared" si="53"/>
        <v>77.142857142857153</v>
      </c>
      <c r="R1598" s="348"/>
      <c r="S1598" s="722"/>
    </row>
    <row r="1599" spans="1:19" s="447" customFormat="1">
      <c r="A1599" s="446" t="s">
        <v>4</v>
      </c>
      <c r="B1599" s="579" t="s">
        <v>3</v>
      </c>
      <c r="C1599" s="412" t="s">
        <v>38</v>
      </c>
      <c r="D1599" s="579" t="s">
        <v>3178</v>
      </c>
      <c r="E1599" s="415" t="s">
        <v>3179</v>
      </c>
      <c r="F1599" s="448" t="s">
        <v>138</v>
      </c>
      <c r="G1599" s="412" t="s">
        <v>1942</v>
      </c>
      <c r="H1599" s="412" t="s">
        <v>11</v>
      </c>
      <c r="I1599" s="579" t="s">
        <v>6</v>
      </c>
      <c r="J1599" s="579" t="s">
        <v>66</v>
      </c>
      <c r="K1599" s="723">
        <v>4.7058823529411764E-2</v>
      </c>
      <c r="L1599" s="449"/>
      <c r="M1599" s="450">
        <v>85</v>
      </c>
      <c r="N1599" s="450">
        <v>4</v>
      </c>
      <c r="O1599" s="726">
        <f t="shared" si="52"/>
        <v>4.7058823529411764E-2</v>
      </c>
      <c r="P1599" s="727">
        <v>1</v>
      </c>
      <c r="Q1599" s="352">
        <f t="shared" si="53"/>
        <v>100</v>
      </c>
      <c r="R1599" s="348"/>
      <c r="S1599" s="722"/>
    </row>
    <row r="1600" spans="1:19" s="447" customFormat="1">
      <c r="A1600" s="446" t="s">
        <v>4</v>
      </c>
      <c r="B1600" s="579" t="s">
        <v>3</v>
      </c>
      <c r="C1600" s="412" t="s">
        <v>38</v>
      </c>
      <c r="D1600" s="579" t="s">
        <v>3157</v>
      </c>
      <c r="E1600" s="415"/>
      <c r="F1600" s="448" t="s">
        <v>138</v>
      </c>
      <c r="G1600" s="412" t="s">
        <v>1942</v>
      </c>
      <c r="H1600" s="412" t="s">
        <v>11</v>
      </c>
      <c r="I1600" s="579" t="s">
        <v>6</v>
      </c>
      <c r="J1600" s="579" t="s">
        <v>66</v>
      </c>
      <c r="K1600" s="723">
        <v>5.6603773584905669E-2</v>
      </c>
      <c r="L1600" s="449"/>
      <c r="M1600" s="450">
        <v>53</v>
      </c>
      <c r="N1600" s="450">
        <v>2</v>
      </c>
      <c r="O1600" s="726">
        <f t="shared" si="52"/>
        <v>3.7735849056603772E-2</v>
      </c>
      <c r="P1600" s="727">
        <v>1</v>
      </c>
      <c r="Q1600" s="352">
        <f t="shared" si="53"/>
        <v>66.666666666666657</v>
      </c>
      <c r="R1600" s="348"/>
      <c r="S1600" s="722"/>
    </row>
    <row r="1601" spans="1:19" s="447" customFormat="1">
      <c r="A1601" s="446" t="s">
        <v>4</v>
      </c>
      <c r="B1601" s="579" t="s">
        <v>3</v>
      </c>
      <c r="C1601" s="412" t="s">
        <v>1913</v>
      </c>
      <c r="D1601" s="579" t="s">
        <v>3178</v>
      </c>
      <c r="E1601" s="415"/>
      <c r="F1601" s="448" t="s">
        <v>138</v>
      </c>
      <c r="G1601" s="412" t="s">
        <v>1942</v>
      </c>
      <c r="H1601" s="412" t="s">
        <v>11</v>
      </c>
      <c r="I1601" s="579" t="s">
        <v>6</v>
      </c>
      <c r="J1601" s="579" t="s">
        <v>66</v>
      </c>
      <c r="K1601" s="723">
        <v>7.6923076923076927E-2</v>
      </c>
      <c r="L1601" s="449"/>
      <c r="M1601" s="450">
        <v>39</v>
      </c>
      <c r="N1601" s="450">
        <v>3</v>
      </c>
      <c r="O1601" s="726">
        <f t="shared" si="52"/>
        <v>7.6923076923076927E-2</v>
      </c>
      <c r="P1601" s="727">
        <v>1</v>
      </c>
      <c r="Q1601" s="352">
        <f t="shared" si="53"/>
        <v>100</v>
      </c>
      <c r="R1601" s="348"/>
      <c r="S1601" s="722"/>
    </row>
    <row r="1602" spans="1:19" s="447" customFormat="1">
      <c r="A1602" s="446" t="s">
        <v>4</v>
      </c>
      <c r="B1602" s="579" t="s">
        <v>3</v>
      </c>
      <c r="C1602" s="412" t="s">
        <v>1913</v>
      </c>
      <c r="D1602" s="579" t="s">
        <v>3157</v>
      </c>
      <c r="E1602" s="415"/>
      <c r="F1602" s="448" t="s">
        <v>138</v>
      </c>
      <c r="G1602" s="412" t="s">
        <v>1942</v>
      </c>
      <c r="H1602" s="412" t="s">
        <v>11</v>
      </c>
      <c r="I1602" s="579" t="s">
        <v>6</v>
      </c>
      <c r="J1602" s="579" t="s">
        <v>66</v>
      </c>
      <c r="K1602" s="723">
        <v>0.21428571428571427</v>
      </c>
      <c r="L1602" s="449"/>
      <c r="M1602" s="450">
        <v>14</v>
      </c>
      <c r="N1602" s="450">
        <v>3</v>
      </c>
      <c r="O1602" s="726">
        <f t="shared" si="52"/>
        <v>0.21428571428571427</v>
      </c>
      <c r="P1602" s="727">
        <v>1</v>
      </c>
      <c r="Q1602" s="352">
        <f t="shared" si="53"/>
        <v>100</v>
      </c>
      <c r="R1602" s="348"/>
      <c r="S1602" s="722"/>
    </row>
    <row r="1603" spans="1:19" s="447" customFormat="1">
      <c r="A1603" s="446" t="s">
        <v>4</v>
      </c>
      <c r="B1603" s="579" t="s">
        <v>3</v>
      </c>
      <c r="C1603" s="412" t="s">
        <v>1914</v>
      </c>
      <c r="D1603" s="579" t="s">
        <v>3178</v>
      </c>
      <c r="E1603" s="415"/>
      <c r="F1603" s="448" t="s">
        <v>138</v>
      </c>
      <c r="G1603" s="412" t="s">
        <v>1942</v>
      </c>
      <c r="H1603" s="412" t="s">
        <v>11</v>
      </c>
      <c r="I1603" s="579" t="s">
        <v>6</v>
      </c>
      <c r="J1603" s="579" t="s">
        <v>66</v>
      </c>
      <c r="K1603" s="723">
        <v>0.16666666666666663</v>
      </c>
      <c r="L1603" s="449"/>
      <c r="M1603" s="450">
        <v>18</v>
      </c>
      <c r="N1603" s="450">
        <v>3</v>
      </c>
      <c r="O1603" s="726">
        <f t="shared" si="52"/>
        <v>0.16666666666666666</v>
      </c>
      <c r="P1603" s="727">
        <v>1</v>
      </c>
      <c r="Q1603" s="352">
        <f t="shared" si="53"/>
        <v>100.00000000000003</v>
      </c>
      <c r="R1603" s="348"/>
      <c r="S1603" s="722"/>
    </row>
    <row r="1604" spans="1:19" s="447" customFormat="1">
      <c r="A1604" s="446" t="s">
        <v>4</v>
      </c>
      <c r="B1604" s="579" t="s">
        <v>3</v>
      </c>
      <c r="C1604" s="412" t="s">
        <v>1914</v>
      </c>
      <c r="D1604" s="579" t="s">
        <v>3157</v>
      </c>
      <c r="E1604" s="415"/>
      <c r="F1604" s="448" t="s">
        <v>138</v>
      </c>
      <c r="G1604" s="412" t="s">
        <v>1942</v>
      </c>
      <c r="H1604" s="412" t="s">
        <v>11</v>
      </c>
      <c r="I1604" s="579" t="s">
        <v>6</v>
      </c>
      <c r="J1604" s="579" t="s">
        <v>66</v>
      </c>
      <c r="K1604" s="723">
        <v>0.10884353741496598</v>
      </c>
      <c r="L1604" s="449"/>
      <c r="M1604" s="450">
        <v>147</v>
      </c>
      <c r="N1604" s="450">
        <v>11</v>
      </c>
      <c r="O1604" s="726">
        <f t="shared" si="52"/>
        <v>7.4829931972789115E-2</v>
      </c>
      <c r="P1604" s="727">
        <v>1</v>
      </c>
      <c r="Q1604" s="352">
        <f t="shared" si="53"/>
        <v>68.75</v>
      </c>
      <c r="R1604" s="348"/>
      <c r="S1604" s="722"/>
    </row>
    <row r="1605" spans="1:19" s="447" customFormat="1">
      <c r="A1605" s="446" t="s">
        <v>4</v>
      </c>
      <c r="B1605" s="579" t="s">
        <v>3</v>
      </c>
      <c r="C1605" s="412" t="s">
        <v>1914</v>
      </c>
      <c r="D1605" s="579" t="s">
        <v>3158</v>
      </c>
      <c r="E1605" s="415"/>
      <c r="F1605" s="448" t="s">
        <v>138</v>
      </c>
      <c r="G1605" s="412" t="s">
        <v>1942</v>
      </c>
      <c r="H1605" s="412" t="s">
        <v>11</v>
      </c>
      <c r="I1605" s="579" t="s">
        <v>6</v>
      </c>
      <c r="J1605" s="579" t="s">
        <v>66</v>
      </c>
      <c r="K1605" s="723">
        <v>0.21122112211221122</v>
      </c>
      <c r="L1605" s="449"/>
      <c r="M1605" s="450">
        <v>303</v>
      </c>
      <c r="N1605" s="450">
        <v>54</v>
      </c>
      <c r="O1605" s="726">
        <f t="shared" si="52"/>
        <v>0.17821782178217821</v>
      </c>
      <c r="P1605" s="727">
        <v>1</v>
      </c>
      <c r="Q1605" s="352">
        <f t="shared" si="53"/>
        <v>84.375</v>
      </c>
      <c r="R1605" s="348"/>
      <c r="S1605" s="722"/>
    </row>
    <row r="1606" spans="1:19" s="447" customFormat="1">
      <c r="A1606" s="446" t="s">
        <v>4</v>
      </c>
      <c r="B1606" s="579" t="s">
        <v>3</v>
      </c>
      <c r="C1606" s="412" t="s">
        <v>1914</v>
      </c>
      <c r="D1606" s="579" t="s">
        <v>3163</v>
      </c>
      <c r="E1606" s="415"/>
      <c r="F1606" s="448" t="s">
        <v>138</v>
      </c>
      <c r="G1606" s="412" t="s">
        <v>1942</v>
      </c>
      <c r="H1606" s="412" t="s">
        <v>11</v>
      </c>
      <c r="I1606" s="579" t="s">
        <v>6</v>
      </c>
      <c r="J1606" s="579" t="s">
        <v>66</v>
      </c>
      <c r="K1606" s="723">
        <v>0.2196969696969697</v>
      </c>
      <c r="L1606" s="449"/>
      <c r="M1606" s="450">
        <v>132</v>
      </c>
      <c r="N1606" s="450">
        <v>23</v>
      </c>
      <c r="O1606" s="726">
        <f t="shared" si="52"/>
        <v>0.17424242424242425</v>
      </c>
      <c r="P1606" s="727">
        <v>1</v>
      </c>
      <c r="Q1606" s="352">
        <f t="shared" si="53"/>
        <v>79.310344827586206</v>
      </c>
      <c r="R1606" s="348"/>
      <c r="S1606" s="722"/>
    </row>
    <row r="1607" spans="1:19" s="447" customFormat="1">
      <c r="A1607" s="446" t="s">
        <v>4</v>
      </c>
      <c r="B1607" s="579" t="s">
        <v>3</v>
      </c>
      <c r="C1607" s="412" t="s">
        <v>1915</v>
      </c>
      <c r="D1607" s="579" t="s">
        <v>3157</v>
      </c>
      <c r="E1607" s="415" t="s">
        <v>3180</v>
      </c>
      <c r="F1607" s="448" t="s">
        <v>138</v>
      </c>
      <c r="G1607" s="412" t="s">
        <v>1942</v>
      </c>
      <c r="H1607" s="412" t="s">
        <v>11</v>
      </c>
      <c r="I1607" s="579" t="s">
        <v>6</v>
      </c>
      <c r="J1607" s="579" t="s">
        <v>66</v>
      </c>
      <c r="K1607" s="723">
        <v>0.41935483870967744</v>
      </c>
      <c r="L1607" s="449"/>
      <c r="M1607" s="450">
        <v>31</v>
      </c>
      <c r="N1607" s="450">
        <v>12</v>
      </c>
      <c r="O1607" s="726">
        <f t="shared" si="52"/>
        <v>0.38709677419354838</v>
      </c>
      <c r="P1607" s="727">
        <v>1</v>
      </c>
      <c r="Q1607" s="352">
        <f t="shared" si="53"/>
        <v>92.307692307692307</v>
      </c>
      <c r="R1607" s="348"/>
      <c r="S1607" s="722"/>
    </row>
    <row r="1608" spans="1:19" s="447" customFormat="1">
      <c r="A1608" s="446" t="s">
        <v>4</v>
      </c>
      <c r="B1608" s="579" t="s">
        <v>3</v>
      </c>
      <c r="C1608" s="412" t="s">
        <v>1916</v>
      </c>
      <c r="D1608" s="579" t="s">
        <v>3178</v>
      </c>
      <c r="E1608" s="415"/>
      <c r="F1608" s="448" t="s">
        <v>138</v>
      </c>
      <c r="G1608" s="412" t="s">
        <v>1942</v>
      </c>
      <c r="H1608" s="412" t="s">
        <v>11</v>
      </c>
      <c r="I1608" s="579" t="s">
        <v>6</v>
      </c>
      <c r="J1608" s="579" t="s">
        <v>66</v>
      </c>
      <c r="K1608" s="723">
        <v>6.3829787234042548E-2</v>
      </c>
      <c r="L1608" s="449"/>
      <c r="M1608" s="450">
        <v>47</v>
      </c>
      <c r="N1608" s="450">
        <v>2</v>
      </c>
      <c r="O1608" s="726">
        <f t="shared" si="52"/>
        <v>4.2553191489361701E-2</v>
      </c>
      <c r="P1608" s="727">
        <v>1</v>
      </c>
      <c r="Q1608" s="352">
        <f t="shared" si="53"/>
        <v>66.666666666666671</v>
      </c>
      <c r="R1608" s="348"/>
      <c r="S1608" s="722"/>
    </row>
    <row r="1609" spans="1:19" s="447" customFormat="1">
      <c r="A1609" s="446" t="s">
        <v>4</v>
      </c>
      <c r="B1609" s="579" t="s">
        <v>3</v>
      </c>
      <c r="C1609" s="412" t="s">
        <v>1916</v>
      </c>
      <c r="D1609" s="579" t="s">
        <v>3157</v>
      </c>
      <c r="E1609" s="415" t="s">
        <v>3181</v>
      </c>
      <c r="F1609" s="448" t="s">
        <v>138</v>
      </c>
      <c r="G1609" s="412" t="s">
        <v>1942</v>
      </c>
      <c r="H1609" s="412" t="s">
        <v>11</v>
      </c>
      <c r="I1609" s="579" t="s">
        <v>6</v>
      </c>
      <c r="J1609" s="579" t="s">
        <v>66</v>
      </c>
      <c r="K1609" s="723">
        <v>0.34782608695652173</v>
      </c>
      <c r="L1609" s="449"/>
      <c r="M1609" s="450">
        <v>23</v>
      </c>
      <c r="N1609" s="450">
        <v>4</v>
      </c>
      <c r="O1609" s="726">
        <f t="shared" si="52"/>
        <v>0.17391304347826086</v>
      </c>
      <c r="P1609" s="727">
        <v>1</v>
      </c>
      <c r="Q1609" s="352">
        <f t="shared" si="53"/>
        <v>50</v>
      </c>
      <c r="R1609" s="348"/>
      <c r="S1609" s="722"/>
    </row>
    <row r="1610" spans="1:19" s="447" customFormat="1">
      <c r="A1610" s="446" t="s">
        <v>4</v>
      </c>
      <c r="B1610" s="579" t="s">
        <v>3</v>
      </c>
      <c r="C1610" s="412" t="s">
        <v>1917</v>
      </c>
      <c r="D1610" s="579" t="s">
        <v>3157</v>
      </c>
      <c r="E1610" s="415" t="s">
        <v>3182</v>
      </c>
      <c r="F1610" s="448" t="s">
        <v>138</v>
      </c>
      <c r="G1610" s="412" t="s">
        <v>1942</v>
      </c>
      <c r="H1610" s="412" t="s">
        <v>11</v>
      </c>
      <c r="I1610" s="579" t="s">
        <v>6</v>
      </c>
      <c r="J1610" s="579" t="s">
        <v>66</v>
      </c>
      <c r="K1610" s="723">
        <v>0.21428571428571427</v>
      </c>
      <c r="L1610" s="449"/>
      <c r="M1610" s="450">
        <v>42</v>
      </c>
      <c r="N1610" s="450">
        <v>8</v>
      </c>
      <c r="O1610" s="726">
        <f t="shared" si="52"/>
        <v>0.19047619047619047</v>
      </c>
      <c r="P1610" s="727">
        <v>1</v>
      </c>
      <c r="Q1610" s="352">
        <f t="shared" si="53"/>
        <v>88.888888888888886</v>
      </c>
      <c r="R1610" s="348"/>
      <c r="S1610" s="722"/>
    </row>
    <row r="1611" spans="1:19" s="447" customFormat="1">
      <c r="A1611" s="446" t="s">
        <v>4</v>
      </c>
      <c r="B1611" s="579" t="s">
        <v>3</v>
      </c>
      <c r="C1611" s="412" t="s">
        <v>1917</v>
      </c>
      <c r="D1611" s="579" t="s">
        <v>3158</v>
      </c>
      <c r="E1611" s="415" t="s">
        <v>3183</v>
      </c>
      <c r="F1611" s="448" t="s">
        <v>138</v>
      </c>
      <c r="G1611" s="412" t="s">
        <v>1942</v>
      </c>
      <c r="H1611" s="412" t="s">
        <v>11</v>
      </c>
      <c r="I1611" s="579" t="s">
        <v>6</v>
      </c>
      <c r="J1611" s="579" t="s">
        <v>66</v>
      </c>
      <c r="K1611" s="723">
        <v>0.31818181818181818</v>
      </c>
      <c r="L1611" s="449"/>
      <c r="M1611" s="450">
        <v>22</v>
      </c>
      <c r="N1611" s="450">
        <v>5</v>
      </c>
      <c r="O1611" s="726">
        <f t="shared" si="52"/>
        <v>0.22727272727272727</v>
      </c>
      <c r="P1611" s="727">
        <v>1</v>
      </c>
      <c r="Q1611" s="352">
        <f t="shared" si="53"/>
        <v>71.428571428571416</v>
      </c>
      <c r="R1611" s="348"/>
      <c r="S1611" s="722"/>
    </row>
    <row r="1612" spans="1:19" s="447" customFormat="1">
      <c r="A1612" s="446" t="s">
        <v>4</v>
      </c>
      <c r="B1612" s="579" t="s">
        <v>3</v>
      </c>
      <c r="C1612" s="412" t="s">
        <v>1919</v>
      </c>
      <c r="D1612" s="579" t="s">
        <v>3184</v>
      </c>
      <c r="E1612" s="415"/>
      <c r="F1612" s="448" t="s">
        <v>138</v>
      </c>
      <c r="G1612" s="412" t="s">
        <v>1942</v>
      </c>
      <c r="H1612" s="412" t="s">
        <v>11</v>
      </c>
      <c r="I1612" s="579" t="s">
        <v>6</v>
      </c>
      <c r="J1612" s="579" t="s">
        <v>66</v>
      </c>
      <c r="K1612" s="723">
        <v>4.5871559633027525E-2</v>
      </c>
      <c r="L1612" s="449"/>
      <c r="M1612" s="450">
        <v>109</v>
      </c>
      <c r="N1612" s="450">
        <v>3</v>
      </c>
      <c r="O1612" s="726">
        <f t="shared" si="52"/>
        <v>2.7522935779816515E-2</v>
      </c>
      <c r="P1612" s="727">
        <v>1</v>
      </c>
      <c r="Q1612" s="352">
        <f t="shared" si="53"/>
        <v>60</v>
      </c>
      <c r="R1612" s="348"/>
      <c r="S1612" s="722"/>
    </row>
    <row r="1613" spans="1:19" s="447" customFormat="1">
      <c r="A1613" s="446" t="s">
        <v>4</v>
      </c>
      <c r="B1613" s="579" t="s">
        <v>3</v>
      </c>
      <c r="C1613" s="412" t="s">
        <v>1919</v>
      </c>
      <c r="D1613" s="579" t="s">
        <v>3178</v>
      </c>
      <c r="E1613" s="415"/>
      <c r="F1613" s="448" t="s">
        <v>138</v>
      </c>
      <c r="G1613" s="412" t="s">
        <v>1942</v>
      </c>
      <c r="H1613" s="412" t="s">
        <v>11</v>
      </c>
      <c r="I1613" s="579" t="s">
        <v>6</v>
      </c>
      <c r="J1613" s="579" t="s">
        <v>66</v>
      </c>
      <c r="K1613" s="723">
        <v>3.9430449069003289E-2</v>
      </c>
      <c r="L1613" s="449"/>
      <c r="M1613" s="450">
        <v>913</v>
      </c>
      <c r="N1613" s="450">
        <v>28</v>
      </c>
      <c r="O1613" s="726">
        <f t="shared" si="52"/>
        <v>3.0668127053669222E-2</v>
      </c>
      <c r="P1613" s="727">
        <v>1</v>
      </c>
      <c r="Q1613" s="352">
        <f t="shared" si="53"/>
        <v>77.777777777777786</v>
      </c>
      <c r="R1613" s="348"/>
      <c r="S1613" s="722"/>
    </row>
    <row r="1614" spans="1:19" s="447" customFormat="1">
      <c r="A1614" s="446" t="s">
        <v>4</v>
      </c>
      <c r="B1614" s="579" t="s">
        <v>3</v>
      </c>
      <c r="C1614" s="412" t="s">
        <v>1919</v>
      </c>
      <c r="D1614" s="579" t="s">
        <v>3157</v>
      </c>
      <c r="E1614" s="415" t="s">
        <v>3185</v>
      </c>
      <c r="F1614" s="448" t="s">
        <v>138</v>
      </c>
      <c r="G1614" s="412" t="s">
        <v>1942</v>
      </c>
      <c r="H1614" s="412" t="s">
        <v>11</v>
      </c>
      <c r="I1614" s="579" t="s">
        <v>6</v>
      </c>
      <c r="J1614" s="579" t="s">
        <v>66</v>
      </c>
      <c r="K1614" s="723">
        <v>0.26470588235294118</v>
      </c>
      <c r="L1614" s="449"/>
      <c r="M1614" s="450">
        <v>34</v>
      </c>
      <c r="N1614" s="450">
        <v>7</v>
      </c>
      <c r="O1614" s="726">
        <f t="shared" si="52"/>
        <v>0.20588235294117646</v>
      </c>
      <c r="P1614" s="727">
        <v>1</v>
      </c>
      <c r="Q1614" s="352">
        <f t="shared" si="53"/>
        <v>77.777777777777786</v>
      </c>
      <c r="R1614" s="348"/>
      <c r="S1614" s="722"/>
    </row>
    <row r="1615" spans="1:19" s="447" customFormat="1">
      <c r="A1615" s="446" t="s">
        <v>4</v>
      </c>
      <c r="B1615" s="579" t="s">
        <v>3</v>
      </c>
      <c r="C1615" s="412" t="s">
        <v>1920</v>
      </c>
      <c r="D1615" s="579" t="s">
        <v>3178</v>
      </c>
      <c r="E1615" s="415"/>
      <c r="F1615" s="448" t="s">
        <v>138</v>
      </c>
      <c r="G1615" s="412" t="s">
        <v>1942</v>
      </c>
      <c r="H1615" s="412" t="s">
        <v>11</v>
      </c>
      <c r="I1615" s="579" t="s">
        <v>6</v>
      </c>
      <c r="J1615" s="579" t="s">
        <v>66</v>
      </c>
      <c r="K1615" s="723">
        <v>0.16666666666666663</v>
      </c>
      <c r="L1615" s="449"/>
      <c r="M1615" s="450">
        <v>18</v>
      </c>
      <c r="N1615" s="450">
        <v>2</v>
      </c>
      <c r="O1615" s="726">
        <f t="shared" si="52"/>
        <v>0.1111111111111111</v>
      </c>
      <c r="P1615" s="727">
        <v>1</v>
      </c>
      <c r="Q1615" s="352">
        <f t="shared" si="53"/>
        <v>66.666666666666686</v>
      </c>
      <c r="R1615" s="348"/>
      <c r="S1615" s="722"/>
    </row>
    <row r="1616" spans="1:19" s="447" customFormat="1">
      <c r="A1616" s="446" t="s">
        <v>4</v>
      </c>
      <c r="B1616" s="579" t="s">
        <v>3</v>
      </c>
      <c r="C1616" s="412" t="s">
        <v>1920</v>
      </c>
      <c r="D1616" s="579" t="s">
        <v>3157</v>
      </c>
      <c r="E1616" s="415"/>
      <c r="F1616" s="448" t="s">
        <v>138</v>
      </c>
      <c r="G1616" s="412" t="s">
        <v>1942</v>
      </c>
      <c r="H1616" s="412" t="s">
        <v>11</v>
      </c>
      <c r="I1616" s="579" t="s">
        <v>6</v>
      </c>
      <c r="J1616" s="579" t="s">
        <v>66</v>
      </c>
      <c r="K1616" s="723">
        <v>0.10714285714285714</v>
      </c>
      <c r="L1616" s="449"/>
      <c r="M1616" s="450">
        <v>84</v>
      </c>
      <c r="N1616" s="450">
        <v>8</v>
      </c>
      <c r="O1616" s="726">
        <f t="shared" si="52"/>
        <v>9.5238095238095233E-2</v>
      </c>
      <c r="P1616" s="727">
        <v>1</v>
      </c>
      <c r="Q1616" s="352">
        <f t="shared" si="53"/>
        <v>88.888888888888886</v>
      </c>
      <c r="R1616" s="348"/>
      <c r="S1616" s="722"/>
    </row>
    <row r="1617" spans="1:19" s="447" customFormat="1">
      <c r="A1617" s="446" t="s">
        <v>4</v>
      </c>
      <c r="B1617" s="579" t="s">
        <v>3</v>
      </c>
      <c r="C1617" s="412" t="s">
        <v>1920</v>
      </c>
      <c r="D1617" s="579" t="s">
        <v>3158</v>
      </c>
      <c r="E1617" s="415"/>
      <c r="F1617" s="448" t="s">
        <v>138</v>
      </c>
      <c r="G1617" s="412" t="s">
        <v>1942</v>
      </c>
      <c r="H1617" s="412" t="s">
        <v>11</v>
      </c>
      <c r="I1617" s="579" t="s">
        <v>6</v>
      </c>
      <c r="J1617" s="579" t="s">
        <v>66</v>
      </c>
      <c r="K1617" s="723">
        <v>0.14772727272727273</v>
      </c>
      <c r="L1617" s="449"/>
      <c r="M1617" s="450">
        <v>88</v>
      </c>
      <c r="N1617" s="450">
        <v>12</v>
      </c>
      <c r="O1617" s="726">
        <f t="shared" si="52"/>
        <v>0.13636363636363635</v>
      </c>
      <c r="P1617" s="727">
        <v>1</v>
      </c>
      <c r="Q1617" s="352">
        <f t="shared" si="53"/>
        <v>92.307692307692307</v>
      </c>
      <c r="R1617" s="348"/>
      <c r="S1617" s="722"/>
    </row>
    <row r="1618" spans="1:19" s="447" customFormat="1">
      <c r="A1618" s="446" t="s">
        <v>4</v>
      </c>
      <c r="B1618" s="579" t="s">
        <v>3</v>
      </c>
      <c r="C1618" s="412" t="s">
        <v>1920</v>
      </c>
      <c r="D1618" s="579" t="s">
        <v>3163</v>
      </c>
      <c r="E1618" s="415" t="s">
        <v>3186</v>
      </c>
      <c r="F1618" s="448" t="s">
        <v>138</v>
      </c>
      <c r="G1618" s="412" t="s">
        <v>1942</v>
      </c>
      <c r="H1618" s="412" t="s">
        <v>11</v>
      </c>
      <c r="I1618" s="579" t="s">
        <v>6</v>
      </c>
      <c r="J1618" s="579" t="s">
        <v>66</v>
      </c>
      <c r="K1618" s="723">
        <v>0.76923076923076938</v>
      </c>
      <c r="L1618" s="449"/>
      <c r="M1618" s="450">
        <v>26</v>
      </c>
      <c r="N1618" s="450">
        <v>18</v>
      </c>
      <c r="O1618" s="726">
        <f t="shared" si="52"/>
        <v>0.69230769230769229</v>
      </c>
      <c r="P1618" s="727">
        <v>1</v>
      </c>
      <c r="Q1618" s="352">
        <f t="shared" si="53"/>
        <v>89.999999999999986</v>
      </c>
      <c r="R1618" s="348"/>
      <c r="S1618" s="722"/>
    </row>
    <row r="1619" spans="1:19" s="447" customFormat="1">
      <c r="A1619" s="446" t="s">
        <v>4</v>
      </c>
      <c r="B1619" s="579" t="s">
        <v>591</v>
      </c>
      <c r="C1619" s="412" t="s">
        <v>1914</v>
      </c>
      <c r="D1619" s="579" t="s">
        <v>3163</v>
      </c>
      <c r="E1619" s="415"/>
      <c r="F1619" s="448" t="s">
        <v>138</v>
      </c>
      <c r="G1619" s="412" t="s">
        <v>1942</v>
      </c>
      <c r="H1619" s="412" t="s">
        <v>11</v>
      </c>
      <c r="I1619" s="579" t="s">
        <v>6</v>
      </c>
      <c r="J1619" s="579" t="s">
        <v>66</v>
      </c>
      <c r="K1619" s="723">
        <v>0.75609756097560976</v>
      </c>
      <c r="L1619" s="449"/>
      <c r="M1619" s="450">
        <v>41</v>
      </c>
      <c r="N1619" s="450">
        <v>29</v>
      </c>
      <c r="O1619" s="726">
        <f t="shared" si="52"/>
        <v>0.70731707317073167</v>
      </c>
      <c r="P1619" s="727">
        <v>1</v>
      </c>
      <c r="Q1619" s="352">
        <f t="shared" si="53"/>
        <v>93.548387096774192</v>
      </c>
      <c r="R1619" s="348"/>
      <c r="S1619" s="722"/>
    </row>
    <row r="1620" spans="1:19" s="447" customFormat="1">
      <c r="A1620" s="446" t="s">
        <v>4</v>
      </c>
      <c r="B1620" s="579" t="s">
        <v>591</v>
      </c>
      <c r="C1620" s="412" t="s">
        <v>1914</v>
      </c>
      <c r="D1620" s="579" t="s">
        <v>3164</v>
      </c>
      <c r="E1620" s="415"/>
      <c r="F1620" s="448" t="s">
        <v>138</v>
      </c>
      <c r="G1620" s="412" t="s">
        <v>1942</v>
      </c>
      <c r="H1620" s="412" t="s">
        <v>11</v>
      </c>
      <c r="I1620" s="579" t="s">
        <v>6</v>
      </c>
      <c r="J1620" s="579" t="s">
        <v>66</v>
      </c>
      <c r="K1620" s="723">
        <v>0.78787878787878785</v>
      </c>
      <c r="L1620" s="449"/>
      <c r="M1620" s="450">
        <v>33</v>
      </c>
      <c r="N1620" s="450">
        <v>23</v>
      </c>
      <c r="O1620" s="726">
        <f t="shared" si="52"/>
        <v>0.69696969696969702</v>
      </c>
      <c r="P1620" s="727">
        <v>1</v>
      </c>
      <c r="Q1620" s="352">
        <f t="shared" si="53"/>
        <v>88.461538461538453</v>
      </c>
      <c r="R1620" s="348"/>
      <c r="S1620" s="722"/>
    </row>
    <row r="1621" spans="1:19" s="447" customFormat="1">
      <c r="A1621" s="446" t="s">
        <v>4</v>
      </c>
      <c r="B1621" s="579" t="s">
        <v>591</v>
      </c>
      <c r="C1621" s="412" t="s">
        <v>1916</v>
      </c>
      <c r="D1621" s="579" t="s">
        <v>3163</v>
      </c>
      <c r="E1621" s="415" t="s">
        <v>3187</v>
      </c>
      <c r="F1621" s="448" t="s">
        <v>138</v>
      </c>
      <c r="G1621" s="412" t="s">
        <v>1942</v>
      </c>
      <c r="H1621" s="412" t="s">
        <v>11</v>
      </c>
      <c r="I1621" s="579" t="s">
        <v>6</v>
      </c>
      <c r="J1621" s="579" t="s">
        <v>66</v>
      </c>
      <c r="K1621" s="723">
        <v>0.75</v>
      </c>
      <c r="L1621" s="449"/>
      <c r="M1621" s="450">
        <v>12</v>
      </c>
      <c r="N1621" s="450">
        <v>7</v>
      </c>
      <c r="O1621" s="726">
        <f t="shared" si="52"/>
        <v>0.58333333333333337</v>
      </c>
      <c r="P1621" s="727">
        <v>1</v>
      </c>
      <c r="Q1621" s="352">
        <f t="shared" si="53"/>
        <v>77.777777777777786</v>
      </c>
      <c r="R1621" s="348"/>
      <c r="S1621" s="722"/>
    </row>
    <row r="1622" spans="1:19" s="447" customFormat="1">
      <c r="A1622" s="446" t="s">
        <v>4</v>
      </c>
      <c r="B1622" s="579" t="s">
        <v>591</v>
      </c>
      <c r="C1622" s="412" t="s">
        <v>1917</v>
      </c>
      <c r="D1622" s="579" t="s">
        <v>3163</v>
      </c>
      <c r="E1622" s="415" t="s">
        <v>3188</v>
      </c>
      <c r="F1622" s="448" t="s">
        <v>138</v>
      </c>
      <c r="G1622" s="412" t="s">
        <v>1942</v>
      </c>
      <c r="H1622" s="412" t="s">
        <v>11</v>
      </c>
      <c r="I1622" s="579" t="s">
        <v>6</v>
      </c>
      <c r="J1622" s="579" t="s">
        <v>66</v>
      </c>
      <c r="K1622" s="723">
        <v>0.77419354838709675</v>
      </c>
      <c r="L1622" s="449"/>
      <c r="M1622" s="450">
        <v>62</v>
      </c>
      <c r="N1622" s="450">
        <v>45</v>
      </c>
      <c r="O1622" s="726">
        <f t="shared" si="52"/>
        <v>0.72580645161290325</v>
      </c>
      <c r="P1622" s="727">
        <v>1</v>
      </c>
      <c r="Q1622" s="352">
        <f t="shared" si="53"/>
        <v>93.75</v>
      </c>
      <c r="R1622" s="348"/>
      <c r="S1622" s="722"/>
    </row>
    <row r="1623" spans="1:19" s="447" customFormat="1">
      <c r="A1623" s="446" t="s">
        <v>4</v>
      </c>
      <c r="B1623" s="579" t="s">
        <v>591</v>
      </c>
      <c r="C1623" s="412" t="s">
        <v>1917</v>
      </c>
      <c r="D1623" s="579" t="s">
        <v>3164</v>
      </c>
      <c r="E1623" s="415"/>
      <c r="F1623" s="448" t="s">
        <v>138</v>
      </c>
      <c r="G1623" s="412" t="s">
        <v>1942</v>
      </c>
      <c r="H1623" s="412" t="s">
        <v>11</v>
      </c>
      <c r="I1623" s="579" t="s">
        <v>6</v>
      </c>
      <c r="J1623" s="579" t="s">
        <v>66</v>
      </c>
      <c r="K1623" s="723">
        <v>0.8</v>
      </c>
      <c r="L1623" s="449"/>
      <c r="M1623" s="450">
        <v>25</v>
      </c>
      <c r="N1623" s="450">
        <v>18</v>
      </c>
      <c r="O1623" s="726">
        <f t="shared" si="52"/>
        <v>0.72</v>
      </c>
      <c r="P1623" s="727">
        <v>1</v>
      </c>
      <c r="Q1623" s="352">
        <f t="shared" si="53"/>
        <v>90</v>
      </c>
      <c r="R1623" s="348"/>
      <c r="S1623" s="722"/>
    </row>
    <row r="1624" spans="1:19" s="447" customFormat="1">
      <c r="A1624" s="446" t="s">
        <v>4</v>
      </c>
      <c r="B1624" s="579" t="s">
        <v>591</v>
      </c>
      <c r="C1624" s="412" t="s">
        <v>1920</v>
      </c>
      <c r="D1624" s="579" t="s">
        <v>3164</v>
      </c>
      <c r="E1624" s="415"/>
      <c r="F1624" s="448" t="s">
        <v>138</v>
      </c>
      <c r="G1624" s="412" t="s">
        <v>1942</v>
      </c>
      <c r="H1624" s="412" t="s">
        <v>11</v>
      </c>
      <c r="I1624" s="579" t="s">
        <v>6</v>
      </c>
      <c r="J1624" s="579" t="s">
        <v>66</v>
      </c>
      <c r="K1624" s="723">
        <v>0.76923076923076938</v>
      </c>
      <c r="L1624" s="449"/>
      <c r="M1624" s="450">
        <v>26</v>
      </c>
      <c r="N1624" s="450">
        <v>19</v>
      </c>
      <c r="O1624" s="726">
        <f t="shared" si="52"/>
        <v>0.73076923076923073</v>
      </c>
      <c r="P1624" s="727">
        <v>1</v>
      </c>
      <c r="Q1624" s="352">
        <f t="shared" si="53"/>
        <v>94.999999999999986</v>
      </c>
      <c r="R1624" s="348"/>
      <c r="S1624" s="722"/>
    </row>
    <row r="1625" spans="1:19" s="447" customFormat="1">
      <c r="A1625" s="446" t="s">
        <v>4</v>
      </c>
      <c r="B1625" s="579" t="s">
        <v>3160</v>
      </c>
      <c r="C1625" s="412" t="s">
        <v>38</v>
      </c>
      <c r="D1625" s="579" t="s">
        <v>3155</v>
      </c>
      <c r="E1625" s="415" t="s">
        <v>3156</v>
      </c>
      <c r="F1625" s="448" t="s">
        <v>138</v>
      </c>
      <c r="G1625" s="412" t="s">
        <v>1943</v>
      </c>
      <c r="H1625" s="412" t="s">
        <v>11</v>
      </c>
      <c r="I1625" s="579" t="s">
        <v>6</v>
      </c>
      <c r="J1625" s="579" t="s">
        <v>66</v>
      </c>
      <c r="K1625" s="723">
        <v>6.0869565217391307E-2</v>
      </c>
      <c r="L1625" s="449"/>
      <c r="M1625" s="450">
        <v>115</v>
      </c>
      <c r="N1625" s="450">
        <v>5</v>
      </c>
      <c r="O1625" s="726">
        <f>N1625/M1625</f>
        <v>4.3478260869565216E-2</v>
      </c>
      <c r="P1625" s="727">
        <v>1</v>
      </c>
      <c r="Q1625" s="352">
        <f>N1625/(M1625*K1625/100)</f>
        <v>71.428571428571416</v>
      </c>
      <c r="R1625" s="348"/>
      <c r="S1625" s="722"/>
    </row>
    <row r="1626" spans="1:19" s="447" customFormat="1">
      <c r="A1626" s="446" t="s">
        <v>4</v>
      </c>
      <c r="B1626" s="579" t="s">
        <v>3160</v>
      </c>
      <c r="C1626" s="412" t="s">
        <v>38</v>
      </c>
      <c r="D1626" s="579" t="s">
        <v>3157</v>
      </c>
      <c r="E1626" s="415"/>
      <c r="F1626" s="448" t="s">
        <v>138</v>
      </c>
      <c r="G1626" s="412" t="s">
        <v>1943</v>
      </c>
      <c r="H1626" s="412" t="s">
        <v>11</v>
      </c>
      <c r="I1626" s="579" t="s">
        <v>6</v>
      </c>
      <c r="J1626" s="579" t="s">
        <v>66</v>
      </c>
      <c r="K1626" s="723">
        <v>0.14388489208633093</v>
      </c>
      <c r="L1626" s="449"/>
      <c r="M1626" s="450">
        <v>139</v>
      </c>
      <c r="N1626" s="450">
        <v>16</v>
      </c>
      <c r="O1626" s="726">
        <f t="shared" ref="O1626:O1684" si="54">N1626/M1626</f>
        <v>0.11510791366906475</v>
      </c>
      <c r="P1626" s="727">
        <v>1</v>
      </c>
      <c r="Q1626" s="352">
        <f t="shared" ref="Q1626:Q1684" si="55">N1626/(M1626*K1626/100)</f>
        <v>80</v>
      </c>
      <c r="R1626" s="348"/>
      <c r="S1626" s="722"/>
    </row>
    <row r="1627" spans="1:19" s="447" customFormat="1">
      <c r="A1627" s="446" t="s">
        <v>4</v>
      </c>
      <c r="B1627" s="579" t="s">
        <v>3160</v>
      </c>
      <c r="C1627" s="412" t="s">
        <v>38</v>
      </c>
      <c r="D1627" s="579" t="s">
        <v>3158</v>
      </c>
      <c r="E1627" s="415" t="s">
        <v>3159</v>
      </c>
      <c r="F1627" s="448" t="s">
        <v>138</v>
      </c>
      <c r="G1627" s="412" t="s">
        <v>1943</v>
      </c>
      <c r="H1627" s="412" t="s">
        <v>11</v>
      </c>
      <c r="I1627" s="579" t="s">
        <v>6</v>
      </c>
      <c r="J1627" s="579" t="s">
        <v>66</v>
      </c>
      <c r="K1627" s="723">
        <v>0.32</v>
      </c>
      <c r="L1627" s="449"/>
      <c r="M1627" s="450">
        <v>25</v>
      </c>
      <c r="N1627" s="450">
        <v>7</v>
      </c>
      <c r="O1627" s="726">
        <f t="shared" si="54"/>
        <v>0.28000000000000003</v>
      </c>
      <c r="P1627" s="727">
        <v>1</v>
      </c>
      <c r="Q1627" s="352">
        <f t="shared" si="55"/>
        <v>87.5</v>
      </c>
      <c r="R1627" s="348"/>
      <c r="S1627" s="722"/>
    </row>
    <row r="1628" spans="1:19" s="447" customFormat="1">
      <c r="A1628" s="446" t="s">
        <v>4</v>
      </c>
      <c r="B1628" s="579" t="s">
        <v>3160</v>
      </c>
      <c r="C1628" s="412" t="s">
        <v>1913</v>
      </c>
      <c r="D1628" s="579" t="s">
        <v>3161</v>
      </c>
      <c r="E1628" s="415"/>
      <c r="F1628" s="448" t="s">
        <v>138</v>
      </c>
      <c r="G1628" s="412" t="s">
        <v>1943</v>
      </c>
      <c r="H1628" s="412" t="s">
        <v>11</v>
      </c>
      <c r="I1628" s="579" t="s">
        <v>6</v>
      </c>
      <c r="J1628" s="579" t="s">
        <v>66</v>
      </c>
      <c r="K1628" s="723">
        <v>3.7486218302094816E-2</v>
      </c>
      <c r="L1628" s="449"/>
      <c r="M1628" s="450">
        <v>1814</v>
      </c>
      <c r="N1628" s="450">
        <v>54</v>
      </c>
      <c r="O1628" s="726">
        <f t="shared" si="54"/>
        <v>2.9768467475192944E-2</v>
      </c>
      <c r="P1628" s="727">
        <v>1</v>
      </c>
      <c r="Q1628" s="352">
        <f t="shared" si="55"/>
        <v>79.411764705882348</v>
      </c>
      <c r="R1628" s="348"/>
      <c r="S1628" s="722"/>
    </row>
    <row r="1629" spans="1:19" s="447" customFormat="1">
      <c r="A1629" s="446" t="s">
        <v>4</v>
      </c>
      <c r="B1629" s="579" t="s">
        <v>3160</v>
      </c>
      <c r="C1629" s="412" t="s">
        <v>1913</v>
      </c>
      <c r="D1629" s="579" t="s">
        <v>3155</v>
      </c>
      <c r="E1629" s="415"/>
      <c r="F1629" s="448" t="s">
        <v>138</v>
      </c>
      <c r="G1629" s="412" t="s">
        <v>1943</v>
      </c>
      <c r="H1629" s="412" t="s">
        <v>11</v>
      </c>
      <c r="I1629" s="579" t="s">
        <v>6</v>
      </c>
      <c r="J1629" s="579" t="s">
        <v>66</v>
      </c>
      <c r="K1629" s="723">
        <v>0.35714285714285715</v>
      </c>
      <c r="L1629" s="449"/>
      <c r="M1629" s="450">
        <v>14</v>
      </c>
      <c r="N1629" s="450">
        <v>4</v>
      </c>
      <c r="O1629" s="726">
        <f t="shared" si="54"/>
        <v>0.2857142857142857</v>
      </c>
      <c r="P1629" s="727">
        <v>1</v>
      </c>
      <c r="Q1629" s="352">
        <f t="shared" si="55"/>
        <v>80</v>
      </c>
      <c r="R1629" s="348"/>
      <c r="S1629" s="722"/>
    </row>
    <row r="1630" spans="1:19" s="447" customFormat="1">
      <c r="A1630" s="446" t="s">
        <v>4</v>
      </c>
      <c r="B1630" s="579" t="s">
        <v>3160</v>
      </c>
      <c r="C1630" s="412" t="s">
        <v>1913</v>
      </c>
      <c r="D1630" s="579" t="s">
        <v>3157</v>
      </c>
      <c r="E1630" s="415"/>
      <c r="F1630" s="448" t="s">
        <v>138</v>
      </c>
      <c r="G1630" s="412" t="s">
        <v>1943</v>
      </c>
      <c r="H1630" s="412" t="s">
        <v>11</v>
      </c>
      <c r="I1630" s="579" t="s">
        <v>6</v>
      </c>
      <c r="J1630" s="579" t="s">
        <v>66</v>
      </c>
      <c r="K1630" s="723">
        <v>7.1428571428571425E-2</v>
      </c>
      <c r="L1630" s="449"/>
      <c r="M1630" s="450">
        <v>84</v>
      </c>
      <c r="N1630" s="450">
        <v>3</v>
      </c>
      <c r="O1630" s="726">
        <f t="shared" si="54"/>
        <v>3.5714285714285712E-2</v>
      </c>
      <c r="P1630" s="727">
        <v>1</v>
      </c>
      <c r="Q1630" s="352">
        <f t="shared" si="55"/>
        <v>50</v>
      </c>
      <c r="R1630" s="348"/>
      <c r="S1630" s="722"/>
    </row>
    <row r="1631" spans="1:19" s="447" customFormat="1">
      <c r="A1631" s="446" t="s">
        <v>4</v>
      </c>
      <c r="B1631" s="579" t="s">
        <v>3160</v>
      </c>
      <c r="C1631" s="412" t="s">
        <v>1914</v>
      </c>
      <c r="D1631" s="579" t="s">
        <v>3157</v>
      </c>
      <c r="E1631" s="415" t="s">
        <v>3162</v>
      </c>
      <c r="F1631" s="448" t="s">
        <v>138</v>
      </c>
      <c r="G1631" s="412" t="s">
        <v>1943</v>
      </c>
      <c r="H1631" s="412" t="s">
        <v>11</v>
      </c>
      <c r="I1631" s="579" t="s">
        <v>6</v>
      </c>
      <c r="J1631" s="579" t="s">
        <v>66</v>
      </c>
      <c r="K1631" s="723">
        <v>0.18181818181818182</v>
      </c>
      <c r="L1631" s="449"/>
      <c r="M1631" s="450">
        <v>66</v>
      </c>
      <c r="N1631" s="450">
        <v>9</v>
      </c>
      <c r="O1631" s="726">
        <f t="shared" si="54"/>
        <v>0.13636363636363635</v>
      </c>
      <c r="P1631" s="727">
        <v>1</v>
      </c>
      <c r="Q1631" s="352">
        <f t="shared" si="55"/>
        <v>75</v>
      </c>
      <c r="R1631" s="348"/>
      <c r="S1631" s="722"/>
    </row>
    <row r="1632" spans="1:19" s="447" customFormat="1">
      <c r="A1632" s="446" t="s">
        <v>4</v>
      </c>
      <c r="B1632" s="579" t="s">
        <v>3160</v>
      </c>
      <c r="C1632" s="412" t="s">
        <v>1914</v>
      </c>
      <c r="D1632" s="579" t="s">
        <v>3158</v>
      </c>
      <c r="E1632" s="415"/>
      <c r="F1632" s="448" t="s">
        <v>138</v>
      </c>
      <c r="G1632" s="412" t="s">
        <v>1943</v>
      </c>
      <c r="H1632" s="412" t="s">
        <v>11</v>
      </c>
      <c r="I1632" s="579" t="s">
        <v>6</v>
      </c>
      <c r="J1632" s="579" t="s">
        <v>66</v>
      </c>
      <c r="K1632" s="723">
        <v>0.24</v>
      </c>
      <c r="L1632" s="449"/>
      <c r="M1632" s="450">
        <v>75</v>
      </c>
      <c r="N1632" s="450">
        <v>10</v>
      </c>
      <c r="O1632" s="726">
        <f t="shared" si="54"/>
        <v>0.13333333333333333</v>
      </c>
      <c r="P1632" s="727">
        <v>1</v>
      </c>
      <c r="Q1632" s="352">
        <f t="shared" si="55"/>
        <v>55.555555555555557</v>
      </c>
      <c r="R1632" s="348"/>
      <c r="S1632" s="722"/>
    </row>
    <row r="1633" spans="1:19" s="447" customFormat="1">
      <c r="A1633" s="446" t="s">
        <v>4</v>
      </c>
      <c r="B1633" s="579" t="s">
        <v>3160</v>
      </c>
      <c r="C1633" s="412" t="s">
        <v>1914</v>
      </c>
      <c r="D1633" s="579" t="s">
        <v>3163</v>
      </c>
      <c r="E1633" s="415"/>
      <c r="F1633" s="448" t="s">
        <v>138</v>
      </c>
      <c r="G1633" s="412" t="s">
        <v>1943</v>
      </c>
      <c r="H1633" s="412" t="s">
        <v>11</v>
      </c>
      <c r="I1633" s="579" t="s">
        <v>6</v>
      </c>
      <c r="J1633" s="579" t="s">
        <v>66</v>
      </c>
      <c r="K1633" s="723">
        <v>0.45370370370370372</v>
      </c>
      <c r="L1633" s="449"/>
      <c r="M1633" s="450">
        <v>108</v>
      </c>
      <c r="N1633" s="450">
        <v>36</v>
      </c>
      <c r="O1633" s="726">
        <f t="shared" si="54"/>
        <v>0.33333333333333331</v>
      </c>
      <c r="P1633" s="727">
        <v>1</v>
      </c>
      <c r="Q1633" s="352">
        <f t="shared" si="55"/>
        <v>73.469387755102048</v>
      </c>
      <c r="R1633" s="348"/>
      <c r="S1633" s="722"/>
    </row>
    <row r="1634" spans="1:19" s="447" customFormat="1">
      <c r="A1634" s="446" t="s">
        <v>4</v>
      </c>
      <c r="B1634" s="579" t="s">
        <v>3160</v>
      </c>
      <c r="C1634" s="412" t="s">
        <v>1914</v>
      </c>
      <c r="D1634" s="579" t="s">
        <v>3164</v>
      </c>
      <c r="E1634" s="415"/>
      <c r="F1634" s="448" t="s">
        <v>138</v>
      </c>
      <c r="G1634" s="412" t="s">
        <v>1943</v>
      </c>
      <c r="H1634" s="412" t="s">
        <v>11</v>
      </c>
      <c r="I1634" s="579" t="s">
        <v>6</v>
      </c>
      <c r="J1634" s="579" t="s">
        <v>66</v>
      </c>
      <c r="K1634" s="723">
        <v>0.76923076923076938</v>
      </c>
      <c r="L1634" s="449"/>
      <c r="M1634" s="450">
        <v>13</v>
      </c>
      <c r="N1634" s="450">
        <v>10</v>
      </c>
      <c r="O1634" s="726">
        <f t="shared" si="54"/>
        <v>0.76923076923076927</v>
      </c>
      <c r="P1634" s="727">
        <v>1</v>
      </c>
      <c r="Q1634" s="352">
        <f t="shared" si="55"/>
        <v>99.999999999999986</v>
      </c>
      <c r="R1634" s="348"/>
      <c r="S1634" s="722"/>
    </row>
    <row r="1635" spans="1:19" s="447" customFormat="1">
      <c r="A1635" s="446" t="s">
        <v>4</v>
      </c>
      <c r="B1635" s="579" t="s">
        <v>3160</v>
      </c>
      <c r="C1635" s="412" t="s">
        <v>1915</v>
      </c>
      <c r="D1635" s="579" t="s">
        <v>3155</v>
      </c>
      <c r="E1635" s="415"/>
      <c r="F1635" s="448" t="s">
        <v>138</v>
      </c>
      <c r="G1635" s="412" t="s">
        <v>1943</v>
      </c>
      <c r="H1635" s="412" t="s">
        <v>11</v>
      </c>
      <c r="I1635" s="579" t="s">
        <v>6</v>
      </c>
      <c r="J1635" s="579" t="s">
        <v>66</v>
      </c>
      <c r="K1635" s="723">
        <v>8.4507042253521125E-2</v>
      </c>
      <c r="L1635" s="449"/>
      <c r="M1635" s="450">
        <v>71</v>
      </c>
      <c r="N1635" s="450">
        <v>4</v>
      </c>
      <c r="O1635" s="726">
        <f t="shared" si="54"/>
        <v>5.6338028169014086E-2</v>
      </c>
      <c r="P1635" s="727">
        <v>1</v>
      </c>
      <c r="Q1635" s="352">
        <f t="shared" si="55"/>
        <v>66.666666666666671</v>
      </c>
      <c r="R1635" s="348"/>
      <c r="S1635" s="722"/>
    </row>
    <row r="1636" spans="1:19" s="447" customFormat="1">
      <c r="A1636" s="446" t="s">
        <v>4</v>
      </c>
      <c r="B1636" s="579" t="s">
        <v>3160</v>
      </c>
      <c r="C1636" s="412" t="s">
        <v>1915</v>
      </c>
      <c r="D1636" s="579" t="s">
        <v>3155</v>
      </c>
      <c r="E1636" s="415" t="s">
        <v>3165</v>
      </c>
      <c r="F1636" s="448" t="s">
        <v>138</v>
      </c>
      <c r="G1636" s="412" t="s">
        <v>1943</v>
      </c>
      <c r="H1636" s="412" t="s">
        <v>11</v>
      </c>
      <c r="I1636" s="579" t="s">
        <v>6</v>
      </c>
      <c r="J1636" s="579" t="s">
        <v>66</v>
      </c>
      <c r="K1636" s="723">
        <v>0.25</v>
      </c>
      <c r="L1636" s="449" t="s">
        <v>3166</v>
      </c>
      <c r="M1636" s="450">
        <v>12</v>
      </c>
      <c r="N1636" s="450">
        <v>3</v>
      </c>
      <c r="O1636" s="726">
        <f t="shared" si="54"/>
        <v>0.25</v>
      </c>
      <c r="P1636" s="727">
        <v>1</v>
      </c>
      <c r="Q1636" s="352">
        <f t="shared" si="55"/>
        <v>100</v>
      </c>
      <c r="R1636" s="348"/>
      <c r="S1636" s="722"/>
    </row>
    <row r="1637" spans="1:19" s="447" customFormat="1">
      <c r="A1637" s="446" t="s">
        <v>4</v>
      </c>
      <c r="B1637" s="579" t="s">
        <v>3160</v>
      </c>
      <c r="C1637" s="412" t="s">
        <v>1915</v>
      </c>
      <c r="D1637" s="579" t="s">
        <v>3157</v>
      </c>
      <c r="E1637" s="415"/>
      <c r="F1637" s="448" t="s">
        <v>138</v>
      </c>
      <c r="G1637" s="412" t="s">
        <v>1943</v>
      </c>
      <c r="H1637" s="412" t="s">
        <v>11</v>
      </c>
      <c r="I1637" s="579" t="s">
        <v>6</v>
      </c>
      <c r="J1637" s="579" t="s">
        <v>66</v>
      </c>
      <c r="K1637" s="723">
        <v>0.12068965517241378</v>
      </c>
      <c r="L1637" s="449"/>
      <c r="M1637" s="450">
        <v>58</v>
      </c>
      <c r="N1637" s="450">
        <v>4</v>
      </c>
      <c r="O1637" s="726">
        <f t="shared" si="54"/>
        <v>6.8965517241379309E-2</v>
      </c>
      <c r="P1637" s="727">
        <v>1</v>
      </c>
      <c r="Q1637" s="352">
        <f t="shared" si="55"/>
        <v>57.142857142857146</v>
      </c>
      <c r="R1637" s="348"/>
      <c r="S1637" s="722"/>
    </row>
    <row r="1638" spans="1:19" s="447" customFormat="1">
      <c r="A1638" s="446" t="s">
        <v>4</v>
      </c>
      <c r="B1638" s="579" t="s">
        <v>3160</v>
      </c>
      <c r="C1638" s="412" t="s">
        <v>1916</v>
      </c>
      <c r="D1638" s="579" t="s">
        <v>3155</v>
      </c>
      <c r="E1638" s="415" t="s">
        <v>3167</v>
      </c>
      <c r="F1638" s="448" t="s">
        <v>138</v>
      </c>
      <c r="G1638" s="412" t="s">
        <v>1943</v>
      </c>
      <c r="H1638" s="412" t="s">
        <v>11</v>
      </c>
      <c r="I1638" s="579" t="s">
        <v>6</v>
      </c>
      <c r="J1638" s="579" t="s">
        <v>66</v>
      </c>
      <c r="K1638" s="723">
        <v>6.3492063492063489E-2</v>
      </c>
      <c r="L1638" s="449"/>
      <c r="M1638" s="450">
        <v>63</v>
      </c>
      <c r="N1638" s="450">
        <v>3</v>
      </c>
      <c r="O1638" s="726">
        <f t="shared" si="54"/>
        <v>4.7619047619047616E-2</v>
      </c>
      <c r="P1638" s="727">
        <v>1</v>
      </c>
      <c r="Q1638" s="352">
        <f t="shared" si="55"/>
        <v>75</v>
      </c>
      <c r="R1638" s="348"/>
      <c r="S1638" s="722"/>
    </row>
    <row r="1639" spans="1:19" s="447" customFormat="1">
      <c r="A1639" s="446" t="s">
        <v>4</v>
      </c>
      <c r="B1639" s="579" t="s">
        <v>3160</v>
      </c>
      <c r="C1639" s="412" t="s">
        <v>1916</v>
      </c>
      <c r="D1639" s="579" t="s">
        <v>3155</v>
      </c>
      <c r="E1639" s="415" t="s">
        <v>3168</v>
      </c>
      <c r="F1639" s="448" t="s">
        <v>138</v>
      </c>
      <c r="G1639" s="412" t="s">
        <v>1943</v>
      </c>
      <c r="H1639" s="412" t="s">
        <v>11</v>
      </c>
      <c r="I1639" s="579" t="s">
        <v>6</v>
      </c>
      <c r="J1639" s="579" t="s">
        <v>66</v>
      </c>
      <c r="K1639" s="723">
        <v>6.9767441860465115E-2</v>
      </c>
      <c r="L1639" s="449" t="s">
        <v>3166</v>
      </c>
      <c r="M1639" s="450">
        <v>43</v>
      </c>
      <c r="N1639" s="450">
        <v>3</v>
      </c>
      <c r="O1639" s="726">
        <f t="shared" si="54"/>
        <v>6.9767441860465115E-2</v>
      </c>
      <c r="P1639" s="727">
        <v>1</v>
      </c>
      <c r="Q1639" s="352">
        <f t="shared" si="55"/>
        <v>100</v>
      </c>
      <c r="R1639" s="348"/>
      <c r="S1639" s="722"/>
    </row>
    <row r="1640" spans="1:19" s="447" customFormat="1">
      <c r="A1640" s="446" t="s">
        <v>4</v>
      </c>
      <c r="B1640" s="579" t="s">
        <v>3160</v>
      </c>
      <c r="C1640" s="412" t="s">
        <v>1916</v>
      </c>
      <c r="D1640" s="579" t="s">
        <v>3157</v>
      </c>
      <c r="E1640" s="415"/>
      <c r="F1640" s="448" t="s">
        <v>138</v>
      </c>
      <c r="G1640" s="412" t="s">
        <v>1943</v>
      </c>
      <c r="H1640" s="412" t="s">
        <v>11</v>
      </c>
      <c r="I1640" s="579" t="s">
        <v>6</v>
      </c>
      <c r="J1640" s="579" t="s">
        <v>66</v>
      </c>
      <c r="K1640" s="723">
        <v>0.12345679012345678</v>
      </c>
      <c r="L1640" s="449"/>
      <c r="M1640" s="450">
        <v>81</v>
      </c>
      <c r="N1640" s="450">
        <v>9</v>
      </c>
      <c r="O1640" s="726">
        <f t="shared" si="54"/>
        <v>0.1111111111111111</v>
      </c>
      <c r="P1640" s="727">
        <v>1</v>
      </c>
      <c r="Q1640" s="352">
        <f t="shared" si="55"/>
        <v>90</v>
      </c>
      <c r="R1640" s="348"/>
      <c r="S1640" s="722"/>
    </row>
    <row r="1641" spans="1:19" s="447" customFormat="1">
      <c r="A1641" s="446" t="s">
        <v>4</v>
      </c>
      <c r="B1641" s="579" t="s">
        <v>3160</v>
      </c>
      <c r="C1641" s="412" t="s">
        <v>1916</v>
      </c>
      <c r="D1641" s="579" t="s">
        <v>3157</v>
      </c>
      <c r="E1641" s="415"/>
      <c r="F1641" s="448" t="s">
        <v>138</v>
      </c>
      <c r="G1641" s="412" t="s">
        <v>1943</v>
      </c>
      <c r="H1641" s="412" t="s">
        <v>11</v>
      </c>
      <c r="I1641" s="579" t="s">
        <v>6</v>
      </c>
      <c r="J1641" s="579" t="s">
        <v>66</v>
      </c>
      <c r="K1641" s="723">
        <v>0.1111111111111111</v>
      </c>
      <c r="L1641" s="449" t="s">
        <v>3166</v>
      </c>
      <c r="M1641" s="450">
        <v>27</v>
      </c>
      <c r="N1641" s="450">
        <v>3</v>
      </c>
      <c r="O1641" s="726">
        <f t="shared" si="54"/>
        <v>0.1111111111111111</v>
      </c>
      <c r="P1641" s="727">
        <v>1</v>
      </c>
      <c r="Q1641" s="352">
        <f t="shared" si="55"/>
        <v>100</v>
      </c>
      <c r="R1641" s="348"/>
      <c r="S1641" s="722"/>
    </row>
    <row r="1642" spans="1:19" s="447" customFormat="1">
      <c r="A1642" s="446" t="s">
        <v>4</v>
      </c>
      <c r="B1642" s="579" t="s">
        <v>3160</v>
      </c>
      <c r="C1642" s="412" t="s">
        <v>1916</v>
      </c>
      <c r="D1642" s="579" t="s">
        <v>3157</v>
      </c>
      <c r="E1642" s="415" t="s">
        <v>3169</v>
      </c>
      <c r="F1642" s="448" t="s">
        <v>138</v>
      </c>
      <c r="G1642" s="412" t="s">
        <v>1943</v>
      </c>
      <c r="H1642" s="412" t="s">
        <v>11</v>
      </c>
      <c r="I1642" s="579" t="s">
        <v>6</v>
      </c>
      <c r="J1642" s="579" t="s">
        <v>66</v>
      </c>
      <c r="K1642" s="723">
        <v>0.26315789473684209</v>
      </c>
      <c r="L1642" s="449" t="s">
        <v>3170</v>
      </c>
      <c r="M1642" s="450">
        <v>19</v>
      </c>
      <c r="N1642" s="450">
        <v>3</v>
      </c>
      <c r="O1642" s="726">
        <f t="shared" si="54"/>
        <v>0.15789473684210525</v>
      </c>
      <c r="P1642" s="727">
        <v>1</v>
      </c>
      <c r="Q1642" s="352">
        <f t="shared" si="55"/>
        <v>60</v>
      </c>
      <c r="R1642" s="348"/>
      <c r="S1642" s="722"/>
    </row>
    <row r="1643" spans="1:19" s="447" customFormat="1">
      <c r="A1643" s="446" t="s">
        <v>4</v>
      </c>
      <c r="B1643" s="579" t="s">
        <v>3160</v>
      </c>
      <c r="C1643" s="412" t="s">
        <v>1916</v>
      </c>
      <c r="D1643" s="579" t="s">
        <v>3158</v>
      </c>
      <c r="E1643" s="415"/>
      <c r="F1643" s="448" t="s">
        <v>138</v>
      </c>
      <c r="G1643" s="412" t="s">
        <v>1943</v>
      </c>
      <c r="H1643" s="412" t="s">
        <v>11</v>
      </c>
      <c r="I1643" s="579" t="s">
        <v>6</v>
      </c>
      <c r="J1643" s="579" t="s">
        <v>66</v>
      </c>
      <c r="K1643" s="723">
        <v>0.27586206896551724</v>
      </c>
      <c r="L1643" s="449"/>
      <c r="M1643" s="450">
        <v>29</v>
      </c>
      <c r="N1643" s="450">
        <v>8</v>
      </c>
      <c r="O1643" s="726">
        <f t="shared" si="54"/>
        <v>0.27586206896551724</v>
      </c>
      <c r="P1643" s="727">
        <v>1</v>
      </c>
      <c r="Q1643" s="352">
        <f t="shared" si="55"/>
        <v>100</v>
      </c>
      <c r="R1643" s="348"/>
      <c r="S1643" s="722"/>
    </row>
    <row r="1644" spans="1:19" s="447" customFormat="1">
      <c r="A1644" s="446" t="s">
        <v>4</v>
      </c>
      <c r="B1644" s="579" t="s">
        <v>3160</v>
      </c>
      <c r="C1644" s="412" t="s">
        <v>1916</v>
      </c>
      <c r="D1644" s="579" t="s">
        <v>3163</v>
      </c>
      <c r="E1644" s="415"/>
      <c r="F1644" s="448" t="s">
        <v>138</v>
      </c>
      <c r="G1644" s="412" t="s">
        <v>1943</v>
      </c>
      <c r="H1644" s="412" t="s">
        <v>11</v>
      </c>
      <c r="I1644" s="579" t="s">
        <v>6</v>
      </c>
      <c r="J1644" s="579" t="s">
        <v>66</v>
      </c>
      <c r="K1644" s="723">
        <v>0.4</v>
      </c>
      <c r="L1644" s="449"/>
      <c r="M1644" s="450">
        <v>25</v>
      </c>
      <c r="N1644" s="450">
        <v>10</v>
      </c>
      <c r="O1644" s="726">
        <f t="shared" si="54"/>
        <v>0.4</v>
      </c>
      <c r="P1644" s="727">
        <v>1</v>
      </c>
      <c r="Q1644" s="352">
        <f t="shared" si="55"/>
        <v>100</v>
      </c>
      <c r="R1644" s="348"/>
      <c r="S1644" s="722"/>
    </row>
    <row r="1645" spans="1:19" s="447" customFormat="1">
      <c r="A1645" s="446" t="s">
        <v>4</v>
      </c>
      <c r="B1645" s="579" t="s">
        <v>3160</v>
      </c>
      <c r="C1645" s="412" t="s">
        <v>1916</v>
      </c>
      <c r="D1645" s="579" t="s">
        <v>3163</v>
      </c>
      <c r="E1645" s="415" t="s">
        <v>3171</v>
      </c>
      <c r="F1645" s="448" t="s">
        <v>138</v>
      </c>
      <c r="G1645" s="412" t="s">
        <v>1943</v>
      </c>
      <c r="H1645" s="412" t="s">
        <v>11</v>
      </c>
      <c r="I1645" s="579" t="s">
        <v>6</v>
      </c>
      <c r="J1645" s="579" t="s">
        <v>66</v>
      </c>
      <c r="K1645" s="723">
        <v>0.45454545454545453</v>
      </c>
      <c r="L1645" s="449" t="s">
        <v>3166</v>
      </c>
      <c r="M1645" s="450">
        <v>22</v>
      </c>
      <c r="N1645" s="450">
        <v>9</v>
      </c>
      <c r="O1645" s="726">
        <f t="shared" si="54"/>
        <v>0.40909090909090912</v>
      </c>
      <c r="P1645" s="727">
        <v>1</v>
      </c>
      <c r="Q1645" s="352">
        <f t="shared" si="55"/>
        <v>90</v>
      </c>
      <c r="R1645" s="348"/>
      <c r="S1645" s="722"/>
    </row>
    <row r="1646" spans="1:19" s="447" customFormat="1">
      <c r="A1646" s="446" t="s">
        <v>4</v>
      </c>
      <c r="B1646" s="579" t="s">
        <v>3160</v>
      </c>
      <c r="C1646" s="412" t="s">
        <v>1917</v>
      </c>
      <c r="D1646" s="579" t="s">
        <v>3158</v>
      </c>
      <c r="E1646" s="415" t="s">
        <v>3172</v>
      </c>
      <c r="F1646" s="448" t="s">
        <v>138</v>
      </c>
      <c r="G1646" s="412" t="s">
        <v>1943</v>
      </c>
      <c r="H1646" s="412" t="s">
        <v>11</v>
      </c>
      <c r="I1646" s="579" t="s">
        <v>6</v>
      </c>
      <c r="J1646" s="579" t="s">
        <v>66</v>
      </c>
      <c r="K1646" s="723">
        <v>0.36363636363636365</v>
      </c>
      <c r="L1646" s="449"/>
      <c r="M1646" s="450">
        <v>11</v>
      </c>
      <c r="N1646" s="450">
        <v>3</v>
      </c>
      <c r="O1646" s="726">
        <f t="shared" si="54"/>
        <v>0.27272727272727271</v>
      </c>
      <c r="P1646" s="727">
        <v>1</v>
      </c>
      <c r="Q1646" s="352">
        <f t="shared" si="55"/>
        <v>75</v>
      </c>
      <c r="R1646" s="348"/>
      <c r="S1646" s="722"/>
    </row>
    <row r="1647" spans="1:19" s="447" customFormat="1">
      <c r="A1647" s="446" t="s">
        <v>4</v>
      </c>
      <c r="B1647" s="579" t="s">
        <v>3160</v>
      </c>
      <c r="C1647" s="412" t="s">
        <v>1917</v>
      </c>
      <c r="D1647" s="579" t="s">
        <v>3163</v>
      </c>
      <c r="E1647" s="415"/>
      <c r="F1647" s="448" t="s">
        <v>138</v>
      </c>
      <c r="G1647" s="412" t="s">
        <v>1943</v>
      </c>
      <c r="H1647" s="412" t="s">
        <v>11</v>
      </c>
      <c r="I1647" s="579" t="s">
        <v>6</v>
      </c>
      <c r="J1647" s="579" t="s">
        <v>66</v>
      </c>
      <c r="K1647" s="723">
        <v>0.4</v>
      </c>
      <c r="L1647" s="449"/>
      <c r="M1647" s="450">
        <v>30</v>
      </c>
      <c r="N1647" s="450">
        <v>9</v>
      </c>
      <c r="O1647" s="726">
        <f t="shared" si="54"/>
        <v>0.3</v>
      </c>
      <c r="P1647" s="727">
        <v>1</v>
      </c>
      <c r="Q1647" s="352">
        <f t="shared" si="55"/>
        <v>75</v>
      </c>
      <c r="R1647" s="348"/>
      <c r="S1647" s="722"/>
    </row>
    <row r="1648" spans="1:19" s="447" customFormat="1">
      <c r="A1648" s="446" t="s">
        <v>4</v>
      </c>
      <c r="B1648" s="579" t="s">
        <v>3160</v>
      </c>
      <c r="C1648" s="412" t="s">
        <v>1918</v>
      </c>
      <c r="D1648" s="579" t="s">
        <v>3163</v>
      </c>
      <c r="E1648" s="415" t="s">
        <v>3173</v>
      </c>
      <c r="F1648" s="448" t="s">
        <v>138</v>
      </c>
      <c r="G1648" s="412" t="s">
        <v>1943</v>
      </c>
      <c r="H1648" s="412" t="s">
        <v>11</v>
      </c>
      <c r="I1648" s="579" t="s">
        <v>6</v>
      </c>
      <c r="J1648" s="579" t="s">
        <v>66</v>
      </c>
      <c r="K1648" s="723">
        <v>0.69090909090909092</v>
      </c>
      <c r="L1648" s="449"/>
      <c r="M1648" s="450">
        <v>55</v>
      </c>
      <c r="N1648" s="450">
        <v>33</v>
      </c>
      <c r="O1648" s="726">
        <f t="shared" si="54"/>
        <v>0.6</v>
      </c>
      <c r="P1648" s="727">
        <v>1</v>
      </c>
      <c r="Q1648" s="352">
        <f t="shared" si="55"/>
        <v>86.84210526315789</v>
      </c>
      <c r="R1648" s="348"/>
      <c r="S1648" s="722"/>
    </row>
    <row r="1649" spans="1:19" s="447" customFormat="1">
      <c r="A1649" s="446" t="s">
        <v>4</v>
      </c>
      <c r="B1649" s="579" t="s">
        <v>3160</v>
      </c>
      <c r="C1649" s="412" t="s">
        <v>1919</v>
      </c>
      <c r="D1649" s="579" t="s">
        <v>3161</v>
      </c>
      <c r="E1649" s="415"/>
      <c r="F1649" s="448" t="s">
        <v>138</v>
      </c>
      <c r="G1649" s="412" t="s">
        <v>1943</v>
      </c>
      <c r="H1649" s="412" t="s">
        <v>11</v>
      </c>
      <c r="I1649" s="579" t="s">
        <v>6</v>
      </c>
      <c r="J1649" s="579" t="s">
        <v>66</v>
      </c>
      <c r="K1649" s="723">
        <v>3.6335721596724664E-2</v>
      </c>
      <c r="L1649" s="449"/>
      <c r="M1649" s="450">
        <v>1954</v>
      </c>
      <c r="N1649" s="450">
        <v>53</v>
      </c>
      <c r="O1649" s="726">
        <f t="shared" si="54"/>
        <v>2.7123848515864891E-2</v>
      </c>
      <c r="P1649" s="727">
        <v>1</v>
      </c>
      <c r="Q1649" s="352">
        <f t="shared" si="55"/>
        <v>74.647887323943664</v>
      </c>
      <c r="R1649" s="348"/>
      <c r="S1649" s="722"/>
    </row>
    <row r="1650" spans="1:19" s="447" customFormat="1">
      <c r="A1650" s="446" t="s">
        <v>4</v>
      </c>
      <c r="B1650" s="579" t="s">
        <v>3160</v>
      </c>
      <c r="C1650" s="412" t="s">
        <v>1919</v>
      </c>
      <c r="D1650" s="579" t="s">
        <v>3161</v>
      </c>
      <c r="E1650" s="415"/>
      <c r="F1650" s="448" t="s">
        <v>138</v>
      </c>
      <c r="G1650" s="412" t="s">
        <v>1943</v>
      </c>
      <c r="H1650" s="412" t="s">
        <v>11</v>
      </c>
      <c r="I1650" s="579" t="s">
        <v>6</v>
      </c>
      <c r="J1650" s="579" t="s">
        <v>66</v>
      </c>
      <c r="K1650" s="723">
        <v>4.5161290322580643E-2</v>
      </c>
      <c r="L1650" s="449" t="s">
        <v>3166</v>
      </c>
      <c r="M1650" s="450">
        <v>465</v>
      </c>
      <c r="N1650" s="450">
        <v>12</v>
      </c>
      <c r="O1650" s="726">
        <f t="shared" si="54"/>
        <v>2.5806451612903226E-2</v>
      </c>
      <c r="P1650" s="727">
        <v>1</v>
      </c>
      <c r="Q1650" s="352">
        <f t="shared" si="55"/>
        <v>57.142857142857146</v>
      </c>
      <c r="R1650" s="348"/>
      <c r="S1650" s="722"/>
    </row>
    <row r="1651" spans="1:19" s="447" customFormat="1">
      <c r="A1651" s="446" t="s">
        <v>4</v>
      </c>
      <c r="B1651" s="579" t="s">
        <v>3160</v>
      </c>
      <c r="C1651" s="412" t="s">
        <v>1919</v>
      </c>
      <c r="D1651" s="579" t="s">
        <v>3155</v>
      </c>
      <c r="E1651" s="415"/>
      <c r="F1651" s="448" t="s">
        <v>138</v>
      </c>
      <c r="G1651" s="412" t="s">
        <v>1943</v>
      </c>
      <c r="H1651" s="412" t="s">
        <v>11</v>
      </c>
      <c r="I1651" s="579" t="s">
        <v>6</v>
      </c>
      <c r="J1651" s="579" t="s">
        <v>66</v>
      </c>
      <c r="K1651" s="723">
        <v>0.1</v>
      </c>
      <c r="L1651" s="449"/>
      <c r="M1651" s="450">
        <v>60</v>
      </c>
      <c r="N1651" s="450">
        <v>4</v>
      </c>
      <c r="O1651" s="726">
        <f t="shared" si="54"/>
        <v>6.6666666666666666E-2</v>
      </c>
      <c r="P1651" s="727">
        <v>1</v>
      </c>
      <c r="Q1651" s="352">
        <f t="shared" si="55"/>
        <v>66.666666666666671</v>
      </c>
      <c r="R1651" s="348"/>
      <c r="S1651" s="722"/>
    </row>
    <row r="1652" spans="1:19" s="447" customFormat="1">
      <c r="A1652" s="446" t="s">
        <v>4</v>
      </c>
      <c r="B1652" s="579" t="s">
        <v>3160</v>
      </c>
      <c r="C1652" s="412" t="s">
        <v>1919</v>
      </c>
      <c r="D1652" s="579" t="s">
        <v>3155</v>
      </c>
      <c r="E1652" s="415" t="s">
        <v>3174</v>
      </c>
      <c r="F1652" s="448" t="s">
        <v>138</v>
      </c>
      <c r="G1652" s="412" t="s">
        <v>1943</v>
      </c>
      <c r="H1652" s="412" t="s">
        <v>11</v>
      </c>
      <c r="I1652" s="579" t="s">
        <v>6</v>
      </c>
      <c r="J1652" s="579" t="s">
        <v>66</v>
      </c>
      <c r="K1652" s="723">
        <v>0.35</v>
      </c>
      <c r="L1652" s="449" t="s">
        <v>3166</v>
      </c>
      <c r="M1652" s="450">
        <v>20</v>
      </c>
      <c r="N1652" s="450">
        <v>6</v>
      </c>
      <c r="O1652" s="726">
        <f t="shared" si="54"/>
        <v>0.3</v>
      </c>
      <c r="P1652" s="727">
        <v>1</v>
      </c>
      <c r="Q1652" s="352">
        <f t="shared" si="55"/>
        <v>85.714285714285708</v>
      </c>
      <c r="R1652" s="348"/>
      <c r="S1652" s="722"/>
    </row>
    <row r="1653" spans="1:19" s="447" customFormat="1">
      <c r="A1653" s="446" t="s">
        <v>4</v>
      </c>
      <c r="B1653" s="579" t="s">
        <v>3160</v>
      </c>
      <c r="C1653" s="412" t="s">
        <v>1919</v>
      </c>
      <c r="D1653" s="579" t="s">
        <v>3157</v>
      </c>
      <c r="E1653" s="415" t="s">
        <v>3175</v>
      </c>
      <c r="F1653" s="448" t="s">
        <v>138</v>
      </c>
      <c r="G1653" s="412" t="s">
        <v>1943</v>
      </c>
      <c r="H1653" s="412" t="s">
        <v>11</v>
      </c>
      <c r="I1653" s="579" t="s">
        <v>6</v>
      </c>
      <c r="J1653" s="579" t="s">
        <v>66</v>
      </c>
      <c r="K1653" s="723">
        <v>0.33333333333333326</v>
      </c>
      <c r="L1653" s="449"/>
      <c r="M1653" s="450">
        <v>42</v>
      </c>
      <c r="N1653" s="450">
        <v>8</v>
      </c>
      <c r="O1653" s="726">
        <f t="shared" si="54"/>
        <v>0.19047619047619047</v>
      </c>
      <c r="P1653" s="727">
        <v>1</v>
      </c>
      <c r="Q1653" s="352">
        <f t="shared" si="55"/>
        <v>57.14285714285716</v>
      </c>
      <c r="R1653" s="348"/>
      <c r="S1653" s="722"/>
    </row>
    <row r="1654" spans="1:19" s="447" customFormat="1">
      <c r="A1654" s="446" t="s">
        <v>4</v>
      </c>
      <c r="B1654" s="579" t="s">
        <v>3160</v>
      </c>
      <c r="C1654" s="412" t="s">
        <v>1920</v>
      </c>
      <c r="D1654" s="579" t="s">
        <v>3155</v>
      </c>
      <c r="E1654" s="415" t="s">
        <v>3176</v>
      </c>
      <c r="F1654" s="448" t="s">
        <v>138</v>
      </c>
      <c r="G1654" s="412" t="s">
        <v>1943</v>
      </c>
      <c r="H1654" s="412" t="s">
        <v>11</v>
      </c>
      <c r="I1654" s="579" t="s">
        <v>6</v>
      </c>
      <c r="J1654" s="579" t="s">
        <v>66</v>
      </c>
      <c r="K1654" s="723">
        <v>0.27777777777777779</v>
      </c>
      <c r="L1654" s="449"/>
      <c r="M1654" s="450">
        <v>18</v>
      </c>
      <c r="N1654" s="450">
        <v>3</v>
      </c>
      <c r="O1654" s="726">
        <f t="shared" si="54"/>
        <v>0.16666666666666666</v>
      </c>
      <c r="P1654" s="727">
        <v>1</v>
      </c>
      <c r="Q1654" s="352">
        <f t="shared" si="55"/>
        <v>60</v>
      </c>
      <c r="R1654" s="348"/>
      <c r="S1654" s="722"/>
    </row>
    <row r="1655" spans="1:19" s="447" customFormat="1">
      <c r="A1655" s="446" t="s">
        <v>4</v>
      </c>
      <c r="B1655" s="579" t="s">
        <v>3160</v>
      </c>
      <c r="C1655" s="412" t="s">
        <v>1920</v>
      </c>
      <c r="D1655" s="579" t="s">
        <v>3157</v>
      </c>
      <c r="E1655" s="415"/>
      <c r="F1655" s="448" t="s">
        <v>138</v>
      </c>
      <c r="G1655" s="412" t="s">
        <v>1943</v>
      </c>
      <c r="H1655" s="412" t="s">
        <v>11</v>
      </c>
      <c r="I1655" s="579" t="s">
        <v>6</v>
      </c>
      <c r="J1655" s="579" t="s">
        <v>66</v>
      </c>
      <c r="K1655" s="723">
        <v>0.10714285714285714</v>
      </c>
      <c r="L1655" s="449"/>
      <c r="M1655" s="450">
        <v>112</v>
      </c>
      <c r="N1655" s="450">
        <v>7</v>
      </c>
      <c r="O1655" s="726">
        <f t="shared" si="54"/>
        <v>6.25E-2</v>
      </c>
      <c r="P1655" s="727">
        <v>1</v>
      </c>
      <c r="Q1655" s="352">
        <f t="shared" si="55"/>
        <v>58.333333333333336</v>
      </c>
      <c r="R1655" s="348"/>
      <c r="S1655" s="722"/>
    </row>
    <row r="1656" spans="1:19" s="447" customFormat="1">
      <c r="A1656" s="446" t="s">
        <v>4</v>
      </c>
      <c r="B1656" s="579" t="s">
        <v>3160</v>
      </c>
      <c r="C1656" s="412" t="s">
        <v>1920</v>
      </c>
      <c r="D1656" s="579" t="s">
        <v>3157</v>
      </c>
      <c r="E1656" s="415" t="s">
        <v>3177</v>
      </c>
      <c r="F1656" s="448" t="s">
        <v>138</v>
      </c>
      <c r="G1656" s="412" t="s">
        <v>1943</v>
      </c>
      <c r="H1656" s="412" t="s">
        <v>11</v>
      </c>
      <c r="I1656" s="579" t="s">
        <v>6</v>
      </c>
      <c r="J1656" s="579" t="s">
        <v>66</v>
      </c>
      <c r="K1656" s="723">
        <v>0.1875</v>
      </c>
      <c r="L1656" s="449" t="s">
        <v>3166</v>
      </c>
      <c r="M1656" s="450">
        <v>16</v>
      </c>
      <c r="N1656" s="450">
        <v>3</v>
      </c>
      <c r="O1656" s="726">
        <f t="shared" si="54"/>
        <v>0.1875</v>
      </c>
      <c r="P1656" s="727">
        <v>1</v>
      </c>
      <c r="Q1656" s="352">
        <f t="shared" si="55"/>
        <v>100</v>
      </c>
      <c r="R1656" s="348"/>
      <c r="S1656" s="722"/>
    </row>
    <row r="1657" spans="1:19" s="447" customFormat="1">
      <c r="A1657" s="446" t="s">
        <v>4</v>
      </c>
      <c r="B1657" s="579" t="s">
        <v>3160</v>
      </c>
      <c r="C1657" s="412" t="s">
        <v>1920</v>
      </c>
      <c r="D1657" s="579" t="s">
        <v>3158</v>
      </c>
      <c r="E1657" s="415"/>
      <c r="F1657" s="448" t="s">
        <v>138</v>
      </c>
      <c r="G1657" s="412" t="s">
        <v>1943</v>
      </c>
      <c r="H1657" s="412" t="s">
        <v>11</v>
      </c>
      <c r="I1657" s="579" t="s">
        <v>6</v>
      </c>
      <c r="J1657" s="579" t="s">
        <v>66</v>
      </c>
      <c r="K1657" s="723">
        <v>0.17821782178217821</v>
      </c>
      <c r="L1657" s="449"/>
      <c r="M1657" s="450">
        <v>101</v>
      </c>
      <c r="N1657" s="450">
        <v>13</v>
      </c>
      <c r="O1657" s="726">
        <f t="shared" si="54"/>
        <v>0.12871287128712872</v>
      </c>
      <c r="P1657" s="727">
        <v>1</v>
      </c>
      <c r="Q1657" s="352">
        <f t="shared" si="55"/>
        <v>72.222222222222229</v>
      </c>
      <c r="R1657" s="348"/>
      <c r="S1657" s="722"/>
    </row>
    <row r="1658" spans="1:19" s="447" customFormat="1">
      <c r="A1658" s="446" t="s">
        <v>4</v>
      </c>
      <c r="B1658" s="579" t="s">
        <v>3160</v>
      </c>
      <c r="C1658" s="412" t="s">
        <v>1920</v>
      </c>
      <c r="D1658" s="579" t="s">
        <v>3163</v>
      </c>
      <c r="E1658" s="415"/>
      <c r="F1658" s="448" t="s">
        <v>138</v>
      </c>
      <c r="G1658" s="412" t="s">
        <v>1943</v>
      </c>
      <c r="H1658" s="412" t="s">
        <v>11</v>
      </c>
      <c r="I1658" s="579" t="s">
        <v>6</v>
      </c>
      <c r="J1658" s="579" t="s">
        <v>66</v>
      </c>
      <c r="K1658" s="723">
        <v>0.43209876543209874</v>
      </c>
      <c r="L1658" s="449"/>
      <c r="M1658" s="450">
        <v>81</v>
      </c>
      <c r="N1658" s="450">
        <v>27</v>
      </c>
      <c r="O1658" s="726">
        <f t="shared" si="54"/>
        <v>0.33333333333333331</v>
      </c>
      <c r="P1658" s="727">
        <v>1</v>
      </c>
      <c r="Q1658" s="352">
        <f t="shared" si="55"/>
        <v>77.142857142857153</v>
      </c>
      <c r="R1658" s="348"/>
      <c r="S1658" s="722"/>
    </row>
    <row r="1659" spans="1:19" s="447" customFormat="1">
      <c r="A1659" s="446" t="s">
        <v>4</v>
      </c>
      <c r="B1659" s="579" t="s">
        <v>3</v>
      </c>
      <c r="C1659" s="412" t="s">
        <v>38</v>
      </c>
      <c r="D1659" s="579" t="s">
        <v>3178</v>
      </c>
      <c r="E1659" s="415" t="s">
        <v>3179</v>
      </c>
      <c r="F1659" s="448" t="s">
        <v>138</v>
      </c>
      <c r="G1659" s="412" t="s">
        <v>1943</v>
      </c>
      <c r="H1659" s="412" t="s">
        <v>11</v>
      </c>
      <c r="I1659" s="579" t="s">
        <v>6</v>
      </c>
      <c r="J1659" s="579" t="s">
        <v>66</v>
      </c>
      <c r="K1659" s="723">
        <v>4.7058823529411764E-2</v>
      </c>
      <c r="L1659" s="449"/>
      <c r="M1659" s="450">
        <v>85</v>
      </c>
      <c r="N1659" s="450">
        <v>4</v>
      </c>
      <c r="O1659" s="726">
        <f t="shared" si="54"/>
        <v>4.7058823529411764E-2</v>
      </c>
      <c r="P1659" s="727">
        <v>1</v>
      </c>
      <c r="Q1659" s="352">
        <f t="shared" si="55"/>
        <v>100</v>
      </c>
      <c r="R1659" s="348"/>
      <c r="S1659" s="722"/>
    </row>
    <row r="1660" spans="1:19" s="447" customFormat="1">
      <c r="A1660" s="446" t="s">
        <v>4</v>
      </c>
      <c r="B1660" s="579" t="s">
        <v>3</v>
      </c>
      <c r="C1660" s="412" t="s">
        <v>38</v>
      </c>
      <c r="D1660" s="579" t="s">
        <v>3157</v>
      </c>
      <c r="E1660" s="415"/>
      <c r="F1660" s="448" t="s">
        <v>138</v>
      </c>
      <c r="G1660" s="412" t="s">
        <v>1943</v>
      </c>
      <c r="H1660" s="412" t="s">
        <v>11</v>
      </c>
      <c r="I1660" s="579" t="s">
        <v>6</v>
      </c>
      <c r="J1660" s="579" t="s">
        <v>66</v>
      </c>
      <c r="K1660" s="723">
        <v>5.6603773584905669E-2</v>
      </c>
      <c r="L1660" s="449"/>
      <c r="M1660" s="450">
        <v>53</v>
      </c>
      <c r="N1660" s="450">
        <v>2</v>
      </c>
      <c r="O1660" s="726">
        <f t="shared" si="54"/>
        <v>3.7735849056603772E-2</v>
      </c>
      <c r="P1660" s="727">
        <v>1</v>
      </c>
      <c r="Q1660" s="352">
        <f t="shared" si="55"/>
        <v>66.666666666666657</v>
      </c>
      <c r="R1660" s="348"/>
      <c r="S1660" s="722"/>
    </row>
    <row r="1661" spans="1:19" s="447" customFormat="1">
      <c r="A1661" s="446" t="s">
        <v>4</v>
      </c>
      <c r="B1661" s="579" t="s">
        <v>3</v>
      </c>
      <c r="C1661" s="412" t="s">
        <v>1913</v>
      </c>
      <c r="D1661" s="579" t="s">
        <v>3178</v>
      </c>
      <c r="E1661" s="415"/>
      <c r="F1661" s="448" t="s">
        <v>138</v>
      </c>
      <c r="G1661" s="412" t="s">
        <v>1943</v>
      </c>
      <c r="H1661" s="412" t="s">
        <v>11</v>
      </c>
      <c r="I1661" s="579" t="s">
        <v>6</v>
      </c>
      <c r="J1661" s="579" t="s">
        <v>66</v>
      </c>
      <c r="K1661" s="723">
        <v>7.6923076923076927E-2</v>
      </c>
      <c r="L1661" s="449"/>
      <c r="M1661" s="450">
        <v>39</v>
      </c>
      <c r="N1661" s="450">
        <v>3</v>
      </c>
      <c r="O1661" s="726">
        <f t="shared" si="54"/>
        <v>7.6923076923076927E-2</v>
      </c>
      <c r="P1661" s="727">
        <v>1</v>
      </c>
      <c r="Q1661" s="352">
        <f t="shared" si="55"/>
        <v>100</v>
      </c>
      <c r="R1661" s="348"/>
      <c r="S1661" s="722"/>
    </row>
    <row r="1662" spans="1:19" s="447" customFormat="1">
      <c r="A1662" s="446" t="s">
        <v>4</v>
      </c>
      <c r="B1662" s="579" t="s">
        <v>3</v>
      </c>
      <c r="C1662" s="412" t="s">
        <v>1913</v>
      </c>
      <c r="D1662" s="579" t="s">
        <v>3157</v>
      </c>
      <c r="E1662" s="415"/>
      <c r="F1662" s="448" t="s">
        <v>138</v>
      </c>
      <c r="G1662" s="412" t="s">
        <v>1943</v>
      </c>
      <c r="H1662" s="412" t="s">
        <v>11</v>
      </c>
      <c r="I1662" s="579" t="s">
        <v>6</v>
      </c>
      <c r="J1662" s="579" t="s">
        <v>66</v>
      </c>
      <c r="K1662" s="723">
        <v>0.21428571428571427</v>
      </c>
      <c r="L1662" s="449"/>
      <c r="M1662" s="450">
        <v>14</v>
      </c>
      <c r="N1662" s="450">
        <v>3</v>
      </c>
      <c r="O1662" s="726">
        <f t="shared" si="54"/>
        <v>0.21428571428571427</v>
      </c>
      <c r="P1662" s="727">
        <v>1</v>
      </c>
      <c r="Q1662" s="352">
        <f t="shared" si="55"/>
        <v>100</v>
      </c>
      <c r="R1662" s="348"/>
      <c r="S1662" s="722"/>
    </row>
    <row r="1663" spans="1:19" s="447" customFormat="1">
      <c r="A1663" s="446" t="s">
        <v>4</v>
      </c>
      <c r="B1663" s="579" t="s">
        <v>3</v>
      </c>
      <c r="C1663" s="412" t="s">
        <v>1914</v>
      </c>
      <c r="D1663" s="579" t="s">
        <v>3178</v>
      </c>
      <c r="E1663" s="415"/>
      <c r="F1663" s="448" t="s">
        <v>138</v>
      </c>
      <c r="G1663" s="412" t="s">
        <v>1943</v>
      </c>
      <c r="H1663" s="412" t="s">
        <v>11</v>
      </c>
      <c r="I1663" s="579" t="s">
        <v>6</v>
      </c>
      <c r="J1663" s="579" t="s">
        <v>66</v>
      </c>
      <c r="K1663" s="723">
        <v>0.16666666666666663</v>
      </c>
      <c r="L1663" s="449"/>
      <c r="M1663" s="450">
        <v>18</v>
      </c>
      <c r="N1663" s="450">
        <v>3</v>
      </c>
      <c r="O1663" s="726">
        <f t="shared" si="54"/>
        <v>0.16666666666666666</v>
      </c>
      <c r="P1663" s="727">
        <v>1</v>
      </c>
      <c r="Q1663" s="352">
        <f t="shared" si="55"/>
        <v>100.00000000000003</v>
      </c>
      <c r="R1663" s="348"/>
      <c r="S1663" s="722"/>
    </row>
    <row r="1664" spans="1:19" s="447" customFormat="1">
      <c r="A1664" s="446" t="s">
        <v>4</v>
      </c>
      <c r="B1664" s="579" t="s">
        <v>3</v>
      </c>
      <c r="C1664" s="412" t="s">
        <v>1914</v>
      </c>
      <c r="D1664" s="579" t="s">
        <v>3157</v>
      </c>
      <c r="E1664" s="415"/>
      <c r="F1664" s="448" t="s">
        <v>138</v>
      </c>
      <c r="G1664" s="412" t="s">
        <v>1943</v>
      </c>
      <c r="H1664" s="412" t="s">
        <v>11</v>
      </c>
      <c r="I1664" s="579" t="s">
        <v>6</v>
      </c>
      <c r="J1664" s="579" t="s">
        <v>66</v>
      </c>
      <c r="K1664" s="723">
        <v>0.10884353741496598</v>
      </c>
      <c r="L1664" s="449"/>
      <c r="M1664" s="450">
        <v>147</v>
      </c>
      <c r="N1664" s="450">
        <v>11</v>
      </c>
      <c r="O1664" s="726">
        <f t="shared" si="54"/>
        <v>7.4829931972789115E-2</v>
      </c>
      <c r="P1664" s="727">
        <v>1</v>
      </c>
      <c r="Q1664" s="352">
        <f t="shared" si="55"/>
        <v>68.75</v>
      </c>
      <c r="R1664" s="348"/>
      <c r="S1664" s="722"/>
    </row>
    <row r="1665" spans="1:19" s="447" customFormat="1">
      <c r="A1665" s="446" t="s">
        <v>4</v>
      </c>
      <c r="B1665" s="579" t="s">
        <v>3</v>
      </c>
      <c r="C1665" s="412" t="s">
        <v>1914</v>
      </c>
      <c r="D1665" s="579" t="s">
        <v>3158</v>
      </c>
      <c r="E1665" s="415"/>
      <c r="F1665" s="448" t="s">
        <v>138</v>
      </c>
      <c r="G1665" s="412" t="s">
        <v>1943</v>
      </c>
      <c r="H1665" s="412" t="s">
        <v>11</v>
      </c>
      <c r="I1665" s="579" t="s">
        <v>6</v>
      </c>
      <c r="J1665" s="579" t="s">
        <v>66</v>
      </c>
      <c r="K1665" s="723">
        <v>0.21122112211221122</v>
      </c>
      <c r="L1665" s="449"/>
      <c r="M1665" s="450">
        <v>303</v>
      </c>
      <c r="N1665" s="450">
        <v>54</v>
      </c>
      <c r="O1665" s="726">
        <f t="shared" si="54"/>
        <v>0.17821782178217821</v>
      </c>
      <c r="P1665" s="727">
        <v>1</v>
      </c>
      <c r="Q1665" s="352">
        <f t="shared" si="55"/>
        <v>84.375</v>
      </c>
      <c r="R1665" s="348"/>
      <c r="S1665" s="722"/>
    </row>
    <row r="1666" spans="1:19" s="447" customFormat="1">
      <c r="A1666" s="446" t="s">
        <v>4</v>
      </c>
      <c r="B1666" s="579" t="s">
        <v>3</v>
      </c>
      <c r="C1666" s="412" t="s">
        <v>1914</v>
      </c>
      <c r="D1666" s="579" t="s">
        <v>3163</v>
      </c>
      <c r="E1666" s="415"/>
      <c r="F1666" s="448" t="s">
        <v>138</v>
      </c>
      <c r="G1666" s="412" t="s">
        <v>1943</v>
      </c>
      <c r="H1666" s="412" t="s">
        <v>11</v>
      </c>
      <c r="I1666" s="579" t="s">
        <v>6</v>
      </c>
      <c r="J1666" s="579" t="s">
        <v>66</v>
      </c>
      <c r="K1666" s="723">
        <v>0.2196969696969697</v>
      </c>
      <c r="L1666" s="449"/>
      <c r="M1666" s="450">
        <v>132</v>
      </c>
      <c r="N1666" s="450">
        <v>23</v>
      </c>
      <c r="O1666" s="726">
        <f t="shared" si="54"/>
        <v>0.17424242424242425</v>
      </c>
      <c r="P1666" s="727">
        <v>1</v>
      </c>
      <c r="Q1666" s="352">
        <f t="shared" si="55"/>
        <v>79.310344827586206</v>
      </c>
      <c r="R1666" s="348"/>
      <c r="S1666" s="722"/>
    </row>
    <row r="1667" spans="1:19" s="447" customFormat="1">
      <c r="A1667" s="446" t="s">
        <v>4</v>
      </c>
      <c r="B1667" s="579" t="s">
        <v>3</v>
      </c>
      <c r="C1667" s="412" t="s">
        <v>1915</v>
      </c>
      <c r="D1667" s="579" t="s">
        <v>3157</v>
      </c>
      <c r="E1667" s="415" t="s">
        <v>3180</v>
      </c>
      <c r="F1667" s="448" t="s">
        <v>138</v>
      </c>
      <c r="G1667" s="412" t="s">
        <v>1943</v>
      </c>
      <c r="H1667" s="412" t="s">
        <v>11</v>
      </c>
      <c r="I1667" s="579" t="s">
        <v>6</v>
      </c>
      <c r="J1667" s="579" t="s">
        <v>66</v>
      </c>
      <c r="K1667" s="723">
        <v>0.41935483870967744</v>
      </c>
      <c r="L1667" s="449"/>
      <c r="M1667" s="450">
        <v>31</v>
      </c>
      <c r="N1667" s="450">
        <v>12</v>
      </c>
      <c r="O1667" s="726">
        <f t="shared" si="54"/>
        <v>0.38709677419354838</v>
      </c>
      <c r="P1667" s="727">
        <v>1</v>
      </c>
      <c r="Q1667" s="352">
        <f t="shared" si="55"/>
        <v>92.307692307692307</v>
      </c>
      <c r="R1667" s="348"/>
      <c r="S1667" s="722"/>
    </row>
    <row r="1668" spans="1:19" s="447" customFormat="1">
      <c r="A1668" s="446" t="s">
        <v>4</v>
      </c>
      <c r="B1668" s="579" t="s">
        <v>3</v>
      </c>
      <c r="C1668" s="412" t="s">
        <v>1916</v>
      </c>
      <c r="D1668" s="579" t="s">
        <v>3178</v>
      </c>
      <c r="E1668" s="415"/>
      <c r="F1668" s="448" t="s">
        <v>138</v>
      </c>
      <c r="G1668" s="412" t="s">
        <v>1943</v>
      </c>
      <c r="H1668" s="412" t="s">
        <v>11</v>
      </c>
      <c r="I1668" s="579" t="s">
        <v>6</v>
      </c>
      <c r="J1668" s="579" t="s">
        <v>66</v>
      </c>
      <c r="K1668" s="723">
        <v>6.3829787234042548E-2</v>
      </c>
      <c r="L1668" s="449"/>
      <c r="M1668" s="450">
        <v>47</v>
      </c>
      <c r="N1668" s="450">
        <v>2</v>
      </c>
      <c r="O1668" s="726">
        <f t="shared" si="54"/>
        <v>4.2553191489361701E-2</v>
      </c>
      <c r="P1668" s="727">
        <v>1</v>
      </c>
      <c r="Q1668" s="352">
        <f t="shared" si="55"/>
        <v>66.666666666666671</v>
      </c>
      <c r="R1668" s="348"/>
      <c r="S1668" s="722"/>
    </row>
    <row r="1669" spans="1:19" s="447" customFormat="1">
      <c r="A1669" s="446" t="s">
        <v>4</v>
      </c>
      <c r="B1669" s="579" t="s">
        <v>3</v>
      </c>
      <c r="C1669" s="412" t="s">
        <v>1916</v>
      </c>
      <c r="D1669" s="579" t="s">
        <v>3157</v>
      </c>
      <c r="E1669" s="415" t="s">
        <v>3181</v>
      </c>
      <c r="F1669" s="448" t="s">
        <v>138</v>
      </c>
      <c r="G1669" s="412" t="s">
        <v>1943</v>
      </c>
      <c r="H1669" s="412" t="s">
        <v>11</v>
      </c>
      <c r="I1669" s="579" t="s">
        <v>6</v>
      </c>
      <c r="J1669" s="579" t="s">
        <v>66</v>
      </c>
      <c r="K1669" s="723">
        <v>0.34782608695652173</v>
      </c>
      <c r="L1669" s="449"/>
      <c r="M1669" s="450">
        <v>23</v>
      </c>
      <c r="N1669" s="450">
        <v>4</v>
      </c>
      <c r="O1669" s="726">
        <f t="shared" si="54"/>
        <v>0.17391304347826086</v>
      </c>
      <c r="P1669" s="727">
        <v>1</v>
      </c>
      <c r="Q1669" s="352">
        <f t="shared" si="55"/>
        <v>50</v>
      </c>
      <c r="R1669" s="348"/>
      <c r="S1669" s="722"/>
    </row>
    <row r="1670" spans="1:19" s="447" customFormat="1">
      <c r="A1670" s="446" t="s">
        <v>4</v>
      </c>
      <c r="B1670" s="579" t="s">
        <v>3</v>
      </c>
      <c r="C1670" s="412" t="s">
        <v>1917</v>
      </c>
      <c r="D1670" s="579" t="s">
        <v>3157</v>
      </c>
      <c r="E1670" s="415" t="s">
        <v>3182</v>
      </c>
      <c r="F1670" s="448" t="s">
        <v>138</v>
      </c>
      <c r="G1670" s="412" t="s">
        <v>1943</v>
      </c>
      <c r="H1670" s="412" t="s">
        <v>11</v>
      </c>
      <c r="I1670" s="579" t="s">
        <v>6</v>
      </c>
      <c r="J1670" s="579" t="s">
        <v>66</v>
      </c>
      <c r="K1670" s="723">
        <v>0.21428571428571427</v>
      </c>
      <c r="L1670" s="449"/>
      <c r="M1670" s="450">
        <v>42</v>
      </c>
      <c r="N1670" s="450">
        <v>8</v>
      </c>
      <c r="O1670" s="726">
        <f t="shared" si="54"/>
        <v>0.19047619047619047</v>
      </c>
      <c r="P1670" s="727">
        <v>1</v>
      </c>
      <c r="Q1670" s="352">
        <f t="shared" si="55"/>
        <v>88.888888888888886</v>
      </c>
      <c r="R1670" s="348"/>
      <c r="S1670" s="722"/>
    </row>
    <row r="1671" spans="1:19" s="447" customFormat="1">
      <c r="A1671" s="446" t="s">
        <v>4</v>
      </c>
      <c r="B1671" s="579" t="s">
        <v>3</v>
      </c>
      <c r="C1671" s="412" t="s">
        <v>1917</v>
      </c>
      <c r="D1671" s="579" t="s">
        <v>3158</v>
      </c>
      <c r="E1671" s="415" t="s">
        <v>3183</v>
      </c>
      <c r="F1671" s="448" t="s">
        <v>138</v>
      </c>
      <c r="G1671" s="412" t="s">
        <v>1943</v>
      </c>
      <c r="H1671" s="412" t="s">
        <v>11</v>
      </c>
      <c r="I1671" s="579" t="s">
        <v>6</v>
      </c>
      <c r="J1671" s="579" t="s">
        <v>66</v>
      </c>
      <c r="K1671" s="723">
        <v>0.31818181818181818</v>
      </c>
      <c r="L1671" s="449"/>
      <c r="M1671" s="450">
        <v>22</v>
      </c>
      <c r="N1671" s="450">
        <v>5</v>
      </c>
      <c r="O1671" s="726">
        <f t="shared" si="54"/>
        <v>0.22727272727272727</v>
      </c>
      <c r="P1671" s="727">
        <v>1</v>
      </c>
      <c r="Q1671" s="352">
        <f t="shared" si="55"/>
        <v>71.428571428571416</v>
      </c>
      <c r="R1671" s="348"/>
      <c r="S1671" s="722"/>
    </row>
    <row r="1672" spans="1:19" s="447" customFormat="1">
      <c r="A1672" s="446" t="s">
        <v>4</v>
      </c>
      <c r="B1672" s="579" t="s">
        <v>3</v>
      </c>
      <c r="C1672" s="412" t="s">
        <v>1919</v>
      </c>
      <c r="D1672" s="579" t="s">
        <v>3184</v>
      </c>
      <c r="E1672" s="415"/>
      <c r="F1672" s="448" t="s">
        <v>138</v>
      </c>
      <c r="G1672" s="412" t="s">
        <v>1943</v>
      </c>
      <c r="H1672" s="412" t="s">
        <v>11</v>
      </c>
      <c r="I1672" s="579" t="s">
        <v>6</v>
      </c>
      <c r="J1672" s="579" t="s">
        <v>66</v>
      </c>
      <c r="K1672" s="723">
        <v>4.5871559633027525E-2</v>
      </c>
      <c r="L1672" s="449"/>
      <c r="M1672" s="450">
        <v>109</v>
      </c>
      <c r="N1672" s="450">
        <v>3</v>
      </c>
      <c r="O1672" s="726">
        <f t="shared" si="54"/>
        <v>2.7522935779816515E-2</v>
      </c>
      <c r="P1672" s="727">
        <v>1</v>
      </c>
      <c r="Q1672" s="352">
        <f t="shared" si="55"/>
        <v>60</v>
      </c>
      <c r="R1672" s="348"/>
      <c r="S1672" s="722"/>
    </row>
    <row r="1673" spans="1:19" s="447" customFormat="1">
      <c r="A1673" s="446" t="s">
        <v>4</v>
      </c>
      <c r="B1673" s="579" t="s">
        <v>3</v>
      </c>
      <c r="C1673" s="412" t="s">
        <v>1919</v>
      </c>
      <c r="D1673" s="579" t="s">
        <v>3178</v>
      </c>
      <c r="E1673" s="415"/>
      <c r="F1673" s="448" t="s">
        <v>138</v>
      </c>
      <c r="G1673" s="412" t="s">
        <v>1943</v>
      </c>
      <c r="H1673" s="412" t="s">
        <v>11</v>
      </c>
      <c r="I1673" s="579" t="s">
        <v>6</v>
      </c>
      <c r="J1673" s="579" t="s">
        <v>66</v>
      </c>
      <c r="K1673" s="723">
        <v>3.9430449069003289E-2</v>
      </c>
      <c r="L1673" s="449"/>
      <c r="M1673" s="450">
        <v>913</v>
      </c>
      <c r="N1673" s="450">
        <v>28</v>
      </c>
      <c r="O1673" s="726">
        <f t="shared" si="54"/>
        <v>3.0668127053669222E-2</v>
      </c>
      <c r="P1673" s="727">
        <v>1</v>
      </c>
      <c r="Q1673" s="352">
        <f t="shared" si="55"/>
        <v>77.777777777777786</v>
      </c>
      <c r="R1673" s="348"/>
      <c r="S1673" s="722"/>
    </row>
    <row r="1674" spans="1:19" s="447" customFormat="1">
      <c r="A1674" s="446" t="s">
        <v>4</v>
      </c>
      <c r="B1674" s="579" t="s">
        <v>3</v>
      </c>
      <c r="C1674" s="412" t="s">
        <v>1919</v>
      </c>
      <c r="D1674" s="579" t="s">
        <v>3157</v>
      </c>
      <c r="E1674" s="415" t="s">
        <v>3185</v>
      </c>
      <c r="F1674" s="448" t="s">
        <v>138</v>
      </c>
      <c r="G1674" s="412" t="s">
        <v>1943</v>
      </c>
      <c r="H1674" s="412" t="s">
        <v>11</v>
      </c>
      <c r="I1674" s="579" t="s">
        <v>6</v>
      </c>
      <c r="J1674" s="579" t="s">
        <v>66</v>
      </c>
      <c r="K1674" s="723">
        <v>0.26470588235294118</v>
      </c>
      <c r="L1674" s="449"/>
      <c r="M1674" s="450">
        <v>34</v>
      </c>
      <c r="N1674" s="450">
        <v>7</v>
      </c>
      <c r="O1674" s="726">
        <f t="shared" si="54"/>
        <v>0.20588235294117646</v>
      </c>
      <c r="P1674" s="727">
        <v>1</v>
      </c>
      <c r="Q1674" s="352">
        <f t="shared" si="55"/>
        <v>77.777777777777786</v>
      </c>
      <c r="R1674" s="348"/>
      <c r="S1674" s="722"/>
    </row>
    <row r="1675" spans="1:19" s="447" customFormat="1">
      <c r="A1675" s="446" t="s">
        <v>4</v>
      </c>
      <c r="B1675" s="579" t="s">
        <v>3</v>
      </c>
      <c r="C1675" s="412" t="s">
        <v>1920</v>
      </c>
      <c r="D1675" s="579" t="s">
        <v>3178</v>
      </c>
      <c r="E1675" s="415"/>
      <c r="F1675" s="448" t="s">
        <v>138</v>
      </c>
      <c r="G1675" s="412" t="s">
        <v>1943</v>
      </c>
      <c r="H1675" s="412" t="s">
        <v>11</v>
      </c>
      <c r="I1675" s="579" t="s">
        <v>6</v>
      </c>
      <c r="J1675" s="579" t="s">
        <v>66</v>
      </c>
      <c r="K1675" s="723">
        <v>0.16666666666666663</v>
      </c>
      <c r="L1675" s="449"/>
      <c r="M1675" s="450">
        <v>18</v>
      </c>
      <c r="N1675" s="450">
        <v>2</v>
      </c>
      <c r="O1675" s="726">
        <f t="shared" si="54"/>
        <v>0.1111111111111111</v>
      </c>
      <c r="P1675" s="727">
        <v>1</v>
      </c>
      <c r="Q1675" s="352">
        <f t="shared" si="55"/>
        <v>66.666666666666686</v>
      </c>
      <c r="R1675" s="348"/>
      <c r="S1675" s="722"/>
    </row>
    <row r="1676" spans="1:19" s="447" customFormat="1">
      <c r="A1676" s="446" t="s">
        <v>4</v>
      </c>
      <c r="B1676" s="579" t="s">
        <v>3</v>
      </c>
      <c r="C1676" s="412" t="s">
        <v>1920</v>
      </c>
      <c r="D1676" s="579" t="s">
        <v>3157</v>
      </c>
      <c r="E1676" s="415"/>
      <c r="F1676" s="448" t="s">
        <v>138</v>
      </c>
      <c r="G1676" s="412" t="s">
        <v>1943</v>
      </c>
      <c r="H1676" s="412" t="s">
        <v>11</v>
      </c>
      <c r="I1676" s="579" t="s">
        <v>6</v>
      </c>
      <c r="J1676" s="579" t="s">
        <v>66</v>
      </c>
      <c r="K1676" s="723">
        <v>0.10714285714285714</v>
      </c>
      <c r="L1676" s="449"/>
      <c r="M1676" s="450">
        <v>84</v>
      </c>
      <c r="N1676" s="450">
        <v>8</v>
      </c>
      <c r="O1676" s="726">
        <f t="shared" si="54"/>
        <v>9.5238095238095233E-2</v>
      </c>
      <c r="P1676" s="727">
        <v>1</v>
      </c>
      <c r="Q1676" s="352">
        <f t="shared" si="55"/>
        <v>88.888888888888886</v>
      </c>
      <c r="R1676" s="348"/>
      <c r="S1676" s="722"/>
    </row>
    <row r="1677" spans="1:19" s="447" customFormat="1">
      <c r="A1677" s="446" t="s">
        <v>4</v>
      </c>
      <c r="B1677" s="579" t="s">
        <v>3</v>
      </c>
      <c r="C1677" s="412" t="s">
        <v>1920</v>
      </c>
      <c r="D1677" s="579" t="s">
        <v>3158</v>
      </c>
      <c r="E1677" s="415"/>
      <c r="F1677" s="448" t="s">
        <v>138</v>
      </c>
      <c r="G1677" s="412" t="s">
        <v>1943</v>
      </c>
      <c r="H1677" s="412" t="s">
        <v>11</v>
      </c>
      <c r="I1677" s="579" t="s">
        <v>6</v>
      </c>
      <c r="J1677" s="579" t="s">
        <v>66</v>
      </c>
      <c r="K1677" s="723">
        <v>0.14772727272727273</v>
      </c>
      <c r="L1677" s="449"/>
      <c r="M1677" s="450">
        <v>88</v>
      </c>
      <c r="N1677" s="450">
        <v>12</v>
      </c>
      <c r="O1677" s="726">
        <f t="shared" si="54"/>
        <v>0.13636363636363635</v>
      </c>
      <c r="P1677" s="727">
        <v>1</v>
      </c>
      <c r="Q1677" s="352">
        <f t="shared" si="55"/>
        <v>92.307692307692307</v>
      </c>
      <c r="R1677" s="348"/>
      <c r="S1677" s="722"/>
    </row>
    <row r="1678" spans="1:19" s="447" customFormat="1">
      <c r="A1678" s="446" t="s">
        <v>4</v>
      </c>
      <c r="B1678" s="579" t="s">
        <v>3</v>
      </c>
      <c r="C1678" s="412" t="s">
        <v>1920</v>
      </c>
      <c r="D1678" s="579" t="s">
        <v>3163</v>
      </c>
      <c r="E1678" s="415" t="s">
        <v>3186</v>
      </c>
      <c r="F1678" s="448" t="s">
        <v>138</v>
      </c>
      <c r="G1678" s="412" t="s">
        <v>1943</v>
      </c>
      <c r="H1678" s="412" t="s">
        <v>11</v>
      </c>
      <c r="I1678" s="579" t="s">
        <v>6</v>
      </c>
      <c r="J1678" s="579" t="s">
        <v>66</v>
      </c>
      <c r="K1678" s="723">
        <v>0.76923076923076938</v>
      </c>
      <c r="L1678" s="449"/>
      <c r="M1678" s="450">
        <v>26</v>
      </c>
      <c r="N1678" s="450">
        <v>18</v>
      </c>
      <c r="O1678" s="726">
        <f t="shared" si="54"/>
        <v>0.69230769230769229</v>
      </c>
      <c r="P1678" s="727">
        <v>1</v>
      </c>
      <c r="Q1678" s="352">
        <f t="shared" si="55"/>
        <v>89.999999999999986</v>
      </c>
      <c r="R1678" s="348"/>
      <c r="S1678" s="722"/>
    </row>
    <row r="1679" spans="1:19" s="447" customFormat="1">
      <c r="A1679" s="446" t="s">
        <v>4</v>
      </c>
      <c r="B1679" s="579" t="s">
        <v>591</v>
      </c>
      <c r="C1679" s="412" t="s">
        <v>1914</v>
      </c>
      <c r="D1679" s="579" t="s">
        <v>3163</v>
      </c>
      <c r="E1679" s="415"/>
      <c r="F1679" s="448" t="s">
        <v>138</v>
      </c>
      <c r="G1679" s="412" t="s">
        <v>1943</v>
      </c>
      <c r="H1679" s="412" t="s">
        <v>11</v>
      </c>
      <c r="I1679" s="579" t="s">
        <v>6</v>
      </c>
      <c r="J1679" s="579" t="s">
        <v>66</v>
      </c>
      <c r="K1679" s="723">
        <v>0.75609756097560976</v>
      </c>
      <c r="L1679" s="449"/>
      <c r="M1679" s="450">
        <v>41</v>
      </c>
      <c r="N1679" s="450">
        <v>29</v>
      </c>
      <c r="O1679" s="726">
        <f t="shared" si="54"/>
        <v>0.70731707317073167</v>
      </c>
      <c r="P1679" s="727">
        <v>1</v>
      </c>
      <c r="Q1679" s="352">
        <f t="shared" si="55"/>
        <v>93.548387096774192</v>
      </c>
      <c r="R1679" s="348"/>
      <c r="S1679" s="722"/>
    </row>
    <row r="1680" spans="1:19" s="447" customFormat="1">
      <c r="A1680" s="446" t="s">
        <v>4</v>
      </c>
      <c r="B1680" s="579" t="s">
        <v>591</v>
      </c>
      <c r="C1680" s="412" t="s">
        <v>1914</v>
      </c>
      <c r="D1680" s="579" t="s">
        <v>3164</v>
      </c>
      <c r="E1680" s="415"/>
      <c r="F1680" s="448" t="s">
        <v>138</v>
      </c>
      <c r="G1680" s="412" t="s">
        <v>1943</v>
      </c>
      <c r="H1680" s="412" t="s">
        <v>11</v>
      </c>
      <c r="I1680" s="579" t="s">
        <v>6</v>
      </c>
      <c r="J1680" s="579" t="s">
        <v>66</v>
      </c>
      <c r="K1680" s="723">
        <v>0.78787878787878785</v>
      </c>
      <c r="L1680" s="449"/>
      <c r="M1680" s="450">
        <v>33</v>
      </c>
      <c r="N1680" s="450">
        <v>23</v>
      </c>
      <c r="O1680" s="726">
        <f t="shared" si="54"/>
        <v>0.69696969696969702</v>
      </c>
      <c r="P1680" s="727">
        <v>1</v>
      </c>
      <c r="Q1680" s="352">
        <f t="shared" si="55"/>
        <v>88.461538461538453</v>
      </c>
      <c r="R1680" s="348"/>
      <c r="S1680" s="722"/>
    </row>
    <row r="1681" spans="1:19" s="447" customFormat="1">
      <c r="A1681" s="446" t="s">
        <v>4</v>
      </c>
      <c r="B1681" s="579" t="s">
        <v>591</v>
      </c>
      <c r="C1681" s="412" t="s">
        <v>1916</v>
      </c>
      <c r="D1681" s="579" t="s">
        <v>3163</v>
      </c>
      <c r="E1681" s="415" t="s">
        <v>3187</v>
      </c>
      <c r="F1681" s="448" t="s">
        <v>138</v>
      </c>
      <c r="G1681" s="412" t="s">
        <v>1943</v>
      </c>
      <c r="H1681" s="412" t="s">
        <v>11</v>
      </c>
      <c r="I1681" s="579" t="s">
        <v>6</v>
      </c>
      <c r="J1681" s="579" t="s">
        <v>66</v>
      </c>
      <c r="K1681" s="723">
        <v>0.75</v>
      </c>
      <c r="L1681" s="449"/>
      <c r="M1681" s="450">
        <v>12</v>
      </c>
      <c r="N1681" s="450">
        <v>7</v>
      </c>
      <c r="O1681" s="726">
        <f t="shared" si="54"/>
        <v>0.58333333333333337</v>
      </c>
      <c r="P1681" s="727">
        <v>1</v>
      </c>
      <c r="Q1681" s="352">
        <f t="shared" si="55"/>
        <v>77.777777777777786</v>
      </c>
      <c r="R1681" s="348"/>
      <c r="S1681" s="722"/>
    </row>
    <row r="1682" spans="1:19" s="447" customFormat="1">
      <c r="A1682" s="446" t="s">
        <v>4</v>
      </c>
      <c r="B1682" s="579" t="s">
        <v>591</v>
      </c>
      <c r="C1682" s="412" t="s">
        <v>1917</v>
      </c>
      <c r="D1682" s="579" t="s">
        <v>3163</v>
      </c>
      <c r="E1682" s="415" t="s">
        <v>3188</v>
      </c>
      <c r="F1682" s="448" t="s">
        <v>138</v>
      </c>
      <c r="G1682" s="412" t="s">
        <v>1943</v>
      </c>
      <c r="H1682" s="412" t="s">
        <v>11</v>
      </c>
      <c r="I1682" s="579" t="s">
        <v>6</v>
      </c>
      <c r="J1682" s="579" t="s">
        <v>66</v>
      </c>
      <c r="K1682" s="723">
        <v>0.77419354838709675</v>
      </c>
      <c r="L1682" s="449"/>
      <c r="M1682" s="450">
        <v>62</v>
      </c>
      <c r="N1682" s="450">
        <v>45</v>
      </c>
      <c r="O1682" s="726">
        <f t="shared" si="54"/>
        <v>0.72580645161290325</v>
      </c>
      <c r="P1682" s="727">
        <v>1</v>
      </c>
      <c r="Q1682" s="352">
        <f t="shared" si="55"/>
        <v>93.75</v>
      </c>
      <c r="R1682" s="348"/>
      <c r="S1682" s="722"/>
    </row>
    <row r="1683" spans="1:19" s="447" customFormat="1">
      <c r="A1683" s="446" t="s">
        <v>4</v>
      </c>
      <c r="B1683" s="579" t="s">
        <v>591</v>
      </c>
      <c r="C1683" s="412" t="s">
        <v>1917</v>
      </c>
      <c r="D1683" s="579" t="s">
        <v>3164</v>
      </c>
      <c r="E1683" s="415"/>
      <c r="F1683" s="448" t="s">
        <v>138</v>
      </c>
      <c r="G1683" s="412" t="s">
        <v>1943</v>
      </c>
      <c r="H1683" s="412" t="s">
        <v>11</v>
      </c>
      <c r="I1683" s="579" t="s">
        <v>6</v>
      </c>
      <c r="J1683" s="579" t="s">
        <v>66</v>
      </c>
      <c r="K1683" s="723">
        <v>0.8</v>
      </c>
      <c r="L1683" s="449"/>
      <c r="M1683" s="450">
        <v>25</v>
      </c>
      <c r="N1683" s="450">
        <v>18</v>
      </c>
      <c r="O1683" s="726">
        <f t="shared" si="54"/>
        <v>0.72</v>
      </c>
      <c r="P1683" s="727">
        <v>1</v>
      </c>
      <c r="Q1683" s="352">
        <f t="shared" si="55"/>
        <v>90</v>
      </c>
      <c r="R1683" s="348"/>
      <c r="S1683" s="722"/>
    </row>
    <row r="1684" spans="1:19" s="447" customFormat="1">
      <c r="A1684" s="446" t="s">
        <v>4</v>
      </c>
      <c r="B1684" s="579" t="s">
        <v>591</v>
      </c>
      <c r="C1684" s="412" t="s">
        <v>1920</v>
      </c>
      <c r="D1684" s="579" t="s">
        <v>3164</v>
      </c>
      <c r="E1684" s="415"/>
      <c r="F1684" s="448" t="s">
        <v>138</v>
      </c>
      <c r="G1684" s="412" t="s">
        <v>1943</v>
      </c>
      <c r="H1684" s="412" t="s">
        <v>11</v>
      </c>
      <c r="I1684" s="579" t="s">
        <v>6</v>
      </c>
      <c r="J1684" s="579" t="s">
        <v>66</v>
      </c>
      <c r="K1684" s="723">
        <v>0.76923076923076938</v>
      </c>
      <c r="L1684" s="449"/>
      <c r="M1684" s="450">
        <v>26</v>
      </c>
      <c r="N1684" s="450">
        <v>19</v>
      </c>
      <c r="O1684" s="726">
        <f t="shared" si="54"/>
        <v>0.73076923076923073</v>
      </c>
      <c r="P1684" s="727">
        <v>1</v>
      </c>
      <c r="Q1684" s="352">
        <f t="shared" si="55"/>
        <v>94.999999999999986</v>
      </c>
      <c r="R1684" s="348"/>
      <c r="S1684" s="722"/>
    </row>
    <row r="1685" spans="1:19" s="447" customFormat="1">
      <c r="A1685" s="446" t="s">
        <v>4</v>
      </c>
      <c r="B1685" s="579" t="s">
        <v>3160</v>
      </c>
      <c r="C1685" s="412" t="s">
        <v>38</v>
      </c>
      <c r="D1685" s="579" t="s">
        <v>3155</v>
      </c>
      <c r="E1685" s="415" t="s">
        <v>3156</v>
      </c>
      <c r="F1685" s="448" t="s">
        <v>138</v>
      </c>
      <c r="G1685" s="412" t="s">
        <v>1944</v>
      </c>
      <c r="H1685" s="412" t="s">
        <v>11</v>
      </c>
      <c r="I1685" s="579" t="s">
        <v>6</v>
      </c>
      <c r="J1685" s="579" t="s">
        <v>66</v>
      </c>
      <c r="K1685" s="723">
        <v>6.0869565217391307E-2</v>
      </c>
      <c r="L1685" s="449"/>
      <c r="M1685" s="450">
        <v>115</v>
      </c>
      <c r="N1685" s="450">
        <v>5</v>
      </c>
      <c r="O1685" s="726">
        <f>N1685/M1685</f>
        <v>4.3478260869565216E-2</v>
      </c>
      <c r="P1685" s="727">
        <v>1</v>
      </c>
      <c r="Q1685" s="352">
        <f>N1685/(M1685*K1685/100)</f>
        <v>71.428571428571416</v>
      </c>
      <c r="R1685" s="348"/>
      <c r="S1685" s="722"/>
    </row>
    <row r="1686" spans="1:19" s="447" customFormat="1">
      <c r="A1686" s="446" t="s">
        <v>4</v>
      </c>
      <c r="B1686" s="579" t="s">
        <v>3160</v>
      </c>
      <c r="C1686" s="412" t="s">
        <v>38</v>
      </c>
      <c r="D1686" s="579" t="s">
        <v>3157</v>
      </c>
      <c r="E1686" s="415"/>
      <c r="F1686" s="448" t="s">
        <v>138</v>
      </c>
      <c r="G1686" s="412" t="s">
        <v>1944</v>
      </c>
      <c r="H1686" s="412" t="s">
        <v>11</v>
      </c>
      <c r="I1686" s="579" t="s">
        <v>6</v>
      </c>
      <c r="J1686" s="579" t="s">
        <v>66</v>
      </c>
      <c r="K1686" s="723">
        <v>0.14388489208633093</v>
      </c>
      <c r="L1686" s="449"/>
      <c r="M1686" s="450">
        <v>139</v>
      </c>
      <c r="N1686" s="450">
        <v>16</v>
      </c>
      <c r="O1686" s="726">
        <f t="shared" ref="O1686:O1744" si="56">N1686/M1686</f>
        <v>0.11510791366906475</v>
      </c>
      <c r="P1686" s="727">
        <v>1</v>
      </c>
      <c r="Q1686" s="352">
        <f t="shared" ref="Q1686:Q1744" si="57">N1686/(M1686*K1686/100)</f>
        <v>80</v>
      </c>
      <c r="R1686" s="348"/>
      <c r="S1686" s="722"/>
    </row>
    <row r="1687" spans="1:19" s="447" customFormat="1">
      <c r="A1687" s="446" t="s">
        <v>4</v>
      </c>
      <c r="B1687" s="579" t="s">
        <v>3160</v>
      </c>
      <c r="C1687" s="412" t="s">
        <v>38</v>
      </c>
      <c r="D1687" s="579" t="s">
        <v>3158</v>
      </c>
      <c r="E1687" s="415" t="s">
        <v>3159</v>
      </c>
      <c r="F1687" s="448" t="s">
        <v>138</v>
      </c>
      <c r="G1687" s="412" t="s">
        <v>1944</v>
      </c>
      <c r="H1687" s="412" t="s">
        <v>11</v>
      </c>
      <c r="I1687" s="579" t="s">
        <v>6</v>
      </c>
      <c r="J1687" s="579" t="s">
        <v>66</v>
      </c>
      <c r="K1687" s="723">
        <v>0.32</v>
      </c>
      <c r="L1687" s="449"/>
      <c r="M1687" s="450">
        <v>25</v>
      </c>
      <c r="N1687" s="450">
        <v>7</v>
      </c>
      <c r="O1687" s="726">
        <f t="shared" si="56"/>
        <v>0.28000000000000003</v>
      </c>
      <c r="P1687" s="727">
        <v>1</v>
      </c>
      <c r="Q1687" s="352">
        <f t="shared" si="57"/>
        <v>87.5</v>
      </c>
      <c r="R1687" s="348"/>
      <c r="S1687" s="722"/>
    </row>
    <row r="1688" spans="1:19" s="447" customFormat="1">
      <c r="A1688" s="446" t="s">
        <v>4</v>
      </c>
      <c r="B1688" s="579" t="s">
        <v>3160</v>
      </c>
      <c r="C1688" s="412" t="s">
        <v>1913</v>
      </c>
      <c r="D1688" s="579" t="s">
        <v>3161</v>
      </c>
      <c r="E1688" s="415"/>
      <c r="F1688" s="448" t="s">
        <v>138</v>
      </c>
      <c r="G1688" s="412" t="s">
        <v>1944</v>
      </c>
      <c r="H1688" s="412" t="s">
        <v>11</v>
      </c>
      <c r="I1688" s="579" t="s">
        <v>6</v>
      </c>
      <c r="J1688" s="579" t="s">
        <v>66</v>
      </c>
      <c r="K1688" s="723">
        <v>3.7486218302094816E-2</v>
      </c>
      <c r="L1688" s="449"/>
      <c r="M1688" s="450">
        <v>1814</v>
      </c>
      <c r="N1688" s="450">
        <v>54</v>
      </c>
      <c r="O1688" s="726">
        <f t="shared" si="56"/>
        <v>2.9768467475192944E-2</v>
      </c>
      <c r="P1688" s="727">
        <v>1</v>
      </c>
      <c r="Q1688" s="352">
        <f t="shared" si="57"/>
        <v>79.411764705882348</v>
      </c>
      <c r="R1688" s="348"/>
      <c r="S1688" s="722"/>
    </row>
    <row r="1689" spans="1:19" s="447" customFormat="1">
      <c r="A1689" s="446" t="s">
        <v>4</v>
      </c>
      <c r="B1689" s="579" t="s">
        <v>3160</v>
      </c>
      <c r="C1689" s="412" t="s">
        <v>1913</v>
      </c>
      <c r="D1689" s="579" t="s">
        <v>3155</v>
      </c>
      <c r="E1689" s="415"/>
      <c r="F1689" s="448" t="s">
        <v>138</v>
      </c>
      <c r="G1689" s="412" t="s">
        <v>1944</v>
      </c>
      <c r="H1689" s="412" t="s">
        <v>11</v>
      </c>
      <c r="I1689" s="579" t="s">
        <v>6</v>
      </c>
      <c r="J1689" s="579" t="s">
        <v>66</v>
      </c>
      <c r="K1689" s="723">
        <v>0.35714285714285715</v>
      </c>
      <c r="L1689" s="449"/>
      <c r="M1689" s="450">
        <v>14</v>
      </c>
      <c r="N1689" s="450">
        <v>4</v>
      </c>
      <c r="O1689" s="726">
        <f t="shared" si="56"/>
        <v>0.2857142857142857</v>
      </c>
      <c r="P1689" s="727">
        <v>1</v>
      </c>
      <c r="Q1689" s="352">
        <f t="shared" si="57"/>
        <v>80</v>
      </c>
      <c r="R1689" s="348"/>
      <c r="S1689" s="722"/>
    </row>
    <row r="1690" spans="1:19" s="447" customFormat="1">
      <c r="A1690" s="446" t="s">
        <v>4</v>
      </c>
      <c r="B1690" s="579" t="s">
        <v>3160</v>
      </c>
      <c r="C1690" s="412" t="s">
        <v>1913</v>
      </c>
      <c r="D1690" s="579" t="s">
        <v>3157</v>
      </c>
      <c r="E1690" s="415"/>
      <c r="F1690" s="448" t="s">
        <v>138</v>
      </c>
      <c r="G1690" s="412" t="s">
        <v>1944</v>
      </c>
      <c r="H1690" s="412" t="s">
        <v>11</v>
      </c>
      <c r="I1690" s="579" t="s">
        <v>6</v>
      </c>
      <c r="J1690" s="579" t="s">
        <v>66</v>
      </c>
      <c r="K1690" s="723">
        <v>7.1428571428571425E-2</v>
      </c>
      <c r="L1690" s="449"/>
      <c r="M1690" s="450">
        <v>84</v>
      </c>
      <c r="N1690" s="450">
        <v>3</v>
      </c>
      <c r="O1690" s="726">
        <f t="shared" si="56"/>
        <v>3.5714285714285712E-2</v>
      </c>
      <c r="P1690" s="727">
        <v>1</v>
      </c>
      <c r="Q1690" s="352">
        <f t="shared" si="57"/>
        <v>50</v>
      </c>
      <c r="R1690" s="348"/>
      <c r="S1690" s="722"/>
    </row>
    <row r="1691" spans="1:19" s="447" customFormat="1">
      <c r="A1691" s="446" t="s">
        <v>4</v>
      </c>
      <c r="B1691" s="579" t="s">
        <v>3160</v>
      </c>
      <c r="C1691" s="412" t="s">
        <v>1914</v>
      </c>
      <c r="D1691" s="579" t="s">
        <v>3157</v>
      </c>
      <c r="E1691" s="415" t="s">
        <v>3162</v>
      </c>
      <c r="F1691" s="448" t="s">
        <v>138</v>
      </c>
      <c r="G1691" s="412" t="s">
        <v>1944</v>
      </c>
      <c r="H1691" s="412" t="s">
        <v>11</v>
      </c>
      <c r="I1691" s="579" t="s">
        <v>6</v>
      </c>
      <c r="J1691" s="579" t="s">
        <v>66</v>
      </c>
      <c r="K1691" s="723">
        <v>0.18181818181818182</v>
      </c>
      <c r="L1691" s="449"/>
      <c r="M1691" s="450">
        <v>66</v>
      </c>
      <c r="N1691" s="450">
        <v>9</v>
      </c>
      <c r="O1691" s="726">
        <f t="shared" si="56"/>
        <v>0.13636363636363635</v>
      </c>
      <c r="P1691" s="727">
        <v>1</v>
      </c>
      <c r="Q1691" s="352">
        <f t="shared" si="57"/>
        <v>75</v>
      </c>
      <c r="R1691" s="348"/>
      <c r="S1691" s="722"/>
    </row>
    <row r="1692" spans="1:19" s="447" customFormat="1">
      <c r="A1692" s="446" t="s">
        <v>4</v>
      </c>
      <c r="B1692" s="579" t="s">
        <v>3160</v>
      </c>
      <c r="C1692" s="412" t="s">
        <v>1914</v>
      </c>
      <c r="D1692" s="579" t="s">
        <v>3158</v>
      </c>
      <c r="E1692" s="415"/>
      <c r="F1692" s="448" t="s">
        <v>138</v>
      </c>
      <c r="G1692" s="412" t="s">
        <v>1944</v>
      </c>
      <c r="H1692" s="412" t="s">
        <v>11</v>
      </c>
      <c r="I1692" s="579" t="s">
        <v>6</v>
      </c>
      <c r="J1692" s="579" t="s">
        <v>66</v>
      </c>
      <c r="K1692" s="723">
        <v>0.24</v>
      </c>
      <c r="L1692" s="449"/>
      <c r="M1692" s="450">
        <v>75</v>
      </c>
      <c r="N1692" s="450">
        <v>10</v>
      </c>
      <c r="O1692" s="726">
        <f t="shared" si="56"/>
        <v>0.13333333333333333</v>
      </c>
      <c r="P1692" s="727">
        <v>1</v>
      </c>
      <c r="Q1692" s="352">
        <f t="shared" si="57"/>
        <v>55.555555555555557</v>
      </c>
      <c r="R1692" s="348"/>
      <c r="S1692" s="722"/>
    </row>
    <row r="1693" spans="1:19" s="447" customFormat="1">
      <c r="A1693" s="446" t="s">
        <v>4</v>
      </c>
      <c r="B1693" s="579" t="s">
        <v>3160</v>
      </c>
      <c r="C1693" s="412" t="s">
        <v>1914</v>
      </c>
      <c r="D1693" s="579" t="s">
        <v>3163</v>
      </c>
      <c r="E1693" s="415"/>
      <c r="F1693" s="448" t="s">
        <v>138</v>
      </c>
      <c r="G1693" s="412" t="s">
        <v>1944</v>
      </c>
      <c r="H1693" s="412" t="s">
        <v>11</v>
      </c>
      <c r="I1693" s="579" t="s">
        <v>6</v>
      </c>
      <c r="J1693" s="579" t="s">
        <v>66</v>
      </c>
      <c r="K1693" s="723">
        <v>0.45370370370370372</v>
      </c>
      <c r="L1693" s="449"/>
      <c r="M1693" s="450">
        <v>108</v>
      </c>
      <c r="N1693" s="450">
        <v>36</v>
      </c>
      <c r="O1693" s="726">
        <f t="shared" si="56"/>
        <v>0.33333333333333331</v>
      </c>
      <c r="P1693" s="727">
        <v>1</v>
      </c>
      <c r="Q1693" s="352">
        <f t="shared" si="57"/>
        <v>73.469387755102048</v>
      </c>
      <c r="R1693" s="348"/>
      <c r="S1693" s="722"/>
    </row>
    <row r="1694" spans="1:19" s="447" customFormat="1">
      <c r="A1694" s="446" t="s">
        <v>4</v>
      </c>
      <c r="B1694" s="579" t="s">
        <v>3160</v>
      </c>
      <c r="C1694" s="412" t="s">
        <v>1914</v>
      </c>
      <c r="D1694" s="579" t="s">
        <v>3164</v>
      </c>
      <c r="E1694" s="415"/>
      <c r="F1694" s="448" t="s">
        <v>138</v>
      </c>
      <c r="G1694" s="412" t="s">
        <v>1944</v>
      </c>
      <c r="H1694" s="412" t="s">
        <v>11</v>
      </c>
      <c r="I1694" s="579" t="s">
        <v>6</v>
      </c>
      <c r="J1694" s="579" t="s">
        <v>66</v>
      </c>
      <c r="K1694" s="723">
        <v>0.76923076923076938</v>
      </c>
      <c r="L1694" s="449"/>
      <c r="M1694" s="450">
        <v>13</v>
      </c>
      <c r="N1694" s="450">
        <v>10</v>
      </c>
      <c r="O1694" s="726">
        <f t="shared" si="56"/>
        <v>0.76923076923076927</v>
      </c>
      <c r="P1694" s="727">
        <v>1</v>
      </c>
      <c r="Q1694" s="352">
        <f t="shared" si="57"/>
        <v>99.999999999999986</v>
      </c>
      <c r="R1694" s="348"/>
      <c r="S1694" s="722"/>
    </row>
    <row r="1695" spans="1:19" s="447" customFormat="1">
      <c r="A1695" s="446" t="s">
        <v>4</v>
      </c>
      <c r="B1695" s="579" t="s">
        <v>3160</v>
      </c>
      <c r="C1695" s="412" t="s">
        <v>1915</v>
      </c>
      <c r="D1695" s="579" t="s">
        <v>3155</v>
      </c>
      <c r="E1695" s="415"/>
      <c r="F1695" s="448" t="s">
        <v>138</v>
      </c>
      <c r="G1695" s="412" t="s">
        <v>1944</v>
      </c>
      <c r="H1695" s="412" t="s">
        <v>11</v>
      </c>
      <c r="I1695" s="579" t="s">
        <v>6</v>
      </c>
      <c r="J1695" s="579" t="s">
        <v>66</v>
      </c>
      <c r="K1695" s="723">
        <v>8.4507042253521125E-2</v>
      </c>
      <c r="L1695" s="449"/>
      <c r="M1695" s="450">
        <v>71</v>
      </c>
      <c r="N1695" s="450">
        <v>4</v>
      </c>
      <c r="O1695" s="726">
        <f t="shared" si="56"/>
        <v>5.6338028169014086E-2</v>
      </c>
      <c r="P1695" s="727">
        <v>1</v>
      </c>
      <c r="Q1695" s="352">
        <f t="shared" si="57"/>
        <v>66.666666666666671</v>
      </c>
      <c r="R1695" s="348"/>
      <c r="S1695" s="722"/>
    </row>
    <row r="1696" spans="1:19" s="447" customFormat="1">
      <c r="A1696" s="446" t="s">
        <v>4</v>
      </c>
      <c r="B1696" s="579" t="s">
        <v>3160</v>
      </c>
      <c r="C1696" s="412" t="s">
        <v>1915</v>
      </c>
      <c r="D1696" s="579" t="s">
        <v>3155</v>
      </c>
      <c r="E1696" s="415" t="s">
        <v>3165</v>
      </c>
      <c r="F1696" s="448" t="s">
        <v>138</v>
      </c>
      <c r="G1696" s="412" t="s">
        <v>1944</v>
      </c>
      <c r="H1696" s="412" t="s">
        <v>11</v>
      </c>
      <c r="I1696" s="579" t="s">
        <v>6</v>
      </c>
      <c r="J1696" s="579" t="s">
        <v>66</v>
      </c>
      <c r="K1696" s="723">
        <v>0.25</v>
      </c>
      <c r="L1696" s="449" t="s">
        <v>3166</v>
      </c>
      <c r="M1696" s="450">
        <v>12</v>
      </c>
      <c r="N1696" s="450">
        <v>3</v>
      </c>
      <c r="O1696" s="726">
        <f t="shared" si="56"/>
        <v>0.25</v>
      </c>
      <c r="P1696" s="727">
        <v>1</v>
      </c>
      <c r="Q1696" s="352">
        <f t="shared" si="57"/>
        <v>100</v>
      </c>
      <c r="R1696" s="348"/>
      <c r="S1696" s="722"/>
    </row>
    <row r="1697" spans="1:19" s="447" customFormat="1">
      <c r="A1697" s="446" t="s">
        <v>4</v>
      </c>
      <c r="B1697" s="579" t="s">
        <v>3160</v>
      </c>
      <c r="C1697" s="412" t="s">
        <v>1915</v>
      </c>
      <c r="D1697" s="579" t="s">
        <v>3157</v>
      </c>
      <c r="E1697" s="415"/>
      <c r="F1697" s="448" t="s">
        <v>138</v>
      </c>
      <c r="G1697" s="412" t="s">
        <v>1944</v>
      </c>
      <c r="H1697" s="412" t="s">
        <v>11</v>
      </c>
      <c r="I1697" s="579" t="s">
        <v>6</v>
      </c>
      <c r="J1697" s="579" t="s">
        <v>66</v>
      </c>
      <c r="K1697" s="723">
        <v>0.12068965517241378</v>
      </c>
      <c r="L1697" s="449"/>
      <c r="M1697" s="450">
        <v>58</v>
      </c>
      <c r="N1697" s="450">
        <v>4</v>
      </c>
      <c r="O1697" s="726">
        <f t="shared" si="56"/>
        <v>6.8965517241379309E-2</v>
      </c>
      <c r="P1697" s="727">
        <v>1</v>
      </c>
      <c r="Q1697" s="352">
        <f t="shared" si="57"/>
        <v>57.142857142857146</v>
      </c>
      <c r="R1697" s="348"/>
      <c r="S1697" s="722"/>
    </row>
    <row r="1698" spans="1:19" s="447" customFormat="1">
      <c r="A1698" s="446" t="s">
        <v>4</v>
      </c>
      <c r="B1698" s="579" t="s">
        <v>3160</v>
      </c>
      <c r="C1698" s="412" t="s">
        <v>1916</v>
      </c>
      <c r="D1698" s="579" t="s">
        <v>3155</v>
      </c>
      <c r="E1698" s="415" t="s">
        <v>3167</v>
      </c>
      <c r="F1698" s="448" t="s">
        <v>138</v>
      </c>
      <c r="G1698" s="412" t="s">
        <v>1944</v>
      </c>
      <c r="H1698" s="412" t="s">
        <v>11</v>
      </c>
      <c r="I1698" s="579" t="s">
        <v>6</v>
      </c>
      <c r="J1698" s="579" t="s">
        <v>66</v>
      </c>
      <c r="K1698" s="723">
        <v>6.3492063492063489E-2</v>
      </c>
      <c r="L1698" s="449"/>
      <c r="M1698" s="450">
        <v>63</v>
      </c>
      <c r="N1698" s="450">
        <v>3</v>
      </c>
      <c r="O1698" s="726">
        <f t="shared" si="56"/>
        <v>4.7619047619047616E-2</v>
      </c>
      <c r="P1698" s="727">
        <v>1</v>
      </c>
      <c r="Q1698" s="352">
        <f t="shared" si="57"/>
        <v>75</v>
      </c>
      <c r="R1698" s="348"/>
      <c r="S1698" s="722"/>
    </row>
    <row r="1699" spans="1:19" s="447" customFormat="1">
      <c r="A1699" s="446" t="s">
        <v>4</v>
      </c>
      <c r="B1699" s="579" t="s">
        <v>3160</v>
      </c>
      <c r="C1699" s="412" t="s">
        <v>1916</v>
      </c>
      <c r="D1699" s="579" t="s">
        <v>3155</v>
      </c>
      <c r="E1699" s="415" t="s">
        <v>3168</v>
      </c>
      <c r="F1699" s="448" t="s">
        <v>138</v>
      </c>
      <c r="G1699" s="412" t="s">
        <v>1944</v>
      </c>
      <c r="H1699" s="412" t="s">
        <v>11</v>
      </c>
      <c r="I1699" s="579" t="s">
        <v>6</v>
      </c>
      <c r="J1699" s="579" t="s">
        <v>66</v>
      </c>
      <c r="K1699" s="723">
        <v>6.9767441860465115E-2</v>
      </c>
      <c r="L1699" s="449" t="s">
        <v>3166</v>
      </c>
      <c r="M1699" s="450">
        <v>43</v>
      </c>
      <c r="N1699" s="450">
        <v>3</v>
      </c>
      <c r="O1699" s="726">
        <f t="shared" si="56"/>
        <v>6.9767441860465115E-2</v>
      </c>
      <c r="P1699" s="727">
        <v>1</v>
      </c>
      <c r="Q1699" s="352">
        <f t="shared" si="57"/>
        <v>100</v>
      </c>
      <c r="R1699" s="348"/>
      <c r="S1699" s="722"/>
    </row>
    <row r="1700" spans="1:19" s="447" customFormat="1">
      <c r="A1700" s="446" t="s">
        <v>4</v>
      </c>
      <c r="B1700" s="579" t="s">
        <v>3160</v>
      </c>
      <c r="C1700" s="412" t="s">
        <v>1916</v>
      </c>
      <c r="D1700" s="579" t="s">
        <v>3157</v>
      </c>
      <c r="E1700" s="415"/>
      <c r="F1700" s="448" t="s">
        <v>138</v>
      </c>
      <c r="G1700" s="412" t="s">
        <v>1944</v>
      </c>
      <c r="H1700" s="412" t="s">
        <v>11</v>
      </c>
      <c r="I1700" s="579" t="s">
        <v>6</v>
      </c>
      <c r="J1700" s="579" t="s">
        <v>66</v>
      </c>
      <c r="K1700" s="723">
        <v>0.12345679012345678</v>
      </c>
      <c r="L1700" s="449"/>
      <c r="M1700" s="450">
        <v>81</v>
      </c>
      <c r="N1700" s="450">
        <v>9</v>
      </c>
      <c r="O1700" s="726">
        <f t="shared" si="56"/>
        <v>0.1111111111111111</v>
      </c>
      <c r="P1700" s="727">
        <v>1</v>
      </c>
      <c r="Q1700" s="352">
        <f t="shared" si="57"/>
        <v>90</v>
      </c>
      <c r="R1700" s="348"/>
      <c r="S1700" s="722"/>
    </row>
    <row r="1701" spans="1:19" s="447" customFormat="1">
      <c r="A1701" s="446" t="s">
        <v>4</v>
      </c>
      <c r="B1701" s="579" t="s">
        <v>3160</v>
      </c>
      <c r="C1701" s="412" t="s">
        <v>1916</v>
      </c>
      <c r="D1701" s="579" t="s">
        <v>3157</v>
      </c>
      <c r="E1701" s="415"/>
      <c r="F1701" s="448" t="s">
        <v>138</v>
      </c>
      <c r="G1701" s="412" t="s">
        <v>1944</v>
      </c>
      <c r="H1701" s="412" t="s">
        <v>11</v>
      </c>
      <c r="I1701" s="579" t="s">
        <v>6</v>
      </c>
      <c r="J1701" s="579" t="s">
        <v>66</v>
      </c>
      <c r="K1701" s="723">
        <v>0.1111111111111111</v>
      </c>
      <c r="L1701" s="449" t="s">
        <v>3166</v>
      </c>
      <c r="M1701" s="450">
        <v>27</v>
      </c>
      <c r="N1701" s="450">
        <v>3</v>
      </c>
      <c r="O1701" s="726">
        <f t="shared" si="56"/>
        <v>0.1111111111111111</v>
      </c>
      <c r="P1701" s="727">
        <v>1</v>
      </c>
      <c r="Q1701" s="352">
        <f t="shared" si="57"/>
        <v>100</v>
      </c>
      <c r="R1701" s="348"/>
      <c r="S1701" s="722"/>
    </row>
    <row r="1702" spans="1:19" s="447" customFormat="1">
      <c r="A1702" s="446" t="s">
        <v>4</v>
      </c>
      <c r="B1702" s="579" t="s">
        <v>3160</v>
      </c>
      <c r="C1702" s="412" t="s">
        <v>1916</v>
      </c>
      <c r="D1702" s="579" t="s">
        <v>3157</v>
      </c>
      <c r="E1702" s="415" t="s">
        <v>3169</v>
      </c>
      <c r="F1702" s="448" t="s">
        <v>138</v>
      </c>
      <c r="G1702" s="412" t="s">
        <v>1944</v>
      </c>
      <c r="H1702" s="412" t="s">
        <v>11</v>
      </c>
      <c r="I1702" s="579" t="s">
        <v>6</v>
      </c>
      <c r="J1702" s="579" t="s">
        <v>66</v>
      </c>
      <c r="K1702" s="723">
        <v>0.26315789473684209</v>
      </c>
      <c r="L1702" s="449" t="s">
        <v>3170</v>
      </c>
      <c r="M1702" s="450">
        <v>19</v>
      </c>
      <c r="N1702" s="450">
        <v>3</v>
      </c>
      <c r="O1702" s="726">
        <f t="shared" si="56"/>
        <v>0.15789473684210525</v>
      </c>
      <c r="P1702" s="727">
        <v>1</v>
      </c>
      <c r="Q1702" s="352">
        <f t="shared" si="57"/>
        <v>60</v>
      </c>
      <c r="R1702" s="348"/>
      <c r="S1702" s="722"/>
    </row>
    <row r="1703" spans="1:19" s="447" customFormat="1">
      <c r="A1703" s="446" t="s">
        <v>4</v>
      </c>
      <c r="B1703" s="579" t="s">
        <v>3160</v>
      </c>
      <c r="C1703" s="412" t="s">
        <v>1916</v>
      </c>
      <c r="D1703" s="579" t="s">
        <v>3158</v>
      </c>
      <c r="E1703" s="415"/>
      <c r="F1703" s="448" t="s">
        <v>138</v>
      </c>
      <c r="G1703" s="412" t="s">
        <v>1944</v>
      </c>
      <c r="H1703" s="412" t="s">
        <v>11</v>
      </c>
      <c r="I1703" s="579" t="s">
        <v>6</v>
      </c>
      <c r="J1703" s="579" t="s">
        <v>66</v>
      </c>
      <c r="K1703" s="723">
        <v>0.27586206896551724</v>
      </c>
      <c r="L1703" s="449"/>
      <c r="M1703" s="450">
        <v>29</v>
      </c>
      <c r="N1703" s="450">
        <v>8</v>
      </c>
      <c r="O1703" s="726">
        <f t="shared" si="56"/>
        <v>0.27586206896551724</v>
      </c>
      <c r="P1703" s="727">
        <v>1</v>
      </c>
      <c r="Q1703" s="352">
        <f t="shared" si="57"/>
        <v>100</v>
      </c>
      <c r="R1703" s="348"/>
      <c r="S1703" s="722"/>
    </row>
    <row r="1704" spans="1:19" s="447" customFormat="1">
      <c r="A1704" s="446" t="s">
        <v>4</v>
      </c>
      <c r="B1704" s="579" t="s">
        <v>3160</v>
      </c>
      <c r="C1704" s="412" t="s">
        <v>1916</v>
      </c>
      <c r="D1704" s="579" t="s">
        <v>3163</v>
      </c>
      <c r="E1704" s="415"/>
      <c r="F1704" s="448" t="s">
        <v>138</v>
      </c>
      <c r="G1704" s="412" t="s">
        <v>1944</v>
      </c>
      <c r="H1704" s="412" t="s">
        <v>11</v>
      </c>
      <c r="I1704" s="579" t="s">
        <v>6</v>
      </c>
      <c r="J1704" s="579" t="s">
        <v>66</v>
      </c>
      <c r="K1704" s="723">
        <v>0.4</v>
      </c>
      <c r="L1704" s="449"/>
      <c r="M1704" s="450">
        <v>25</v>
      </c>
      <c r="N1704" s="450">
        <v>10</v>
      </c>
      <c r="O1704" s="726">
        <f t="shared" si="56"/>
        <v>0.4</v>
      </c>
      <c r="P1704" s="727">
        <v>1</v>
      </c>
      <c r="Q1704" s="352">
        <f t="shared" si="57"/>
        <v>100</v>
      </c>
      <c r="R1704" s="348"/>
      <c r="S1704" s="722"/>
    </row>
    <row r="1705" spans="1:19" s="447" customFormat="1">
      <c r="A1705" s="446" t="s">
        <v>4</v>
      </c>
      <c r="B1705" s="579" t="s">
        <v>3160</v>
      </c>
      <c r="C1705" s="412" t="s">
        <v>1916</v>
      </c>
      <c r="D1705" s="579" t="s">
        <v>3163</v>
      </c>
      <c r="E1705" s="415" t="s">
        <v>3171</v>
      </c>
      <c r="F1705" s="448" t="s">
        <v>138</v>
      </c>
      <c r="G1705" s="412" t="s">
        <v>1944</v>
      </c>
      <c r="H1705" s="412" t="s">
        <v>11</v>
      </c>
      <c r="I1705" s="579" t="s">
        <v>6</v>
      </c>
      <c r="J1705" s="579" t="s">
        <v>66</v>
      </c>
      <c r="K1705" s="723">
        <v>0.45454545454545453</v>
      </c>
      <c r="L1705" s="449" t="s">
        <v>3166</v>
      </c>
      <c r="M1705" s="450">
        <v>22</v>
      </c>
      <c r="N1705" s="450">
        <v>9</v>
      </c>
      <c r="O1705" s="726">
        <f t="shared" si="56"/>
        <v>0.40909090909090912</v>
      </c>
      <c r="P1705" s="727">
        <v>1</v>
      </c>
      <c r="Q1705" s="352">
        <f t="shared" si="57"/>
        <v>90</v>
      </c>
      <c r="R1705" s="348"/>
      <c r="S1705" s="722"/>
    </row>
    <row r="1706" spans="1:19" s="447" customFormat="1">
      <c r="A1706" s="446" t="s">
        <v>4</v>
      </c>
      <c r="B1706" s="579" t="s">
        <v>3160</v>
      </c>
      <c r="C1706" s="412" t="s">
        <v>1917</v>
      </c>
      <c r="D1706" s="579" t="s">
        <v>3158</v>
      </c>
      <c r="E1706" s="415" t="s">
        <v>3172</v>
      </c>
      <c r="F1706" s="448" t="s">
        <v>138</v>
      </c>
      <c r="G1706" s="412" t="s">
        <v>1944</v>
      </c>
      <c r="H1706" s="412" t="s">
        <v>11</v>
      </c>
      <c r="I1706" s="579" t="s">
        <v>6</v>
      </c>
      <c r="J1706" s="579" t="s">
        <v>66</v>
      </c>
      <c r="K1706" s="723">
        <v>0.36363636363636365</v>
      </c>
      <c r="L1706" s="449"/>
      <c r="M1706" s="450">
        <v>11</v>
      </c>
      <c r="N1706" s="450">
        <v>3</v>
      </c>
      <c r="O1706" s="726">
        <f t="shared" si="56"/>
        <v>0.27272727272727271</v>
      </c>
      <c r="P1706" s="727">
        <v>1</v>
      </c>
      <c r="Q1706" s="352">
        <f t="shared" si="57"/>
        <v>75</v>
      </c>
      <c r="R1706" s="348"/>
      <c r="S1706" s="722"/>
    </row>
    <row r="1707" spans="1:19" s="447" customFormat="1">
      <c r="A1707" s="446" t="s">
        <v>4</v>
      </c>
      <c r="B1707" s="579" t="s">
        <v>3160</v>
      </c>
      <c r="C1707" s="412" t="s">
        <v>1917</v>
      </c>
      <c r="D1707" s="579" t="s">
        <v>3163</v>
      </c>
      <c r="E1707" s="415"/>
      <c r="F1707" s="448" t="s">
        <v>138</v>
      </c>
      <c r="G1707" s="412" t="s">
        <v>1944</v>
      </c>
      <c r="H1707" s="412" t="s">
        <v>11</v>
      </c>
      <c r="I1707" s="579" t="s">
        <v>6</v>
      </c>
      <c r="J1707" s="579" t="s">
        <v>66</v>
      </c>
      <c r="K1707" s="723">
        <v>0.4</v>
      </c>
      <c r="L1707" s="449"/>
      <c r="M1707" s="450">
        <v>30</v>
      </c>
      <c r="N1707" s="450">
        <v>9</v>
      </c>
      <c r="O1707" s="726">
        <f t="shared" si="56"/>
        <v>0.3</v>
      </c>
      <c r="P1707" s="727">
        <v>1</v>
      </c>
      <c r="Q1707" s="352">
        <f t="shared" si="57"/>
        <v>75</v>
      </c>
      <c r="R1707" s="348"/>
      <c r="S1707" s="722"/>
    </row>
    <row r="1708" spans="1:19" s="447" customFormat="1">
      <c r="A1708" s="446" t="s">
        <v>4</v>
      </c>
      <c r="B1708" s="579" t="s">
        <v>3160</v>
      </c>
      <c r="C1708" s="412" t="s">
        <v>1918</v>
      </c>
      <c r="D1708" s="579" t="s">
        <v>3163</v>
      </c>
      <c r="E1708" s="415" t="s">
        <v>3173</v>
      </c>
      <c r="F1708" s="448" t="s">
        <v>138</v>
      </c>
      <c r="G1708" s="412" t="s">
        <v>1944</v>
      </c>
      <c r="H1708" s="412" t="s">
        <v>11</v>
      </c>
      <c r="I1708" s="579" t="s">
        <v>6</v>
      </c>
      <c r="J1708" s="579" t="s">
        <v>66</v>
      </c>
      <c r="K1708" s="723">
        <v>0.69090909090909092</v>
      </c>
      <c r="L1708" s="449"/>
      <c r="M1708" s="450">
        <v>55</v>
      </c>
      <c r="N1708" s="450">
        <v>33</v>
      </c>
      <c r="O1708" s="726">
        <f t="shared" si="56"/>
        <v>0.6</v>
      </c>
      <c r="P1708" s="727">
        <v>1</v>
      </c>
      <c r="Q1708" s="352">
        <f t="shared" si="57"/>
        <v>86.84210526315789</v>
      </c>
      <c r="R1708" s="348"/>
      <c r="S1708" s="722"/>
    </row>
    <row r="1709" spans="1:19" s="447" customFormat="1">
      <c r="A1709" s="446" t="s">
        <v>4</v>
      </c>
      <c r="B1709" s="579" t="s">
        <v>3160</v>
      </c>
      <c r="C1709" s="412" t="s">
        <v>1919</v>
      </c>
      <c r="D1709" s="579" t="s">
        <v>3161</v>
      </c>
      <c r="E1709" s="415"/>
      <c r="F1709" s="448" t="s">
        <v>138</v>
      </c>
      <c r="G1709" s="412" t="s">
        <v>1944</v>
      </c>
      <c r="H1709" s="412" t="s">
        <v>11</v>
      </c>
      <c r="I1709" s="579" t="s">
        <v>6</v>
      </c>
      <c r="J1709" s="579" t="s">
        <v>66</v>
      </c>
      <c r="K1709" s="723">
        <v>3.6335721596724664E-2</v>
      </c>
      <c r="L1709" s="449"/>
      <c r="M1709" s="450">
        <v>1954</v>
      </c>
      <c r="N1709" s="450">
        <v>53</v>
      </c>
      <c r="O1709" s="726">
        <f t="shared" si="56"/>
        <v>2.7123848515864891E-2</v>
      </c>
      <c r="P1709" s="727">
        <v>1</v>
      </c>
      <c r="Q1709" s="352">
        <f t="shared" si="57"/>
        <v>74.647887323943664</v>
      </c>
      <c r="R1709" s="348"/>
      <c r="S1709" s="722"/>
    </row>
    <row r="1710" spans="1:19" s="447" customFormat="1">
      <c r="A1710" s="446" t="s">
        <v>4</v>
      </c>
      <c r="B1710" s="579" t="s">
        <v>3160</v>
      </c>
      <c r="C1710" s="412" t="s">
        <v>1919</v>
      </c>
      <c r="D1710" s="579" t="s">
        <v>3161</v>
      </c>
      <c r="E1710" s="415"/>
      <c r="F1710" s="448" t="s">
        <v>138</v>
      </c>
      <c r="G1710" s="412" t="s">
        <v>1944</v>
      </c>
      <c r="H1710" s="412" t="s">
        <v>11</v>
      </c>
      <c r="I1710" s="579" t="s">
        <v>6</v>
      </c>
      <c r="J1710" s="579" t="s">
        <v>66</v>
      </c>
      <c r="K1710" s="723">
        <v>4.5161290322580643E-2</v>
      </c>
      <c r="L1710" s="449" t="s">
        <v>3166</v>
      </c>
      <c r="M1710" s="450">
        <v>465</v>
      </c>
      <c r="N1710" s="450">
        <v>12</v>
      </c>
      <c r="O1710" s="726">
        <f t="shared" si="56"/>
        <v>2.5806451612903226E-2</v>
      </c>
      <c r="P1710" s="727">
        <v>1</v>
      </c>
      <c r="Q1710" s="352">
        <f t="shared" si="57"/>
        <v>57.142857142857146</v>
      </c>
      <c r="R1710" s="348"/>
      <c r="S1710" s="722"/>
    </row>
    <row r="1711" spans="1:19" s="447" customFormat="1">
      <c r="A1711" s="446" t="s">
        <v>4</v>
      </c>
      <c r="B1711" s="579" t="s">
        <v>3160</v>
      </c>
      <c r="C1711" s="412" t="s">
        <v>1919</v>
      </c>
      <c r="D1711" s="579" t="s">
        <v>3155</v>
      </c>
      <c r="E1711" s="415"/>
      <c r="F1711" s="448" t="s">
        <v>138</v>
      </c>
      <c r="G1711" s="412" t="s">
        <v>1944</v>
      </c>
      <c r="H1711" s="412" t="s">
        <v>11</v>
      </c>
      <c r="I1711" s="579" t="s">
        <v>6</v>
      </c>
      <c r="J1711" s="579" t="s">
        <v>66</v>
      </c>
      <c r="K1711" s="723">
        <v>0.1</v>
      </c>
      <c r="L1711" s="449"/>
      <c r="M1711" s="450">
        <v>60</v>
      </c>
      <c r="N1711" s="450">
        <v>4</v>
      </c>
      <c r="O1711" s="726">
        <f t="shared" si="56"/>
        <v>6.6666666666666666E-2</v>
      </c>
      <c r="P1711" s="727">
        <v>1</v>
      </c>
      <c r="Q1711" s="352">
        <f t="shared" si="57"/>
        <v>66.666666666666671</v>
      </c>
      <c r="R1711" s="348"/>
      <c r="S1711" s="722"/>
    </row>
    <row r="1712" spans="1:19" s="447" customFormat="1">
      <c r="A1712" s="446" t="s">
        <v>4</v>
      </c>
      <c r="B1712" s="579" t="s">
        <v>3160</v>
      </c>
      <c r="C1712" s="412" t="s">
        <v>1919</v>
      </c>
      <c r="D1712" s="579" t="s">
        <v>3155</v>
      </c>
      <c r="E1712" s="415" t="s">
        <v>3174</v>
      </c>
      <c r="F1712" s="448" t="s">
        <v>138</v>
      </c>
      <c r="G1712" s="412" t="s">
        <v>1944</v>
      </c>
      <c r="H1712" s="412" t="s">
        <v>11</v>
      </c>
      <c r="I1712" s="579" t="s">
        <v>6</v>
      </c>
      <c r="J1712" s="579" t="s">
        <v>66</v>
      </c>
      <c r="K1712" s="723">
        <v>0.35</v>
      </c>
      <c r="L1712" s="449" t="s">
        <v>3166</v>
      </c>
      <c r="M1712" s="450">
        <v>20</v>
      </c>
      <c r="N1712" s="450">
        <v>6</v>
      </c>
      <c r="O1712" s="726">
        <f t="shared" si="56"/>
        <v>0.3</v>
      </c>
      <c r="P1712" s="727">
        <v>1</v>
      </c>
      <c r="Q1712" s="352">
        <f t="shared" si="57"/>
        <v>85.714285714285708</v>
      </c>
      <c r="R1712" s="348"/>
      <c r="S1712" s="722"/>
    </row>
    <row r="1713" spans="1:19" s="447" customFormat="1">
      <c r="A1713" s="446" t="s">
        <v>4</v>
      </c>
      <c r="B1713" s="579" t="s">
        <v>3160</v>
      </c>
      <c r="C1713" s="412" t="s">
        <v>1919</v>
      </c>
      <c r="D1713" s="579" t="s">
        <v>3157</v>
      </c>
      <c r="E1713" s="415" t="s">
        <v>3175</v>
      </c>
      <c r="F1713" s="448" t="s">
        <v>138</v>
      </c>
      <c r="G1713" s="412" t="s">
        <v>1944</v>
      </c>
      <c r="H1713" s="412" t="s">
        <v>11</v>
      </c>
      <c r="I1713" s="579" t="s">
        <v>6</v>
      </c>
      <c r="J1713" s="579" t="s">
        <v>66</v>
      </c>
      <c r="K1713" s="723">
        <v>0.33333333333333326</v>
      </c>
      <c r="L1713" s="449"/>
      <c r="M1713" s="450">
        <v>42</v>
      </c>
      <c r="N1713" s="450">
        <v>8</v>
      </c>
      <c r="O1713" s="726">
        <f t="shared" si="56"/>
        <v>0.19047619047619047</v>
      </c>
      <c r="P1713" s="727">
        <v>1</v>
      </c>
      <c r="Q1713" s="352">
        <f t="shared" si="57"/>
        <v>57.14285714285716</v>
      </c>
      <c r="R1713" s="348"/>
      <c r="S1713" s="722"/>
    </row>
    <row r="1714" spans="1:19" s="447" customFormat="1">
      <c r="A1714" s="446" t="s">
        <v>4</v>
      </c>
      <c r="B1714" s="579" t="s">
        <v>3160</v>
      </c>
      <c r="C1714" s="412" t="s">
        <v>1920</v>
      </c>
      <c r="D1714" s="579" t="s">
        <v>3155</v>
      </c>
      <c r="E1714" s="415" t="s">
        <v>3176</v>
      </c>
      <c r="F1714" s="448" t="s">
        <v>138</v>
      </c>
      <c r="G1714" s="412" t="s">
        <v>1944</v>
      </c>
      <c r="H1714" s="412" t="s">
        <v>11</v>
      </c>
      <c r="I1714" s="579" t="s">
        <v>6</v>
      </c>
      <c r="J1714" s="579" t="s">
        <v>66</v>
      </c>
      <c r="K1714" s="723">
        <v>0.27777777777777779</v>
      </c>
      <c r="L1714" s="449"/>
      <c r="M1714" s="450">
        <v>18</v>
      </c>
      <c r="N1714" s="450">
        <v>3</v>
      </c>
      <c r="O1714" s="726">
        <f t="shared" si="56"/>
        <v>0.16666666666666666</v>
      </c>
      <c r="P1714" s="727">
        <v>1</v>
      </c>
      <c r="Q1714" s="352">
        <f t="shared" si="57"/>
        <v>60</v>
      </c>
      <c r="R1714" s="348"/>
      <c r="S1714" s="722"/>
    </row>
    <row r="1715" spans="1:19" s="447" customFormat="1">
      <c r="A1715" s="446" t="s">
        <v>4</v>
      </c>
      <c r="B1715" s="579" t="s">
        <v>3160</v>
      </c>
      <c r="C1715" s="412" t="s">
        <v>1920</v>
      </c>
      <c r="D1715" s="579" t="s">
        <v>3157</v>
      </c>
      <c r="E1715" s="415"/>
      <c r="F1715" s="448" t="s">
        <v>138</v>
      </c>
      <c r="G1715" s="412" t="s">
        <v>1944</v>
      </c>
      <c r="H1715" s="412" t="s">
        <v>11</v>
      </c>
      <c r="I1715" s="579" t="s">
        <v>6</v>
      </c>
      <c r="J1715" s="579" t="s">
        <v>66</v>
      </c>
      <c r="K1715" s="723">
        <v>0.10714285714285714</v>
      </c>
      <c r="L1715" s="449"/>
      <c r="M1715" s="450">
        <v>112</v>
      </c>
      <c r="N1715" s="450">
        <v>7</v>
      </c>
      <c r="O1715" s="726">
        <f t="shared" si="56"/>
        <v>6.25E-2</v>
      </c>
      <c r="P1715" s="727">
        <v>1</v>
      </c>
      <c r="Q1715" s="352">
        <f t="shared" si="57"/>
        <v>58.333333333333336</v>
      </c>
      <c r="R1715" s="348"/>
      <c r="S1715" s="722"/>
    </row>
    <row r="1716" spans="1:19" s="447" customFormat="1">
      <c r="A1716" s="446" t="s">
        <v>4</v>
      </c>
      <c r="B1716" s="579" t="s">
        <v>3160</v>
      </c>
      <c r="C1716" s="412" t="s">
        <v>1920</v>
      </c>
      <c r="D1716" s="579" t="s">
        <v>3157</v>
      </c>
      <c r="E1716" s="415" t="s">
        <v>3177</v>
      </c>
      <c r="F1716" s="448" t="s">
        <v>138</v>
      </c>
      <c r="G1716" s="412" t="s">
        <v>1944</v>
      </c>
      <c r="H1716" s="412" t="s">
        <v>11</v>
      </c>
      <c r="I1716" s="579" t="s">
        <v>6</v>
      </c>
      <c r="J1716" s="579" t="s">
        <v>66</v>
      </c>
      <c r="K1716" s="723">
        <v>0.1875</v>
      </c>
      <c r="L1716" s="449" t="s">
        <v>3166</v>
      </c>
      <c r="M1716" s="450">
        <v>16</v>
      </c>
      <c r="N1716" s="450">
        <v>3</v>
      </c>
      <c r="O1716" s="726">
        <f t="shared" si="56"/>
        <v>0.1875</v>
      </c>
      <c r="P1716" s="727">
        <v>1</v>
      </c>
      <c r="Q1716" s="352">
        <f t="shared" si="57"/>
        <v>100</v>
      </c>
      <c r="R1716" s="348"/>
      <c r="S1716" s="722"/>
    </row>
    <row r="1717" spans="1:19" s="447" customFormat="1">
      <c r="A1717" s="446" t="s">
        <v>4</v>
      </c>
      <c r="B1717" s="579" t="s">
        <v>3160</v>
      </c>
      <c r="C1717" s="412" t="s">
        <v>1920</v>
      </c>
      <c r="D1717" s="579" t="s">
        <v>3158</v>
      </c>
      <c r="E1717" s="415"/>
      <c r="F1717" s="448" t="s">
        <v>138</v>
      </c>
      <c r="G1717" s="412" t="s">
        <v>1944</v>
      </c>
      <c r="H1717" s="412" t="s">
        <v>11</v>
      </c>
      <c r="I1717" s="579" t="s">
        <v>6</v>
      </c>
      <c r="J1717" s="579" t="s">
        <v>66</v>
      </c>
      <c r="K1717" s="723">
        <v>0.17821782178217821</v>
      </c>
      <c r="L1717" s="449"/>
      <c r="M1717" s="450">
        <v>101</v>
      </c>
      <c r="N1717" s="450">
        <v>13</v>
      </c>
      <c r="O1717" s="726">
        <f t="shared" si="56"/>
        <v>0.12871287128712872</v>
      </c>
      <c r="P1717" s="727">
        <v>1</v>
      </c>
      <c r="Q1717" s="352">
        <f t="shared" si="57"/>
        <v>72.222222222222229</v>
      </c>
      <c r="R1717" s="348"/>
      <c r="S1717" s="722"/>
    </row>
    <row r="1718" spans="1:19" s="447" customFormat="1">
      <c r="A1718" s="446" t="s">
        <v>4</v>
      </c>
      <c r="B1718" s="579" t="s">
        <v>3160</v>
      </c>
      <c r="C1718" s="412" t="s">
        <v>1920</v>
      </c>
      <c r="D1718" s="579" t="s">
        <v>3163</v>
      </c>
      <c r="E1718" s="415"/>
      <c r="F1718" s="448" t="s">
        <v>138</v>
      </c>
      <c r="G1718" s="412" t="s">
        <v>1944</v>
      </c>
      <c r="H1718" s="412" t="s">
        <v>11</v>
      </c>
      <c r="I1718" s="579" t="s">
        <v>6</v>
      </c>
      <c r="J1718" s="579" t="s">
        <v>66</v>
      </c>
      <c r="K1718" s="723">
        <v>0.43209876543209874</v>
      </c>
      <c r="L1718" s="449"/>
      <c r="M1718" s="450">
        <v>81</v>
      </c>
      <c r="N1718" s="450">
        <v>27</v>
      </c>
      <c r="O1718" s="726">
        <f t="shared" si="56"/>
        <v>0.33333333333333331</v>
      </c>
      <c r="P1718" s="727">
        <v>1</v>
      </c>
      <c r="Q1718" s="352">
        <f t="shared" si="57"/>
        <v>77.142857142857153</v>
      </c>
      <c r="R1718" s="348"/>
      <c r="S1718" s="722"/>
    </row>
    <row r="1719" spans="1:19" s="447" customFormat="1">
      <c r="A1719" s="446" t="s">
        <v>4</v>
      </c>
      <c r="B1719" s="579" t="s">
        <v>3</v>
      </c>
      <c r="C1719" s="412" t="s">
        <v>38</v>
      </c>
      <c r="D1719" s="579" t="s">
        <v>3178</v>
      </c>
      <c r="E1719" s="415" t="s">
        <v>3179</v>
      </c>
      <c r="F1719" s="448" t="s">
        <v>138</v>
      </c>
      <c r="G1719" s="412" t="s">
        <v>1944</v>
      </c>
      <c r="H1719" s="412" t="s">
        <v>11</v>
      </c>
      <c r="I1719" s="579" t="s">
        <v>6</v>
      </c>
      <c r="J1719" s="579" t="s">
        <v>66</v>
      </c>
      <c r="K1719" s="723">
        <v>4.7058823529411764E-2</v>
      </c>
      <c r="L1719" s="449"/>
      <c r="M1719" s="450">
        <v>85</v>
      </c>
      <c r="N1719" s="450">
        <v>4</v>
      </c>
      <c r="O1719" s="726">
        <f t="shared" si="56"/>
        <v>4.7058823529411764E-2</v>
      </c>
      <c r="P1719" s="727">
        <v>1</v>
      </c>
      <c r="Q1719" s="352">
        <f t="shared" si="57"/>
        <v>100</v>
      </c>
      <c r="R1719" s="348"/>
      <c r="S1719" s="722"/>
    </row>
    <row r="1720" spans="1:19" s="447" customFormat="1">
      <c r="A1720" s="446" t="s">
        <v>4</v>
      </c>
      <c r="B1720" s="579" t="s">
        <v>3</v>
      </c>
      <c r="C1720" s="412" t="s">
        <v>38</v>
      </c>
      <c r="D1720" s="579" t="s">
        <v>3157</v>
      </c>
      <c r="E1720" s="415"/>
      <c r="F1720" s="448" t="s">
        <v>138</v>
      </c>
      <c r="G1720" s="412" t="s">
        <v>1944</v>
      </c>
      <c r="H1720" s="412" t="s">
        <v>11</v>
      </c>
      <c r="I1720" s="579" t="s">
        <v>6</v>
      </c>
      <c r="J1720" s="579" t="s">
        <v>66</v>
      </c>
      <c r="K1720" s="723">
        <v>5.6603773584905669E-2</v>
      </c>
      <c r="L1720" s="449"/>
      <c r="M1720" s="450">
        <v>53</v>
      </c>
      <c r="N1720" s="450">
        <v>2</v>
      </c>
      <c r="O1720" s="726">
        <f t="shared" si="56"/>
        <v>3.7735849056603772E-2</v>
      </c>
      <c r="P1720" s="727">
        <v>1</v>
      </c>
      <c r="Q1720" s="352">
        <f t="shared" si="57"/>
        <v>66.666666666666657</v>
      </c>
      <c r="R1720" s="348"/>
      <c r="S1720" s="722"/>
    </row>
    <row r="1721" spans="1:19" s="447" customFormat="1">
      <c r="A1721" s="446" t="s">
        <v>4</v>
      </c>
      <c r="B1721" s="579" t="s">
        <v>3</v>
      </c>
      <c r="C1721" s="412" t="s">
        <v>1913</v>
      </c>
      <c r="D1721" s="579" t="s">
        <v>3178</v>
      </c>
      <c r="E1721" s="415"/>
      <c r="F1721" s="448" t="s">
        <v>138</v>
      </c>
      <c r="G1721" s="412" t="s">
        <v>1944</v>
      </c>
      <c r="H1721" s="412" t="s">
        <v>11</v>
      </c>
      <c r="I1721" s="579" t="s">
        <v>6</v>
      </c>
      <c r="J1721" s="579" t="s">
        <v>66</v>
      </c>
      <c r="K1721" s="723">
        <v>7.6923076923076927E-2</v>
      </c>
      <c r="L1721" s="449"/>
      <c r="M1721" s="450">
        <v>39</v>
      </c>
      <c r="N1721" s="450">
        <v>3</v>
      </c>
      <c r="O1721" s="726">
        <f t="shared" si="56"/>
        <v>7.6923076923076927E-2</v>
      </c>
      <c r="P1721" s="727">
        <v>1</v>
      </c>
      <c r="Q1721" s="352">
        <f t="shared" si="57"/>
        <v>100</v>
      </c>
      <c r="R1721" s="348"/>
      <c r="S1721" s="722"/>
    </row>
    <row r="1722" spans="1:19" s="447" customFormat="1">
      <c r="A1722" s="446" t="s">
        <v>4</v>
      </c>
      <c r="B1722" s="579" t="s">
        <v>3</v>
      </c>
      <c r="C1722" s="412" t="s">
        <v>1913</v>
      </c>
      <c r="D1722" s="579" t="s">
        <v>3157</v>
      </c>
      <c r="E1722" s="415"/>
      <c r="F1722" s="448" t="s">
        <v>138</v>
      </c>
      <c r="G1722" s="412" t="s">
        <v>1944</v>
      </c>
      <c r="H1722" s="412" t="s">
        <v>11</v>
      </c>
      <c r="I1722" s="579" t="s">
        <v>6</v>
      </c>
      <c r="J1722" s="579" t="s">
        <v>66</v>
      </c>
      <c r="K1722" s="723">
        <v>0.21428571428571427</v>
      </c>
      <c r="L1722" s="449"/>
      <c r="M1722" s="450">
        <v>14</v>
      </c>
      <c r="N1722" s="450">
        <v>3</v>
      </c>
      <c r="O1722" s="726">
        <f t="shared" si="56"/>
        <v>0.21428571428571427</v>
      </c>
      <c r="P1722" s="727">
        <v>1</v>
      </c>
      <c r="Q1722" s="352">
        <f t="shared" si="57"/>
        <v>100</v>
      </c>
      <c r="R1722" s="348"/>
      <c r="S1722" s="722"/>
    </row>
    <row r="1723" spans="1:19" s="447" customFormat="1">
      <c r="A1723" s="446" t="s">
        <v>4</v>
      </c>
      <c r="B1723" s="579" t="s">
        <v>3</v>
      </c>
      <c r="C1723" s="412" t="s">
        <v>1914</v>
      </c>
      <c r="D1723" s="579" t="s">
        <v>3178</v>
      </c>
      <c r="E1723" s="415"/>
      <c r="F1723" s="448" t="s">
        <v>138</v>
      </c>
      <c r="G1723" s="412" t="s">
        <v>1944</v>
      </c>
      <c r="H1723" s="412" t="s">
        <v>11</v>
      </c>
      <c r="I1723" s="579" t="s">
        <v>6</v>
      </c>
      <c r="J1723" s="579" t="s">
        <v>66</v>
      </c>
      <c r="K1723" s="723">
        <v>0.16666666666666663</v>
      </c>
      <c r="L1723" s="449"/>
      <c r="M1723" s="450">
        <v>18</v>
      </c>
      <c r="N1723" s="450">
        <v>3</v>
      </c>
      <c r="O1723" s="726">
        <f t="shared" si="56"/>
        <v>0.16666666666666666</v>
      </c>
      <c r="P1723" s="727">
        <v>1</v>
      </c>
      <c r="Q1723" s="352">
        <f t="shared" si="57"/>
        <v>100.00000000000003</v>
      </c>
      <c r="R1723" s="348"/>
      <c r="S1723" s="722"/>
    </row>
    <row r="1724" spans="1:19" s="447" customFormat="1">
      <c r="A1724" s="446" t="s">
        <v>4</v>
      </c>
      <c r="B1724" s="579" t="s">
        <v>3</v>
      </c>
      <c r="C1724" s="412" t="s">
        <v>1914</v>
      </c>
      <c r="D1724" s="579" t="s">
        <v>3157</v>
      </c>
      <c r="E1724" s="415"/>
      <c r="F1724" s="448" t="s">
        <v>138</v>
      </c>
      <c r="G1724" s="412" t="s">
        <v>1944</v>
      </c>
      <c r="H1724" s="412" t="s">
        <v>11</v>
      </c>
      <c r="I1724" s="579" t="s">
        <v>6</v>
      </c>
      <c r="J1724" s="579" t="s">
        <v>66</v>
      </c>
      <c r="K1724" s="723">
        <v>0.10884353741496598</v>
      </c>
      <c r="L1724" s="449"/>
      <c r="M1724" s="450">
        <v>147</v>
      </c>
      <c r="N1724" s="450">
        <v>11</v>
      </c>
      <c r="O1724" s="726">
        <f t="shared" si="56"/>
        <v>7.4829931972789115E-2</v>
      </c>
      <c r="P1724" s="727">
        <v>1</v>
      </c>
      <c r="Q1724" s="352">
        <f t="shared" si="57"/>
        <v>68.75</v>
      </c>
      <c r="R1724" s="348"/>
      <c r="S1724" s="722"/>
    </row>
    <row r="1725" spans="1:19" s="447" customFormat="1">
      <c r="A1725" s="446" t="s">
        <v>4</v>
      </c>
      <c r="B1725" s="579" t="s">
        <v>3</v>
      </c>
      <c r="C1725" s="412" t="s">
        <v>1914</v>
      </c>
      <c r="D1725" s="579" t="s">
        <v>3158</v>
      </c>
      <c r="E1725" s="415"/>
      <c r="F1725" s="448" t="s">
        <v>138</v>
      </c>
      <c r="G1725" s="412" t="s">
        <v>1944</v>
      </c>
      <c r="H1725" s="412" t="s">
        <v>11</v>
      </c>
      <c r="I1725" s="579" t="s">
        <v>6</v>
      </c>
      <c r="J1725" s="579" t="s">
        <v>66</v>
      </c>
      <c r="K1725" s="723">
        <v>0.21122112211221122</v>
      </c>
      <c r="L1725" s="449"/>
      <c r="M1725" s="450">
        <v>303</v>
      </c>
      <c r="N1725" s="450">
        <v>54</v>
      </c>
      <c r="O1725" s="726">
        <f t="shared" si="56"/>
        <v>0.17821782178217821</v>
      </c>
      <c r="P1725" s="727">
        <v>1</v>
      </c>
      <c r="Q1725" s="352">
        <f t="shared" si="57"/>
        <v>84.375</v>
      </c>
      <c r="R1725" s="348"/>
      <c r="S1725" s="722"/>
    </row>
    <row r="1726" spans="1:19" s="447" customFormat="1">
      <c r="A1726" s="446" t="s">
        <v>4</v>
      </c>
      <c r="B1726" s="579" t="s">
        <v>3</v>
      </c>
      <c r="C1726" s="412" t="s">
        <v>1914</v>
      </c>
      <c r="D1726" s="579" t="s">
        <v>3163</v>
      </c>
      <c r="E1726" s="415"/>
      <c r="F1726" s="448" t="s">
        <v>138</v>
      </c>
      <c r="G1726" s="412" t="s">
        <v>1944</v>
      </c>
      <c r="H1726" s="412" t="s">
        <v>11</v>
      </c>
      <c r="I1726" s="579" t="s">
        <v>6</v>
      </c>
      <c r="J1726" s="579" t="s">
        <v>66</v>
      </c>
      <c r="K1726" s="723">
        <v>0.2196969696969697</v>
      </c>
      <c r="L1726" s="449"/>
      <c r="M1726" s="450">
        <v>132</v>
      </c>
      <c r="N1726" s="450">
        <v>23</v>
      </c>
      <c r="O1726" s="726">
        <f t="shared" si="56"/>
        <v>0.17424242424242425</v>
      </c>
      <c r="P1726" s="727">
        <v>1</v>
      </c>
      <c r="Q1726" s="352">
        <f t="shared" si="57"/>
        <v>79.310344827586206</v>
      </c>
      <c r="R1726" s="348"/>
      <c r="S1726" s="722"/>
    </row>
    <row r="1727" spans="1:19" s="447" customFormat="1">
      <c r="A1727" s="446" t="s">
        <v>4</v>
      </c>
      <c r="B1727" s="579" t="s">
        <v>3</v>
      </c>
      <c r="C1727" s="412" t="s">
        <v>1915</v>
      </c>
      <c r="D1727" s="579" t="s">
        <v>3157</v>
      </c>
      <c r="E1727" s="415" t="s">
        <v>3180</v>
      </c>
      <c r="F1727" s="448" t="s">
        <v>138</v>
      </c>
      <c r="G1727" s="412" t="s">
        <v>1944</v>
      </c>
      <c r="H1727" s="412" t="s">
        <v>11</v>
      </c>
      <c r="I1727" s="579" t="s">
        <v>6</v>
      </c>
      <c r="J1727" s="579" t="s">
        <v>66</v>
      </c>
      <c r="K1727" s="723">
        <v>0.41935483870967744</v>
      </c>
      <c r="L1727" s="449"/>
      <c r="M1727" s="450">
        <v>31</v>
      </c>
      <c r="N1727" s="450">
        <v>12</v>
      </c>
      <c r="O1727" s="726">
        <f t="shared" si="56"/>
        <v>0.38709677419354838</v>
      </c>
      <c r="P1727" s="727">
        <v>1</v>
      </c>
      <c r="Q1727" s="352">
        <f t="shared" si="57"/>
        <v>92.307692307692307</v>
      </c>
      <c r="R1727" s="348"/>
      <c r="S1727" s="722"/>
    </row>
    <row r="1728" spans="1:19" s="447" customFormat="1">
      <c r="A1728" s="446" t="s">
        <v>4</v>
      </c>
      <c r="B1728" s="579" t="s">
        <v>3</v>
      </c>
      <c r="C1728" s="412" t="s">
        <v>1916</v>
      </c>
      <c r="D1728" s="579" t="s">
        <v>3178</v>
      </c>
      <c r="E1728" s="415"/>
      <c r="F1728" s="448" t="s">
        <v>138</v>
      </c>
      <c r="G1728" s="412" t="s">
        <v>1944</v>
      </c>
      <c r="H1728" s="412" t="s">
        <v>11</v>
      </c>
      <c r="I1728" s="579" t="s">
        <v>6</v>
      </c>
      <c r="J1728" s="579" t="s">
        <v>66</v>
      </c>
      <c r="K1728" s="723">
        <v>6.3829787234042548E-2</v>
      </c>
      <c r="L1728" s="449"/>
      <c r="M1728" s="450">
        <v>47</v>
      </c>
      <c r="N1728" s="450">
        <v>2</v>
      </c>
      <c r="O1728" s="726">
        <f t="shared" si="56"/>
        <v>4.2553191489361701E-2</v>
      </c>
      <c r="P1728" s="727">
        <v>1</v>
      </c>
      <c r="Q1728" s="352">
        <f t="shared" si="57"/>
        <v>66.666666666666671</v>
      </c>
      <c r="R1728" s="348"/>
      <c r="S1728" s="722"/>
    </row>
    <row r="1729" spans="1:19" s="447" customFormat="1">
      <c r="A1729" s="446" t="s">
        <v>4</v>
      </c>
      <c r="B1729" s="579" t="s">
        <v>3</v>
      </c>
      <c r="C1729" s="412" t="s">
        <v>1916</v>
      </c>
      <c r="D1729" s="579" t="s">
        <v>3157</v>
      </c>
      <c r="E1729" s="415" t="s">
        <v>3181</v>
      </c>
      <c r="F1729" s="448" t="s">
        <v>138</v>
      </c>
      <c r="G1729" s="412" t="s">
        <v>1944</v>
      </c>
      <c r="H1729" s="412" t="s">
        <v>11</v>
      </c>
      <c r="I1729" s="579" t="s">
        <v>6</v>
      </c>
      <c r="J1729" s="579" t="s">
        <v>66</v>
      </c>
      <c r="K1729" s="723">
        <v>0.34782608695652173</v>
      </c>
      <c r="L1729" s="449"/>
      <c r="M1729" s="450">
        <v>23</v>
      </c>
      <c r="N1729" s="450">
        <v>4</v>
      </c>
      <c r="O1729" s="726">
        <f t="shared" si="56"/>
        <v>0.17391304347826086</v>
      </c>
      <c r="P1729" s="727">
        <v>1</v>
      </c>
      <c r="Q1729" s="352">
        <f t="shared" si="57"/>
        <v>50</v>
      </c>
      <c r="R1729" s="348"/>
      <c r="S1729" s="722"/>
    </row>
    <row r="1730" spans="1:19" s="447" customFormat="1">
      <c r="A1730" s="446" t="s">
        <v>4</v>
      </c>
      <c r="B1730" s="579" t="s">
        <v>3</v>
      </c>
      <c r="C1730" s="412" t="s">
        <v>1917</v>
      </c>
      <c r="D1730" s="579" t="s">
        <v>3157</v>
      </c>
      <c r="E1730" s="415" t="s">
        <v>3182</v>
      </c>
      <c r="F1730" s="448" t="s">
        <v>138</v>
      </c>
      <c r="G1730" s="412" t="s">
        <v>1944</v>
      </c>
      <c r="H1730" s="412" t="s">
        <v>11</v>
      </c>
      <c r="I1730" s="579" t="s">
        <v>6</v>
      </c>
      <c r="J1730" s="579" t="s">
        <v>66</v>
      </c>
      <c r="K1730" s="723">
        <v>0.21428571428571427</v>
      </c>
      <c r="L1730" s="449"/>
      <c r="M1730" s="450">
        <v>42</v>
      </c>
      <c r="N1730" s="450">
        <v>8</v>
      </c>
      <c r="O1730" s="726">
        <f t="shared" si="56"/>
        <v>0.19047619047619047</v>
      </c>
      <c r="P1730" s="727">
        <v>1</v>
      </c>
      <c r="Q1730" s="352">
        <f t="shared" si="57"/>
        <v>88.888888888888886</v>
      </c>
      <c r="R1730" s="348"/>
      <c r="S1730" s="722"/>
    </row>
    <row r="1731" spans="1:19" s="447" customFormat="1">
      <c r="A1731" s="446" t="s">
        <v>4</v>
      </c>
      <c r="B1731" s="579" t="s">
        <v>3</v>
      </c>
      <c r="C1731" s="412" t="s">
        <v>1917</v>
      </c>
      <c r="D1731" s="579" t="s">
        <v>3158</v>
      </c>
      <c r="E1731" s="415" t="s">
        <v>3183</v>
      </c>
      <c r="F1731" s="448" t="s">
        <v>138</v>
      </c>
      <c r="G1731" s="412" t="s">
        <v>1944</v>
      </c>
      <c r="H1731" s="412" t="s">
        <v>11</v>
      </c>
      <c r="I1731" s="579" t="s">
        <v>6</v>
      </c>
      <c r="J1731" s="579" t="s">
        <v>66</v>
      </c>
      <c r="K1731" s="723">
        <v>0.31818181818181818</v>
      </c>
      <c r="L1731" s="449"/>
      <c r="M1731" s="450">
        <v>22</v>
      </c>
      <c r="N1731" s="450">
        <v>5</v>
      </c>
      <c r="O1731" s="726">
        <f t="shared" si="56"/>
        <v>0.22727272727272727</v>
      </c>
      <c r="P1731" s="727">
        <v>1</v>
      </c>
      <c r="Q1731" s="352">
        <f t="shared" si="57"/>
        <v>71.428571428571416</v>
      </c>
      <c r="R1731" s="348"/>
      <c r="S1731" s="722"/>
    </row>
    <row r="1732" spans="1:19" s="447" customFormat="1">
      <c r="A1732" s="446" t="s">
        <v>4</v>
      </c>
      <c r="B1732" s="579" t="s">
        <v>3</v>
      </c>
      <c r="C1732" s="412" t="s">
        <v>1919</v>
      </c>
      <c r="D1732" s="579" t="s">
        <v>3184</v>
      </c>
      <c r="E1732" s="415"/>
      <c r="F1732" s="448" t="s">
        <v>138</v>
      </c>
      <c r="G1732" s="412" t="s">
        <v>1944</v>
      </c>
      <c r="H1732" s="412" t="s">
        <v>11</v>
      </c>
      <c r="I1732" s="579" t="s">
        <v>6</v>
      </c>
      <c r="J1732" s="579" t="s">
        <v>66</v>
      </c>
      <c r="K1732" s="723">
        <v>4.5871559633027525E-2</v>
      </c>
      <c r="L1732" s="449"/>
      <c r="M1732" s="450">
        <v>109</v>
      </c>
      <c r="N1732" s="450">
        <v>3</v>
      </c>
      <c r="O1732" s="726">
        <f t="shared" si="56"/>
        <v>2.7522935779816515E-2</v>
      </c>
      <c r="P1732" s="727">
        <v>1</v>
      </c>
      <c r="Q1732" s="352">
        <f t="shared" si="57"/>
        <v>60</v>
      </c>
      <c r="R1732" s="348"/>
      <c r="S1732" s="722"/>
    </row>
    <row r="1733" spans="1:19" s="447" customFormat="1">
      <c r="A1733" s="446" t="s">
        <v>4</v>
      </c>
      <c r="B1733" s="579" t="s">
        <v>3</v>
      </c>
      <c r="C1733" s="412" t="s">
        <v>1919</v>
      </c>
      <c r="D1733" s="579" t="s">
        <v>3178</v>
      </c>
      <c r="E1733" s="415"/>
      <c r="F1733" s="448" t="s">
        <v>138</v>
      </c>
      <c r="G1733" s="412" t="s">
        <v>1944</v>
      </c>
      <c r="H1733" s="412" t="s">
        <v>11</v>
      </c>
      <c r="I1733" s="579" t="s">
        <v>6</v>
      </c>
      <c r="J1733" s="579" t="s">
        <v>66</v>
      </c>
      <c r="K1733" s="723">
        <v>3.9430449069003289E-2</v>
      </c>
      <c r="L1733" s="449"/>
      <c r="M1733" s="450">
        <v>913</v>
      </c>
      <c r="N1733" s="450">
        <v>28</v>
      </c>
      <c r="O1733" s="726">
        <f t="shared" si="56"/>
        <v>3.0668127053669222E-2</v>
      </c>
      <c r="P1733" s="727">
        <v>1</v>
      </c>
      <c r="Q1733" s="352">
        <f t="shared" si="57"/>
        <v>77.777777777777786</v>
      </c>
      <c r="R1733" s="348"/>
      <c r="S1733" s="722"/>
    </row>
    <row r="1734" spans="1:19" s="447" customFormat="1">
      <c r="A1734" s="446" t="s">
        <v>4</v>
      </c>
      <c r="B1734" s="579" t="s">
        <v>3</v>
      </c>
      <c r="C1734" s="412" t="s">
        <v>1919</v>
      </c>
      <c r="D1734" s="579" t="s">
        <v>3157</v>
      </c>
      <c r="E1734" s="415" t="s">
        <v>3185</v>
      </c>
      <c r="F1734" s="448" t="s">
        <v>138</v>
      </c>
      <c r="G1734" s="412" t="s">
        <v>1944</v>
      </c>
      <c r="H1734" s="412" t="s">
        <v>11</v>
      </c>
      <c r="I1734" s="579" t="s">
        <v>6</v>
      </c>
      <c r="J1734" s="579" t="s">
        <v>66</v>
      </c>
      <c r="K1734" s="723">
        <v>0.26470588235294118</v>
      </c>
      <c r="L1734" s="449"/>
      <c r="M1734" s="450">
        <v>34</v>
      </c>
      <c r="N1734" s="450">
        <v>7</v>
      </c>
      <c r="O1734" s="726">
        <f t="shared" si="56"/>
        <v>0.20588235294117646</v>
      </c>
      <c r="P1734" s="727">
        <v>1</v>
      </c>
      <c r="Q1734" s="352">
        <f t="shared" si="57"/>
        <v>77.777777777777786</v>
      </c>
      <c r="R1734" s="348"/>
      <c r="S1734" s="722"/>
    </row>
    <row r="1735" spans="1:19" s="447" customFormat="1">
      <c r="A1735" s="446" t="s">
        <v>4</v>
      </c>
      <c r="B1735" s="579" t="s">
        <v>3</v>
      </c>
      <c r="C1735" s="412" t="s">
        <v>1920</v>
      </c>
      <c r="D1735" s="579" t="s">
        <v>3178</v>
      </c>
      <c r="E1735" s="415"/>
      <c r="F1735" s="448" t="s">
        <v>138</v>
      </c>
      <c r="G1735" s="412" t="s">
        <v>1944</v>
      </c>
      <c r="H1735" s="412" t="s">
        <v>11</v>
      </c>
      <c r="I1735" s="579" t="s">
        <v>6</v>
      </c>
      <c r="J1735" s="579" t="s">
        <v>66</v>
      </c>
      <c r="K1735" s="723">
        <v>0.16666666666666663</v>
      </c>
      <c r="L1735" s="449"/>
      <c r="M1735" s="450">
        <v>18</v>
      </c>
      <c r="N1735" s="450">
        <v>2</v>
      </c>
      <c r="O1735" s="726">
        <f t="shared" si="56"/>
        <v>0.1111111111111111</v>
      </c>
      <c r="P1735" s="727">
        <v>1</v>
      </c>
      <c r="Q1735" s="352">
        <f t="shared" si="57"/>
        <v>66.666666666666686</v>
      </c>
      <c r="R1735" s="348"/>
      <c r="S1735" s="722"/>
    </row>
    <row r="1736" spans="1:19" s="447" customFormat="1">
      <c r="A1736" s="446" t="s">
        <v>4</v>
      </c>
      <c r="B1736" s="579" t="s">
        <v>3</v>
      </c>
      <c r="C1736" s="412" t="s">
        <v>1920</v>
      </c>
      <c r="D1736" s="579" t="s">
        <v>3157</v>
      </c>
      <c r="E1736" s="415"/>
      <c r="F1736" s="448" t="s">
        <v>138</v>
      </c>
      <c r="G1736" s="412" t="s">
        <v>1944</v>
      </c>
      <c r="H1736" s="412" t="s">
        <v>11</v>
      </c>
      <c r="I1736" s="579" t="s">
        <v>6</v>
      </c>
      <c r="J1736" s="579" t="s">
        <v>66</v>
      </c>
      <c r="K1736" s="723">
        <v>0.10714285714285714</v>
      </c>
      <c r="L1736" s="449"/>
      <c r="M1736" s="450">
        <v>84</v>
      </c>
      <c r="N1736" s="450">
        <v>8</v>
      </c>
      <c r="O1736" s="726">
        <f t="shared" si="56"/>
        <v>9.5238095238095233E-2</v>
      </c>
      <c r="P1736" s="727">
        <v>1</v>
      </c>
      <c r="Q1736" s="352">
        <f t="shared" si="57"/>
        <v>88.888888888888886</v>
      </c>
      <c r="R1736" s="348"/>
      <c r="S1736" s="722"/>
    </row>
    <row r="1737" spans="1:19" s="447" customFormat="1">
      <c r="A1737" s="446" t="s">
        <v>4</v>
      </c>
      <c r="B1737" s="579" t="s">
        <v>3</v>
      </c>
      <c r="C1737" s="412" t="s">
        <v>1920</v>
      </c>
      <c r="D1737" s="579" t="s">
        <v>3158</v>
      </c>
      <c r="E1737" s="415"/>
      <c r="F1737" s="448" t="s">
        <v>138</v>
      </c>
      <c r="G1737" s="412" t="s">
        <v>1944</v>
      </c>
      <c r="H1737" s="412" t="s">
        <v>11</v>
      </c>
      <c r="I1737" s="579" t="s">
        <v>6</v>
      </c>
      <c r="J1737" s="579" t="s">
        <v>66</v>
      </c>
      <c r="K1737" s="723">
        <v>0.14772727272727273</v>
      </c>
      <c r="L1737" s="449"/>
      <c r="M1737" s="450">
        <v>88</v>
      </c>
      <c r="N1737" s="450">
        <v>12</v>
      </c>
      <c r="O1737" s="726">
        <f t="shared" si="56"/>
        <v>0.13636363636363635</v>
      </c>
      <c r="P1737" s="727">
        <v>1</v>
      </c>
      <c r="Q1737" s="352">
        <f t="shared" si="57"/>
        <v>92.307692307692307</v>
      </c>
      <c r="R1737" s="348"/>
      <c r="S1737" s="722"/>
    </row>
    <row r="1738" spans="1:19" s="447" customFormat="1">
      <c r="A1738" s="446" t="s">
        <v>4</v>
      </c>
      <c r="B1738" s="579" t="s">
        <v>3</v>
      </c>
      <c r="C1738" s="412" t="s">
        <v>1920</v>
      </c>
      <c r="D1738" s="579" t="s">
        <v>3163</v>
      </c>
      <c r="E1738" s="415" t="s">
        <v>3186</v>
      </c>
      <c r="F1738" s="448" t="s">
        <v>138</v>
      </c>
      <c r="G1738" s="412" t="s">
        <v>1944</v>
      </c>
      <c r="H1738" s="412" t="s">
        <v>11</v>
      </c>
      <c r="I1738" s="579" t="s">
        <v>6</v>
      </c>
      <c r="J1738" s="579" t="s">
        <v>66</v>
      </c>
      <c r="K1738" s="723">
        <v>0.76923076923076938</v>
      </c>
      <c r="L1738" s="449"/>
      <c r="M1738" s="450">
        <v>26</v>
      </c>
      <c r="N1738" s="450">
        <v>18</v>
      </c>
      <c r="O1738" s="726">
        <f t="shared" si="56"/>
        <v>0.69230769230769229</v>
      </c>
      <c r="P1738" s="727">
        <v>1</v>
      </c>
      <c r="Q1738" s="352">
        <f t="shared" si="57"/>
        <v>89.999999999999986</v>
      </c>
      <c r="R1738" s="348"/>
      <c r="S1738" s="722"/>
    </row>
    <row r="1739" spans="1:19" s="447" customFormat="1">
      <c r="A1739" s="446" t="s">
        <v>4</v>
      </c>
      <c r="B1739" s="579" t="s">
        <v>591</v>
      </c>
      <c r="C1739" s="412" t="s">
        <v>1914</v>
      </c>
      <c r="D1739" s="579" t="s">
        <v>3163</v>
      </c>
      <c r="E1739" s="415"/>
      <c r="F1739" s="448" t="s">
        <v>138</v>
      </c>
      <c r="G1739" s="412" t="s">
        <v>1944</v>
      </c>
      <c r="H1739" s="412" t="s">
        <v>11</v>
      </c>
      <c r="I1739" s="579" t="s">
        <v>6</v>
      </c>
      <c r="J1739" s="579" t="s">
        <v>66</v>
      </c>
      <c r="K1739" s="723">
        <v>0.75609756097560976</v>
      </c>
      <c r="L1739" s="449"/>
      <c r="M1739" s="450">
        <v>41</v>
      </c>
      <c r="N1739" s="450">
        <v>29</v>
      </c>
      <c r="O1739" s="726">
        <f t="shared" si="56"/>
        <v>0.70731707317073167</v>
      </c>
      <c r="P1739" s="727">
        <v>1</v>
      </c>
      <c r="Q1739" s="352">
        <f t="shared" si="57"/>
        <v>93.548387096774192</v>
      </c>
      <c r="R1739" s="348"/>
      <c r="S1739" s="722"/>
    </row>
    <row r="1740" spans="1:19" s="447" customFormat="1">
      <c r="A1740" s="446" t="s">
        <v>4</v>
      </c>
      <c r="B1740" s="579" t="s">
        <v>591</v>
      </c>
      <c r="C1740" s="412" t="s">
        <v>1914</v>
      </c>
      <c r="D1740" s="579" t="s">
        <v>3164</v>
      </c>
      <c r="E1740" s="415"/>
      <c r="F1740" s="448" t="s">
        <v>138</v>
      </c>
      <c r="G1740" s="412" t="s">
        <v>1944</v>
      </c>
      <c r="H1740" s="412" t="s">
        <v>11</v>
      </c>
      <c r="I1740" s="579" t="s">
        <v>6</v>
      </c>
      <c r="J1740" s="579" t="s">
        <v>66</v>
      </c>
      <c r="K1740" s="723">
        <v>0.78787878787878785</v>
      </c>
      <c r="L1740" s="449"/>
      <c r="M1740" s="450">
        <v>33</v>
      </c>
      <c r="N1740" s="450">
        <v>23</v>
      </c>
      <c r="O1740" s="726">
        <f t="shared" si="56"/>
        <v>0.69696969696969702</v>
      </c>
      <c r="P1740" s="727">
        <v>1</v>
      </c>
      <c r="Q1740" s="352">
        <f t="shared" si="57"/>
        <v>88.461538461538453</v>
      </c>
      <c r="R1740" s="348"/>
      <c r="S1740" s="722"/>
    </row>
    <row r="1741" spans="1:19" s="447" customFormat="1">
      <c r="A1741" s="446" t="s">
        <v>4</v>
      </c>
      <c r="B1741" s="579" t="s">
        <v>591</v>
      </c>
      <c r="C1741" s="412" t="s">
        <v>1916</v>
      </c>
      <c r="D1741" s="579" t="s">
        <v>3163</v>
      </c>
      <c r="E1741" s="415" t="s">
        <v>3187</v>
      </c>
      <c r="F1741" s="448" t="s">
        <v>138</v>
      </c>
      <c r="G1741" s="412" t="s">
        <v>1944</v>
      </c>
      <c r="H1741" s="412" t="s">
        <v>11</v>
      </c>
      <c r="I1741" s="579" t="s">
        <v>6</v>
      </c>
      <c r="J1741" s="579" t="s">
        <v>66</v>
      </c>
      <c r="K1741" s="723">
        <v>0.75</v>
      </c>
      <c r="L1741" s="449"/>
      <c r="M1741" s="450">
        <v>12</v>
      </c>
      <c r="N1741" s="450">
        <v>7</v>
      </c>
      <c r="O1741" s="726">
        <f t="shared" si="56"/>
        <v>0.58333333333333337</v>
      </c>
      <c r="P1741" s="727">
        <v>1</v>
      </c>
      <c r="Q1741" s="352">
        <f t="shared" si="57"/>
        <v>77.777777777777786</v>
      </c>
      <c r="R1741" s="348"/>
      <c r="S1741" s="722"/>
    </row>
    <row r="1742" spans="1:19" s="447" customFormat="1">
      <c r="A1742" s="446" t="s">
        <v>4</v>
      </c>
      <c r="B1742" s="579" t="s">
        <v>591</v>
      </c>
      <c r="C1742" s="412" t="s">
        <v>1917</v>
      </c>
      <c r="D1742" s="579" t="s">
        <v>3163</v>
      </c>
      <c r="E1742" s="415" t="s">
        <v>3188</v>
      </c>
      <c r="F1742" s="448" t="s">
        <v>138</v>
      </c>
      <c r="G1742" s="412" t="s">
        <v>1944</v>
      </c>
      <c r="H1742" s="412" t="s">
        <v>11</v>
      </c>
      <c r="I1742" s="579" t="s">
        <v>6</v>
      </c>
      <c r="J1742" s="579" t="s">
        <v>66</v>
      </c>
      <c r="K1742" s="723">
        <v>0.77419354838709675</v>
      </c>
      <c r="L1742" s="449"/>
      <c r="M1742" s="450">
        <v>62</v>
      </c>
      <c r="N1742" s="450">
        <v>45</v>
      </c>
      <c r="O1742" s="726">
        <f t="shared" si="56"/>
        <v>0.72580645161290325</v>
      </c>
      <c r="P1742" s="727">
        <v>1</v>
      </c>
      <c r="Q1742" s="352">
        <f t="shared" si="57"/>
        <v>93.75</v>
      </c>
      <c r="R1742" s="348"/>
      <c r="S1742" s="722"/>
    </row>
    <row r="1743" spans="1:19" s="447" customFormat="1">
      <c r="A1743" s="446" t="s">
        <v>4</v>
      </c>
      <c r="B1743" s="579" t="s">
        <v>591</v>
      </c>
      <c r="C1743" s="412" t="s">
        <v>1917</v>
      </c>
      <c r="D1743" s="579" t="s">
        <v>3164</v>
      </c>
      <c r="E1743" s="415"/>
      <c r="F1743" s="448" t="s">
        <v>138</v>
      </c>
      <c r="G1743" s="412" t="s">
        <v>1944</v>
      </c>
      <c r="H1743" s="412" t="s">
        <v>11</v>
      </c>
      <c r="I1743" s="579" t="s">
        <v>6</v>
      </c>
      <c r="J1743" s="579" t="s">
        <v>66</v>
      </c>
      <c r="K1743" s="723">
        <v>0.8</v>
      </c>
      <c r="L1743" s="449"/>
      <c r="M1743" s="450">
        <v>25</v>
      </c>
      <c r="N1743" s="450">
        <v>18</v>
      </c>
      <c r="O1743" s="726">
        <f t="shared" si="56"/>
        <v>0.72</v>
      </c>
      <c r="P1743" s="727">
        <v>1</v>
      </c>
      <c r="Q1743" s="352">
        <f t="shared" si="57"/>
        <v>90</v>
      </c>
      <c r="R1743" s="348"/>
      <c r="S1743" s="722"/>
    </row>
    <row r="1744" spans="1:19" s="447" customFormat="1">
      <c r="A1744" s="446" t="s">
        <v>4</v>
      </c>
      <c r="B1744" s="579" t="s">
        <v>591</v>
      </c>
      <c r="C1744" s="412" t="s">
        <v>1920</v>
      </c>
      <c r="D1744" s="579" t="s">
        <v>3164</v>
      </c>
      <c r="E1744" s="415"/>
      <c r="F1744" s="448" t="s">
        <v>138</v>
      </c>
      <c r="G1744" s="412" t="s">
        <v>1944</v>
      </c>
      <c r="H1744" s="412" t="s">
        <v>11</v>
      </c>
      <c r="I1744" s="579" t="s">
        <v>6</v>
      </c>
      <c r="J1744" s="579" t="s">
        <v>66</v>
      </c>
      <c r="K1744" s="723">
        <v>0.76923076923076938</v>
      </c>
      <c r="L1744" s="449"/>
      <c r="M1744" s="450">
        <v>26</v>
      </c>
      <c r="N1744" s="450">
        <v>19</v>
      </c>
      <c r="O1744" s="726">
        <f t="shared" si="56"/>
        <v>0.73076923076923073</v>
      </c>
      <c r="P1744" s="727">
        <v>1</v>
      </c>
      <c r="Q1744" s="352">
        <f t="shared" si="57"/>
        <v>94.999999999999986</v>
      </c>
      <c r="R1744" s="348"/>
      <c r="S1744" s="722"/>
    </row>
    <row r="1745" spans="1:19" s="447" customFormat="1">
      <c r="A1745" s="446" t="s">
        <v>4</v>
      </c>
      <c r="B1745" s="579" t="s">
        <v>3160</v>
      </c>
      <c r="C1745" s="412" t="s">
        <v>38</v>
      </c>
      <c r="D1745" s="579" t="s">
        <v>3155</v>
      </c>
      <c r="E1745" s="415" t="s">
        <v>3156</v>
      </c>
      <c r="F1745" s="448" t="s">
        <v>138</v>
      </c>
      <c r="G1745" s="412" t="s">
        <v>1945</v>
      </c>
      <c r="H1745" s="412" t="s">
        <v>11</v>
      </c>
      <c r="I1745" s="579" t="s">
        <v>6</v>
      </c>
      <c r="J1745" s="579" t="s">
        <v>66</v>
      </c>
      <c r="K1745" s="723">
        <v>6.0869565217391307E-2</v>
      </c>
      <c r="L1745" s="449"/>
      <c r="M1745" s="450">
        <v>115</v>
      </c>
      <c r="N1745" s="450">
        <v>5</v>
      </c>
      <c r="O1745" s="726">
        <f>N1745/M1745</f>
        <v>4.3478260869565216E-2</v>
      </c>
      <c r="P1745" s="727">
        <v>1</v>
      </c>
      <c r="Q1745" s="352">
        <f>N1745/(M1745*K1745/100)</f>
        <v>71.428571428571416</v>
      </c>
      <c r="R1745" s="348"/>
      <c r="S1745" s="722"/>
    </row>
    <row r="1746" spans="1:19" s="447" customFormat="1">
      <c r="A1746" s="446" t="s">
        <v>4</v>
      </c>
      <c r="B1746" s="579" t="s">
        <v>3160</v>
      </c>
      <c r="C1746" s="412" t="s">
        <v>38</v>
      </c>
      <c r="D1746" s="579" t="s">
        <v>3157</v>
      </c>
      <c r="E1746" s="415"/>
      <c r="F1746" s="448" t="s">
        <v>138</v>
      </c>
      <c r="G1746" s="412" t="s">
        <v>1945</v>
      </c>
      <c r="H1746" s="412" t="s">
        <v>11</v>
      </c>
      <c r="I1746" s="579" t="s">
        <v>6</v>
      </c>
      <c r="J1746" s="579" t="s">
        <v>66</v>
      </c>
      <c r="K1746" s="723">
        <v>0.14388489208633093</v>
      </c>
      <c r="L1746" s="449"/>
      <c r="M1746" s="450">
        <v>139</v>
      </c>
      <c r="N1746" s="450">
        <v>16</v>
      </c>
      <c r="O1746" s="726">
        <f t="shared" ref="O1746:O1804" si="58">N1746/M1746</f>
        <v>0.11510791366906475</v>
      </c>
      <c r="P1746" s="727">
        <v>1</v>
      </c>
      <c r="Q1746" s="352">
        <f t="shared" ref="Q1746:Q1804" si="59">N1746/(M1746*K1746/100)</f>
        <v>80</v>
      </c>
      <c r="R1746" s="348"/>
      <c r="S1746" s="722"/>
    </row>
    <row r="1747" spans="1:19" s="447" customFormat="1">
      <c r="A1747" s="446" t="s">
        <v>4</v>
      </c>
      <c r="B1747" s="579" t="s">
        <v>3160</v>
      </c>
      <c r="C1747" s="412" t="s">
        <v>38</v>
      </c>
      <c r="D1747" s="579" t="s">
        <v>3158</v>
      </c>
      <c r="E1747" s="415" t="s">
        <v>3159</v>
      </c>
      <c r="F1747" s="448" t="s">
        <v>138</v>
      </c>
      <c r="G1747" s="412" t="s">
        <v>1945</v>
      </c>
      <c r="H1747" s="412" t="s">
        <v>11</v>
      </c>
      <c r="I1747" s="579" t="s">
        <v>6</v>
      </c>
      <c r="J1747" s="579" t="s">
        <v>66</v>
      </c>
      <c r="K1747" s="723">
        <v>0.32</v>
      </c>
      <c r="L1747" s="449"/>
      <c r="M1747" s="450">
        <v>25</v>
      </c>
      <c r="N1747" s="450">
        <v>7</v>
      </c>
      <c r="O1747" s="726">
        <f t="shared" si="58"/>
        <v>0.28000000000000003</v>
      </c>
      <c r="P1747" s="727">
        <v>1</v>
      </c>
      <c r="Q1747" s="352">
        <f t="shared" si="59"/>
        <v>87.5</v>
      </c>
      <c r="R1747" s="348"/>
      <c r="S1747" s="722"/>
    </row>
    <row r="1748" spans="1:19" s="447" customFormat="1">
      <c r="A1748" s="446" t="s">
        <v>4</v>
      </c>
      <c r="B1748" s="579" t="s">
        <v>3160</v>
      </c>
      <c r="C1748" s="412" t="s">
        <v>1913</v>
      </c>
      <c r="D1748" s="579" t="s">
        <v>3161</v>
      </c>
      <c r="E1748" s="415"/>
      <c r="F1748" s="448" t="s">
        <v>138</v>
      </c>
      <c r="G1748" s="412" t="s">
        <v>1945</v>
      </c>
      <c r="H1748" s="412" t="s">
        <v>11</v>
      </c>
      <c r="I1748" s="579" t="s">
        <v>6</v>
      </c>
      <c r="J1748" s="579" t="s">
        <v>66</v>
      </c>
      <c r="K1748" s="723">
        <v>3.7486218302094816E-2</v>
      </c>
      <c r="L1748" s="449"/>
      <c r="M1748" s="450">
        <v>1814</v>
      </c>
      <c r="N1748" s="450">
        <v>54</v>
      </c>
      <c r="O1748" s="726">
        <f t="shared" si="58"/>
        <v>2.9768467475192944E-2</v>
      </c>
      <c r="P1748" s="727">
        <v>1</v>
      </c>
      <c r="Q1748" s="352">
        <f t="shared" si="59"/>
        <v>79.411764705882348</v>
      </c>
      <c r="R1748" s="348"/>
      <c r="S1748" s="722"/>
    </row>
    <row r="1749" spans="1:19" s="447" customFormat="1">
      <c r="A1749" s="446" t="s">
        <v>4</v>
      </c>
      <c r="B1749" s="579" t="s">
        <v>3160</v>
      </c>
      <c r="C1749" s="412" t="s">
        <v>1913</v>
      </c>
      <c r="D1749" s="579" t="s">
        <v>3155</v>
      </c>
      <c r="E1749" s="415"/>
      <c r="F1749" s="448" t="s">
        <v>138</v>
      </c>
      <c r="G1749" s="412" t="s">
        <v>1945</v>
      </c>
      <c r="H1749" s="412" t="s">
        <v>11</v>
      </c>
      <c r="I1749" s="579" t="s">
        <v>6</v>
      </c>
      <c r="J1749" s="579" t="s">
        <v>66</v>
      </c>
      <c r="K1749" s="723">
        <v>0.35714285714285715</v>
      </c>
      <c r="L1749" s="449"/>
      <c r="M1749" s="450">
        <v>14</v>
      </c>
      <c r="N1749" s="450">
        <v>4</v>
      </c>
      <c r="O1749" s="726">
        <f t="shared" si="58"/>
        <v>0.2857142857142857</v>
      </c>
      <c r="P1749" s="727">
        <v>1</v>
      </c>
      <c r="Q1749" s="352">
        <f t="shared" si="59"/>
        <v>80</v>
      </c>
      <c r="R1749" s="348"/>
      <c r="S1749" s="722"/>
    </row>
    <row r="1750" spans="1:19" s="447" customFormat="1">
      <c r="A1750" s="446" t="s">
        <v>4</v>
      </c>
      <c r="B1750" s="579" t="s">
        <v>3160</v>
      </c>
      <c r="C1750" s="412" t="s">
        <v>1913</v>
      </c>
      <c r="D1750" s="579" t="s">
        <v>3157</v>
      </c>
      <c r="E1750" s="415"/>
      <c r="F1750" s="448" t="s">
        <v>138</v>
      </c>
      <c r="G1750" s="412" t="s">
        <v>1945</v>
      </c>
      <c r="H1750" s="412" t="s">
        <v>11</v>
      </c>
      <c r="I1750" s="579" t="s">
        <v>6</v>
      </c>
      <c r="J1750" s="579" t="s">
        <v>66</v>
      </c>
      <c r="K1750" s="723">
        <v>7.1428571428571425E-2</v>
      </c>
      <c r="L1750" s="449"/>
      <c r="M1750" s="450">
        <v>84</v>
      </c>
      <c r="N1750" s="450">
        <v>3</v>
      </c>
      <c r="O1750" s="726">
        <f t="shared" si="58"/>
        <v>3.5714285714285712E-2</v>
      </c>
      <c r="P1750" s="727">
        <v>1</v>
      </c>
      <c r="Q1750" s="352">
        <f t="shared" si="59"/>
        <v>50</v>
      </c>
      <c r="R1750" s="348"/>
      <c r="S1750" s="722"/>
    </row>
    <row r="1751" spans="1:19" s="447" customFormat="1">
      <c r="A1751" s="446" t="s">
        <v>4</v>
      </c>
      <c r="B1751" s="579" t="s">
        <v>3160</v>
      </c>
      <c r="C1751" s="412" t="s">
        <v>1914</v>
      </c>
      <c r="D1751" s="579" t="s">
        <v>3157</v>
      </c>
      <c r="E1751" s="415" t="s">
        <v>3162</v>
      </c>
      <c r="F1751" s="448" t="s">
        <v>138</v>
      </c>
      <c r="G1751" s="412" t="s">
        <v>1945</v>
      </c>
      <c r="H1751" s="412" t="s">
        <v>11</v>
      </c>
      <c r="I1751" s="579" t="s">
        <v>6</v>
      </c>
      <c r="J1751" s="579" t="s">
        <v>66</v>
      </c>
      <c r="K1751" s="723">
        <v>0.18181818181818182</v>
      </c>
      <c r="L1751" s="449"/>
      <c r="M1751" s="450">
        <v>66</v>
      </c>
      <c r="N1751" s="450">
        <v>9</v>
      </c>
      <c r="O1751" s="726">
        <f t="shared" si="58"/>
        <v>0.13636363636363635</v>
      </c>
      <c r="P1751" s="727">
        <v>1</v>
      </c>
      <c r="Q1751" s="352">
        <f t="shared" si="59"/>
        <v>75</v>
      </c>
      <c r="R1751" s="348"/>
      <c r="S1751" s="722"/>
    </row>
    <row r="1752" spans="1:19" s="447" customFormat="1">
      <c r="A1752" s="446" t="s">
        <v>4</v>
      </c>
      <c r="B1752" s="579" t="s">
        <v>3160</v>
      </c>
      <c r="C1752" s="412" t="s">
        <v>1914</v>
      </c>
      <c r="D1752" s="579" t="s">
        <v>3158</v>
      </c>
      <c r="E1752" s="415"/>
      <c r="F1752" s="448" t="s">
        <v>138</v>
      </c>
      <c r="G1752" s="412" t="s">
        <v>1945</v>
      </c>
      <c r="H1752" s="412" t="s">
        <v>11</v>
      </c>
      <c r="I1752" s="579" t="s">
        <v>6</v>
      </c>
      <c r="J1752" s="579" t="s">
        <v>66</v>
      </c>
      <c r="K1752" s="723">
        <v>0.24</v>
      </c>
      <c r="L1752" s="449"/>
      <c r="M1752" s="450">
        <v>75</v>
      </c>
      <c r="N1752" s="450">
        <v>10</v>
      </c>
      <c r="O1752" s="726">
        <f t="shared" si="58"/>
        <v>0.13333333333333333</v>
      </c>
      <c r="P1752" s="727">
        <v>1</v>
      </c>
      <c r="Q1752" s="352">
        <f t="shared" si="59"/>
        <v>55.555555555555557</v>
      </c>
      <c r="R1752" s="348"/>
      <c r="S1752" s="722"/>
    </row>
    <row r="1753" spans="1:19" s="447" customFormat="1">
      <c r="A1753" s="446" t="s">
        <v>4</v>
      </c>
      <c r="B1753" s="579" t="s">
        <v>3160</v>
      </c>
      <c r="C1753" s="412" t="s">
        <v>1914</v>
      </c>
      <c r="D1753" s="579" t="s">
        <v>3163</v>
      </c>
      <c r="E1753" s="415"/>
      <c r="F1753" s="448" t="s">
        <v>138</v>
      </c>
      <c r="G1753" s="412" t="s">
        <v>1945</v>
      </c>
      <c r="H1753" s="412" t="s">
        <v>11</v>
      </c>
      <c r="I1753" s="579" t="s">
        <v>6</v>
      </c>
      <c r="J1753" s="579" t="s">
        <v>66</v>
      </c>
      <c r="K1753" s="723">
        <v>0.45370370370370372</v>
      </c>
      <c r="L1753" s="449"/>
      <c r="M1753" s="450">
        <v>108</v>
      </c>
      <c r="N1753" s="450">
        <v>36</v>
      </c>
      <c r="O1753" s="726">
        <f t="shared" si="58"/>
        <v>0.33333333333333331</v>
      </c>
      <c r="P1753" s="727">
        <v>1</v>
      </c>
      <c r="Q1753" s="352">
        <f t="shared" si="59"/>
        <v>73.469387755102048</v>
      </c>
      <c r="R1753" s="348"/>
      <c r="S1753" s="722"/>
    </row>
    <row r="1754" spans="1:19" s="447" customFormat="1">
      <c r="A1754" s="446" t="s">
        <v>4</v>
      </c>
      <c r="B1754" s="579" t="s">
        <v>3160</v>
      </c>
      <c r="C1754" s="412" t="s">
        <v>1914</v>
      </c>
      <c r="D1754" s="579" t="s">
        <v>3164</v>
      </c>
      <c r="E1754" s="415"/>
      <c r="F1754" s="448" t="s">
        <v>138</v>
      </c>
      <c r="G1754" s="412" t="s">
        <v>1945</v>
      </c>
      <c r="H1754" s="412" t="s">
        <v>11</v>
      </c>
      <c r="I1754" s="579" t="s">
        <v>6</v>
      </c>
      <c r="J1754" s="579" t="s">
        <v>66</v>
      </c>
      <c r="K1754" s="723">
        <v>0.76923076923076938</v>
      </c>
      <c r="L1754" s="449"/>
      <c r="M1754" s="450">
        <v>13</v>
      </c>
      <c r="N1754" s="450">
        <v>10</v>
      </c>
      <c r="O1754" s="726">
        <f t="shared" si="58"/>
        <v>0.76923076923076927</v>
      </c>
      <c r="P1754" s="727">
        <v>1</v>
      </c>
      <c r="Q1754" s="352">
        <f t="shared" si="59"/>
        <v>99.999999999999986</v>
      </c>
      <c r="R1754" s="348"/>
      <c r="S1754" s="722"/>
    </row>
    <row r="1755" spans="1:19" s="447" customFormat="1">
      <c r="A1755" s="446" t="s">
        <v>4</v>
      </c>
      <c r="B1755" s="579" t="s">
        <v>3160</v>
      </c>
      <c r="C1755" s="412" t="s">
        <v>1915</v>
      </c>
      <c r="D1755" s="579" t="s">
        <v>3155</v>
      </c>
      <c r="E1755" s="415"/>
      <c r="F1755" s="448" t="s">
        <v>138</v>
      </c>
      <c r="G1755" s="412" t="s">
        <v>1945</v>
      </c>
      <c r="H1755" s="412" t="s">
        <v>11</v>
      </c>
      <c r="I1755" s="579" t="s">
        <v>6</v>
      </c>
      <c r="J1755" s="579" t="s">
        <v>66</v>
      </c>
      <c r="K1755" s="723">
        <v>8.4507042253521125E-2</v>
      </c>
      <c r="L1755" s="449"/>
      <c r="M1755" s="450">
        <v>71</v>
      </c>
      <c r="N1755" s="450">
        <v>4</v>
      </c>
      <c r="O1755" s="726">
        <f t="shared" si="58"/>
        <v>5.6338028169014086E-2</v>
      </c>
      <c r="P1755" s="727">
        <v>1</v>
      </c>
      <c r="Q1755" s="352">
        <f t="shared" si="59"/>
        <v>66.666666666666671</v>
      </c>
      <c r="R1755" s="348"/>
      <c r="S1755" s="722"/>
    </row>
    <row r="1756" spans="1:19" s="447" customFormat="1">
      <c r="A1756" s="446" t="s">
        <v>4</v>
      </c>
      <c r="B1756" s="579" t="s">
        <v>3160</v>
      </c>
      <c r="C1756" s="412" t="s">
        <v>1915</v>
      </c>
      <c r="D1756" s="579" t="s">
        <v>3155</v>
      </c>
      <c r="E1756" s="415" t="s">
        <v>3165</v>
      </c>
      <c r="F1756" s="448" t="s">
        <v>138</v>
      </c>
      <c r="G1756" s="412" t="s">
        <v>1945</v>
      </c>
      <c r="H1756" s="412" t="s">
        <v>11</v>
      </c>
      <c r="I1756" s="579" t="s">
        <v>6</v>
      </c>
      <c r="J1756" s="579" t="s">
        <v>66</v>
      </c>
      <c r="K1756" s="723">
        <v>0.25</v>
      </c>
      <c r="L1756" s="449" t="s">
        <v>3166</v>
      </c>
      <c r="M1756" s="450">
        <v>12</v>
      </c>
      <c r="N1756" s="450">
        <v>3</v>
      </c>
      <c r="O1756" s="726">
        <f t="shared" si="58"/>
        <v>0.25</v>
      </c>
      <c r="P1756" s="727">
        <v>1</v>
      </c>
      <c r="Q1756" s="352">
        <f t="shared" si="59"/>
        <v>100</v>
      </c>
      <c r="R1756" s="348"/>
      <c r="S1756" s="722"/>
    </row>
    <row r="1757" spans="1:19" s="447" customFormat="1">
      <c r="A1757" s="446" t="s">
        <v>4</v>
      </c>
      <c r="B1757" s="579" t="s">
        <v>3160</v>
      </c>
      <c r="C1757" s="412" t="s">
        <v>1915</v>
      </c>
      <c r="D1757" s="579" t="s">
        <v>3157</v>
      </c>
      <c r="E1757" s="415"/>
      <c r="F1757" s="448" t="s">
        <v>138</v>
      </c>
      <c r="G1757" s="412" t="s">
        <v>1945</v>
      </c>
      <c r="H1757" s="412" t="s">
        <v>11</v>
      </c>
      <c r="I1757" s="579" t="s">
        <v>6</v>
      </c>
      <c r="J1757" s="579" t="s">
        <v>66</v>
      </c>
      <c r="K1757" s="723">
        <v>0.12068965517241378</v>
      </c>
      <c r="L1757" s="449"/>
      <c r="M1757" s="450">
        <v>58</v>
      </c>
      <c r="N1757" s="450">
        <v>4</v>
      </c>
      <c r="O1757" s="726">
        <f t="shared" si="58"/>
        <v>6.8965517241379309E-2</v>
      </c>
      <c r="P1757" s="727">
        <v>1</v>
      </c>
      <c r="Q1757" s="352">
        <f t="shared" si="59"/>
        <v>57.142857142857146</v>
      </c>
      <c r="R1757" s="348"/>
      <c r="S1757" s="722"/>
    </row>
    <row r="1758" spans="1:19" s="447" customFormat="1">
      <c r="A1758" s="446" t="s">
        <v>4</v>
      </c>
      <c r="B1758" s="579" t="s">
        <v>3160</v>
      </c>
      <c r="C1758" s="412" t="s">
        <v>1916</v>
      </c>
      <c r="D1758" s="579" t="s">
        <v>3155</v>
      </c>
      <c r="E1758" s="415" t="s">
        <v>3167</v>
      </c>
      <c r="F1758" s="448" t="s">
        <v>138</v>
      </c>
      <c r="G1758" s="412" t="s">
        <v>1945</v>
      </c>
      <c r="H1758" s="412" t="s">
        <v>11</v>
      </c>
      <c r="I1758" s="579" t="s">
        <v>6</v>
      </c>
      <c r="J1758" s="579" t="s">
        <v>66</v>
      </c>
      <c r="K1758" s="723">
        <v>6.3492063492063489E-2</v>
      </c>
      <c r="L1758" s="449"/>
      <c r="M1758" s="450">
        <v>63</v>
      </c>
      <c r="N1758" s="450">
        <v>3</v>
      </c>
      <c r="O1758" s="726">
        <f t="shared" si="58"/>
        <v>4.7619047619047616E-2</v>
      </c>
      <c r="P1758" s="727">
        <v>1</v>
      </c>
      <c r="Q1758" s="352">
        <f t="shared" si="59"/>
        <v>75</v>
      </c>
      <c r="R1758" s="348"/>
      <c r="S1758" s="722"/>
    </row>
    <row r="1759" spans="1:19" s="447" customFormat="1">
      <c r="A1759" s="446" t="s">
        <v>4</v>
      </c>
      <c r="B1759" s="579" t="s">
        <v>3160</v>
      </c>
      <c r="C1759" s="412" t="s">
        <v>1916</v>
      </c>
      <c r="D1759" s="579" t="s">
        <v>3155</v>
      </c>
      <c r="E1759" s="415" t="s">
        <v>3168</v>
      </c>
      <c r="F1759" s="448" t="s">
        <v>138</v>
      </c>
      <c r="G1759" s="412" t="s">
        <v>1945</v>
      </c>
      <c r="H1759" s="412" t="s">
        <v>11</v>
      </c>
      <c r="I1759" s="579" t="s">
        <v>6</v>
      </c>
      <c r="J1759" s="579" t="s">
        <v>66</v>
      </c>
      <c r="K1759" s="723">
        <v>6.9767441860465115E-2</v>
      </c>
      <c r="L1759" s="449" t="s">
        <v>3166</v>
      </c>
      <c r="M1759" s="450">
        <v>43</v>
      </c>
      <c r="N1759" s="450">
        <v>3</v>
      </c>
      <c r="O1759" s="726">
        <f t="shared" si="58"/>
        <v>6.9767441860465115E-2</v>
      </c>
      <c r="P1759" s="727">
        <v>1</v>
      </c>
      <c r="Q1759" s="352">
        <f t="shared" si="59"/>
        <v>100</v>
      </c>
      <c r="R1759" s="348"/>
      <c r="S1759" s="722"/>
    </row>
    <row r="1760" spans="1:19" s="447" customFormat="1">
      <c r="A1760" s="446" t="s">
        <v>4</v>
      </c>
      <c r="B1760" s="579" t="s">
        <v>3160</v>
      </c>
      <c r="C1760" s="412" t="s">
        <v>1916</v>
      </c>
      <c r="D1760" s="579" t="s">
        <v>3157</v>
      </c>
      <c r="E1760" s="415"/>
      <c r="F1760" s="448" t="s">
        <v>138</v>
      </c>
      <c r="G1760" s="412" t="s">
        <v>1945</v>
      </c>
      <c r="H1760" s="412" t="s">
        <v>11</v>
      </c>
      <c r="I1760" s="579" t="s">
        <v>6</v>
      </c>
      <c r="J1760" s="579" t="s">
        <v>66</v>
      </c>
      <c r="K1760" s="723">
        <v>0.12345679012345678</v>
      </c>
      <c r="L1760" s="449"/>
      <c r="M1760" s="450">
        <v>81</v>
      </c>
      <c r="N1760" s="450">
        <v>9</v>
      </c>
      <c r="O1760" s="726">
        <f t="shared" si="58"/>
        <v>0.1111111111111111</v>
      </c>
      <c r="P1760" s="727">
        <v>1</v>
      </c>
      <c r="Q1760" s="352">
        <f t="shared" si="59"/>
        <v>90</v>
      </c>
      <c r="R1760" s="348"/>
      <c r="S1760" s="722"/>
    </row>
    <row r="1761" spans="1:19" s="447" customFormat="1">
      <c r="A1761" s="446" t="s">
        <v>4</v>
      </c>
      <c r="B1761" s="579" t="s">
        <v>3160</v>
      </c>
      <c r="C1761" s="412" t="s">
        <v>1916</v>
      </c>
      <c r="D1761" s="579" t="s">
        <v>3157</v>
      </c>
      <c r="E1761" s="415"/>
      <c r="F1761" s="448" t="s">
        <v>138</v>
      </c>
      <c r="G1761" s="412" t="s">
        <v>1945</v>
      </c>
      <c r="H1761" s="412" t="s">
        <v>11</v>
      </c>
      <c r="I1761" s="579" t="s">
        <v>6</v>
      </c>
      <c r="J1761" s="579" t="s">
        <v>66</v>
      </c>
      <c r="K1761" s="723">
        <v>0.1111111111111111</v>
      </c>
      <c r="L1761" s="449" t="s">
        <v>3166</v>
      </c>
      <c r="M1761" s="450">
        <v>27</v>
      </c>
      <c r="N1761" s="450">
        <v>3</v>
      </c>
      <c r="O1761" s="726">
        <f t="shared" si="58"/>
        <v>0.1111111111111111</v>
      </c>
      <c r="P1761" s="727">
        <v>1</v>
      </c>
      <c r="Q1761" s="352">
        <f t="shared" si="59"/>
        <v>100</v>
      </c>
      <c r="R1761" s="348"/>
      <c r="S1761" s="722"/>
    </row>
    <row r="1762" spans="1:19" s="447" customFormat="1">
      <c r="A1762" s="446" t="s">
        <v>4</v>
      </c>
      <c r="B1762" s="579" t="s">
        <v>3160</v>
      </c>
      <c r="C1762" s="412" t="s">
        <v>1916</v>
      </c>
      <c r="D1762" s="579" t="s">
        <v>3157</v>
      </c>
      <c r="E1762" s="415" t="s">
        <v>3169</v>
      </c>
      <c r="F1762" s="448" t="s">
        <v>138</v>
      </c>
      <c r="G1762" s="412" t="s">
        <v>1945</v>
      </c>
      <c r="H1762" s="412" t="s">
        <v>11</v>
      </c>
      <c r="I1762" s="579" t="s">
        <v>6</v>
      </c>
      <c r="J1762" s="579" t="s">
        <v>66</v>
      </c>
      <c r="K1762" s="723">
        <v>0.26315789473684209</v>
      </c>
      <c r="L1762" s="449" t="s">
        <v>3170</v>
      </c>
      <c r="M1762" s="450">
        <v>19</v>
      </c>
      <c r="N1762" s="450">
        <v>3</v>
      </c>
      <c r="O1762" s="726">
        <f t="shared" si="58"/>
        <v>0.15789473684210525</v>
      </c>
      <c r="P1762" s="727">
        <v>1</v>
      </c>
      <c r="Q1762" s="352">
        <f t="shared" si="59"/>
        <v>60</v>
      </c>
      <c r="R1762" s="348"/>
      <c r="S1762" s="722"/>
    </row>
    <row r="1763" spans="1:19" s="447" customFormat="1">
      <c r="A1763" s="446" t="s">
        <v>4</v>
      </c>
      <c r="B1763" s="579" t="s">
        <v>3160</v>
      </c>
      <c r="C1763" s="412" t="s">
        <v>1916</v>
      </c>
      <c r="D1763" s="579" t="s">
        <v>3158</v>
      </c>
      <c r="E1763" s="415"/>
      <c r="F1763" s="448" t="s">
        <v>138</v>
      </c>
      <c r="G1763" s="412" t="s">
        <v>1945</v>
      </c>
      <c r="H1763" s="412" t="s">
        <v>11</v>
      </c>
      <c r="I1763" s="579" t="s">
        <v>6</v>
      </c>
      <c r="J1763" s="579" t="s">
        <v>66</v>
      </c>
      <c r="K1763" s="723">
        <v>0.27586206896551724</v>
      </c>
      <c r="L1763" s="449"/>
      <c r="M1763" s="450">
        <v>29</v>
      </c>
      <c r="N1763" s="450">
        <v>8</v>
      </c>
      <c r="O1763" s="726">
        <f t="shared" si="58"/>
        <v>0.27586206896551724</v>
      </c>
      <c r="P1763" s="727">
        <v>1</v>
      </c>
      <c r="Q1763" s="352">
        <f t="shared" si="59"/>
        <v>100</v>
      </c>
      <c r="R1763" s="348"/>
      <c r="S1763" s="722"/>
    </row>
    <row r="1764" spans="1:19" s="447" customFormat="1">
      <c r="A1764" s="446" t="s">
        <v>4</v>
      </c>
      <c r="B1764" s="579" t="s">
        <v>3160</v>
      </c>
      <c r="C1764" s="412" t="s">
        <v>1916</v>
      </c>
      <c r="D1764" s="579" t="s">
        <v>3163</v>
      </c>
      <c r="E1764" s="415"/>
      <c r="F1764" s="448" t="s">
        <v>138</v>
      </c>
      <c r="G1764" s="412" t="s">
        <v>1945</v>
      </c>
      <c r="H1764" s="412" t="s">
        <v>11</v>
      </c>
      <c r="I1764" s="579" t="s">
        <v>6</v>
      </c>
      <c r="J1764" s="579" t="s">
        <v>66</v>
      </c>
      <c r="K1764" s="723">
        <v>0.4</v>
      </c>
      <c r="L1764" s="449"/>
      <c r="M1764" s="450">
        <v>25</v>
      </c>
      <c r="N1764" s="450">
        <v>10</v>
      </c>
      <c r="O1764" s="726">
        <f t="shared" si="58"/>
        <v>0.4</v>
      </c>
      <c r="P1764" s="727">
        <v>1</v>
      </c>
      <c r="Q1764" s="352">
        <f t="shared" si="59"/>
        <v>100</v>
      </c>
      <c r="R1764" s="348"/>
      <c r="S1764" s="722"/>
    </row>
    <row r="1765" spans="1:19" s="447" customFormat="1">
      <c r="A1765" s="446" t="s">
        <v>4</v>
      </c>
      <c r="B1765" s="579" t="s">
        <v>3160</v>
      </c>
      <c r="C1765" s="412" t="s">
        <v>1916</v>
      </c>
      <c r="D1765" s="579" t="s">
        <v>3163</v>
      </c>
      <c r="E1765" s="415" t="s">
        <v>3171</v>
      </c>
      <c r="F1765" s="448" t="s">
        <v>138</v>
      </c>
      <c r="G1765" s="412" t="s">
        <v>1945</v>
      </c>
      <c r="H1765" s="412" t="s">
        <v>11</v>
      </c>
      <c r="I1765" s="579" t="s">
        <v>6</v>
      </c>
      <c r="J1765" s="579" t="s">
        <v>66</v>
      </c>
      <c r="K1765" s="723">
        <v>0.45454545454545453</v>
      </c>
      <c r="L1765" s="449" t="s">
        <v>3166</v>
      </c>
      <c r="M1765" s="450">
        <v>22</v>
      </c>
      <c r="N1765" s="450">
        <v>9</v>
      </c>
      <c r="O1765" s="726">
        <f t="shared" si="58"/>
        <v>0.40909090909090912</v>
      </c>
      <c r="P1765" s="727">
        <v>1</v>
      </c>
      <c r="Q1765" s="352">
        <f t="shared" si="59"/>
        <v>90</v>
      </c>
      <c r="R1765" s="348"/>
      <c r="S1765" s="722"/>
    </row>
    <row r="1766" spans="1:19" s="447" customFormat="1">
      <c r="A1766" s="446" t="s">
        <v>4</v>
      </c>
      <c r="B1766" s="579" t="s">
        <v>3160</v>
      </c>
      <c r="C1766" s="412" t="s">
        <v>1917</v>
      </c>
      <c r="D1766" s="579" t="s">
        <v>3158</v>
      </c>
      <c r="E1766" s="415" t="s">
        <v>3172</v>
      </c>
      <c r="F1766" s="448" t="s">
        <v>138</v>
      </c>
      <c r="G1766" s="412" t="s">
        <v>1945</v>
      </c>
      <c r="H1766" s="412" t="s">
        <v>11</v>
      </c>
      <c r="I1766" s="579" t="s">
        <v>6</v>
      </c>
      <c r="J1766" s="579" t="s">
        <v>66</v>
      </c>
      <c r="K1766" s="723">
        <v>0.36363636363636365</v>
      </c>
      <c r="L1766" s="449"/>
      <c r="M1766" s="450">
        <v>11</v>
      </c>
      <c r="N1766" s="450">
        <v>3</v>
      </c>
      <c r="O1766" s="726">
        <f t="shared" si="58"/>
        <v>0.27272727272727271</v>
      </c>
      <c r="P1766" s="727">
        <v>1</v>
      </c>
      <c r="Q1766" s="352">
        <f t="shared" si="59"/>
        <v>75</v>
      </c>
      <c r="R1766" s="348"/>
      <c r="S1766" s="722"/>
    </row>
    <row r="1767" spans="1:19" s="447" customFormat="1">
      <c r="A1767" s="446" t="s">
        <v>4</v>
      </c>
      <c r="B1767" s="579" t="s">
        <v>3160</v>
      </c>
      <c r="C1767" s="412" t="s">
        <v>1917</v>
      </c>
      <c r="D1767" s="579" t="s">
        <v>3163</v>
      </c>
      <c r="E1767" s="415"/>
      <c r="F1767" s="448" t="s">
        <v>138</v>
      </c>
      <c r="G1767" s="412" t="s">
        <v>1945</v>
      </c>
      <c r="H1767" s="412" t="s">
        <v>11</v>
      </c>
      <c r="I1767" s="579" t="s">
        <v>6</v>
      </c>
      <c r="J1767" s="579" t="s">
        <v>66</v>
      </c>
      <c r="K1767" s="723">
        <v>0.4</v>
      </c>
      <c r="L1767" s="449"/>
      <c r="M1767" s="450">
        <v>30</v>
      </c>
      <c r="N1767" s="450">
        <v>9</v>
      </c>
      <c r="O1767" s="726">
        <f t="shared" si="58"/>
        <v>0.3</v>
      </c>
      <c r="P1767" s="727">
        <v>1</v>
      </c>
      <c r="Q1767" s="352">
        <f t="shared" si="59"/>
        <v>75</v>
      </c>
      <c r="R1767" s="348"/>
      <c r="S1767" s="722"/>
    </row>
    <row r="1768" spans="1:19" s="447" customFormat="1">
      <c r="A1768" s="446" t="s">
        <v>4</v>
      </c>
      <c r="B1768" s="579" t="s">
        <v>3160</v>
      </c>
      <c r="C1768" s="412" t="s">
        <v>1918</v>
      </c>
      <c r="D1768" s="579" t="s">
        <v>3163</v>
      </c>
      <c r="E1768" s="415" t="s">
        <v>3173</v>
      </c>
      <c r="F1768" s="448" t="s">
        <v>138</v>
      </c>
      <c r="G1768" s="412" t="s">
        <v>1945</v>
      </c>
      <c r="H1768" s="412" t="s">
        <v>11</v>
      </c>
      <c r="I1768" s="579" t="s">
        <v>6</v>
      </c>
      <c r="J1768" s="579" t="s">
        <v>66</v>
      </c>
      <c r="K1768" s="723">
        <v>0.69090909090909092</v>
      </c>
      <c r="L1768" s="449"/>
      <c r="M1768" s="450">
        <v>55</v>
      </c>
      <c r="N1768" s="450">
        <v>33</v>
      </c>
      <c r="O1768" s="726">
        <f t="shared" si="58"/>
        <v>0.6</v>
      </c>
      <c r="P1768" s="727">
        <v>1</v>
      </c>
      <c r="Q1768" s="352">
        <f t="shared" si="59"/>
        <v>86.84210526315789</v>
      </c>
      <c r="R1768" s="348"/>
      <c r="S1768" s="722"/>
    </row>
    <row r="1769" spans="1:19" s="447" customFormat="1">
      <c r="A1769" s="446" t="s">
        <v>4</v>
      </c>
      <c r="B1769" s="579" t="s">
        <v>3160</v>
      </c>
      <c r="C1769" s="412" t="s">
        <v>1919</v>
      </c>
      <c r="D1769" s="579" t="s">
        <v>3161</v>
      </c>
      <c r="E1769" s="415"/>
      <c r="F1769" s="448" t="s">
        <v>138</v>
      </c>
      <c r="G1769" s="412" t="s">
        <v>1945</v>
      </c>
      <c r="H1769" s="412" t="s">
        <v>11</v>
      </c>
      <c r="I1769" s="579" t="s">
        <v>6</v>
      </c>
      <c r="J1769" s="579" t="s">
        <v>66</v>
      </c>
      <c r="K1769" s="723">
        <v>3.6335721596724664E-2</v>
      </c>
      <c r="L1769" s="449"/>
      <c r="M1769" s="450">
        <v>1954</v>
      </c>
      <c r="N1769" s="450">
        <v>53</v>
      </c>
      <c r="O1769" s="726">
        <f t="shared" si="58"/>
        <v>2.7123848515864891E-2</v>
      </c>
      <c r="P1769" s="727">
        <v>1</v>
      </c>
      <c r="Q1769" s="352">
        <f t="shared" si="59"/>
        <v>74.647887323943664</v>
      </c>
      <c r="R1769" s="348"/>
      <c r="S1769" s="722"/>
    </row>
    <row r="1770" spans="1:19" s="447" customFormat="1">
      <c r="A1770" s="446" t="s">
        <v>4</v>
      </c>
      <c r="B1770" s="579" t="s">
        <v>3160</v>
      </c>
      <c r="C1770" s="412" t="s">
        <v>1919</v>
      </c>
      <c r="D1770" s="579" t="s">
        <v>3161</v>
      </c>
      <c r="E1770" s="415"/>
      <c r="F1770" s="448" t="s">
        <v>138</v>
      </c>
      <c r="G1770" s="412" t="s">
        <v>1945</v>
      </c>
      <c r="H1770" s="412" t="s">
        <v>11</v>
      </c>
      <c r="I1770" s="579" t="s">
        <v>6</v>
      </c>
      <c r="J1770" s="579" t="s">
        <v>66</v>
      </c>
      <c r="K1770" s="723">
        <v>4.5161290322580643E-2</v>
      </c>
      <c r="L1770" s="449" t="s">
        <v>3166</v>
      </c>
      <c r="M1770" s="450">
        <v>465</v>
      </c>
      <c r="N1770" s="450">
        <v>12</v>
      </c>
      <c r="O1770" s="726">
        <f t="shared" si="58"/>
        <v>2.5806451612903226E-2</v>
      </c>
      <c r="P1770" s="727">
        <v>1</v>
      </c>
      <c r="Q1770" s="352">
        <f t="shared" si="59"/>
        <v>57.142857142857146</v>
      </c>
      <c r="R1770" s="348"/>
      <c r="S1770" s="722"/>
    </row>
    <row r="1771" spans="1:19" s="447" customFormat="1">
      <c r="A1771" s="446" t="s">
        <v>4</v>
      </c>
      <c r="B1771" s="579" t="s">
        <v>3160</v>
      </c>
      <c r="C1771" s="412" t="s">
        <v>1919</v>
      </c>
      <c r="D1771" s="579" t="s">
        <v>3155</v>
      </c>
      <c r="E1771" s="415"/>
      <c r="F1771" s="448" t="s">
        <v>138</v>
      </c>
      <c r="G1771" s="412" t="s">
        <v>1945</v>
      </c>
      <c r="H1771" s="412" t="s">
        <v>11</v>
      </c>
      <c r="I1771" s="579" t="s">
        <v>6</v>
      </c>
      <c r="J1771" s="579" t="s">
        <v>66</v>
      </c>
      <c r="K1771" s="723">
        <v>0.1</v>
      </c>
      <c r="L1771" s="449"/>
      <c r="M1771" s="450">
        <v>60</v>
      </c>
      <c r="N1771" s="450">
        <v>4</v>
      </c>
      <c r="O1771" s="726">
        <f t="shared" si="58"/>
        <v>6.6666666666666666E-2</v>
      </c>
      <c r="P1771" s="727">
        <v>1</v>
      </c>
      <c r="Q1771" s="352">
        <f t="shared" si="59"/>
        <v>66.666666666666671</v>
      </c>
      <c r="R1771" s="348"/>
      <c r="S1771" s="722"/>
    </row>
    <row r="1772" spans="1:19" s="447" customFormat="1">
      <c r="A1772" s="446" t="s">
        <v>4</v>
      </c>
      <c r="B1772" s="579" t="s">
        <v>3160</v>
      </c>
      <c r="C1772" s="412" t="s">
        <v>1919</v>
      </c>
      <c r="D1772" s="579" t="s">
        <v>3155</v>
      </c>
      <c r="E1772" s="415" t="s">
        <v>3174</v>
      </c>
      <c r="F1772" s="448" t="s">
        <v>138</v>
      </c>
      <c r="G1772" s="412" t="s">
        <v>1945</v>
      </c>
      <c r="H1772" s="412" t="s">
        <v>11</v>
      </c>
      <c r="I1772" s="579" t="s">
        <v>6</v>
      </c>
      <c r="J1772" s="579" t="s">
        <v>66</v>
      </c>
      <c r="K1772" s="723">
        <v>0.35</v>
      </c>
      <c r="L1772" s="449" t="s">
        <v>3166</v>
      </c>
      <c r="M1772" s="450">
        <v>20</v>
      </c>
      <c r="N1772" s="450">
        <v>6</v>
      </c>
      <c r="O1772" s="726">
        <f t="shared" si="58"/>
        <v>0.3</v>
      </c>
      <c r="P1772" s="727">
        <v>1</v>
      </c>
      <c r="Q1772" s="352">
        <f t="shared" si="59"/>
        <v>85.714285714285708</v>
      </c>
      <c r="R1772" s="348"/>
      <c r="S1772" s="722"/>
    </row>
    <row r="1773" spans="1:19" s="447" customFormat="1">
      <c r="A1773" s="446" t="s">
        <v>4</v>
      </c>
      <c r="B1773" s="579" t="s">
        <v>3160</v>
      </c>
      <c r="C1773" s="412" t="s">
        <v>1919</v>
      </c>
      <c r="D1773" s="579" t="s">
        <v>3157</v>
      </c>
      <c r="E1773" s="415" t="s">
        <v>3175</v>
      </c>
      <c r="F1773" s="448" t="s">
        <v>138</v>
      </c>
      <c r="G1773" s="412" t="s">
        <v>1945</v>
      </c>
      <c r="H1773" s="412" t="s">
        <v>11</v>
      </c>
      <c r="I1773" s="579" t="s">
        <v>6</v>
      </c>
      <c r="J1773" s="579" t="s">
        <v>66</v>
      </c>
      <c r="K1773" s="723">
        <v>0.33333333333333326</v>
      </c>
      <c r="L1773" s="449"/>
      <c r="M1773" s="450">
        <v>42</v>
      </c>
      <c r="N1773" s="450">
        <v>8</v>
      </c>
      <c r="O1773" s="726">
        <f t="shared" si="58"/>
        <v>0.19047619047619047</v>
      </c>
      <c r="P1773" s="727">
        <v>1</v>
      </c>
      <c r="Q1773" s="352">
        <f t="shared" si="59"/>
        <v>57.14285714285716</v>
      </c>
      <c r="R1773" s="348"/>
      <c r="S1773" s="722"/>
    </row>
    <row r="1774" spans="1:19" s="447" customFormat="1">
      <c r="A1774" s="446" t="s">
        <v>4</v>
      </c>
      <c r="B1774" s="579" t="s">
        <v>3160</v>
      </c>
      <c r="C1774" s="412" t="s">
        <v>1920</v>
      </c>
      <c r="D1774" s="579" t="s">
        <v>3155</v>
      </c>
      <c r="E1774" s="415" t="s">
        <v>3176</v>
      </c>
      <c r="F1774" s="448" t="s">
        <v>138</v>
      </c>
      <c r="G1774" s="412" t="s">
        <v>1945</v>
      </c>
      <c r="H1774" s="412" t="s">
        <v>11</v>
      </c>
      <c r="I1774" s="579" t="s">
        <v>6</v>
      </c>
      <c r="J1774" s="579" t="s">
        <v>66</v>
      </c>
      <c r="K1774" s="723">
        <v>0.27777777777777779</v>
      </c>
      <c r="L1774" s="449"/>
      <c r="M1774" s="450">
        <v>18</v>
      </c>
      <c r="N1774" s="450">
        <v>3</v>
      </c>
      <c r="O1774" s="726">
        <f t="shared" si="58"/>
        <v>0.16666666666666666</v>
      </c>
      <c r="P1774" s="727">
        <v>1</v>
      </c>
      <c r="Q1774" s="352">
        <f t="shared" si="59"/>
        <v>60</v>
      </c>
      <c r="R1774" s="348"/>
      <c r="S1774" s="722"/>
    </row>
    <row r="1775" spans="1:19" s="447" customFormat="1">
      <c r="A1775" s="446" t="s">
        <v>4</v>
      </c>
      <c r="B1775" s="579" t="s">
        <v>3160</v>
      </c>
      <c r="C1775" s="412" t="s">
        <v>1920</v>
      </c>
      <c r="D1775" s="579" t="s">
        <v>3157</v>
      </c>
      <c r="E1775" s="415"/>
      <c r="F1775" s="448" t="s">
        <v>138</v>
      </c>
      <c r="G1775" s="412" t="s">
        <v>1945</v>
      </c>
      <c r="H1775" s="412" t="s">
        <v>11</v>
      </c>
      <c r="I1775" s="579" t="s">
        <v>6</v>
      </c>
      <c r="J1775" s="579" t="s">
        <v>66</v>
      </c>
      <c r="K1775" s="723">
        <v>0.10714285714285714</v>
      </c>
      <c r="L1775" s="449"/>
      <c r="M1775" s="450">
        <v>112</v>
      </c>
      <c r="N1775" s="450">
        <v>7</v>
      </c>
      <c r="O1775" s="726">
        <f t="shared" si="58"/>
        <v>6.25E-2</v>
      </c>
      <c r="P1775" s="727">
        <v>1</v>
      </c>
      <c r="Q1775" s="352">
        <f t="shared" si="59"/>
        <v>58.333333333333336</v>
      </c>
      <c r="R1775" s="348"/>
      <c r="S1775" s="722"/>
    </row>
    <row r="1776" spans="1:19" s="447" customFormat="1">
      <c r="A1776" s="446" t="s">
        <v>4</v>
      </c>
      <c r="B1776" s="579" t="s">
        <v>3160</v>
      </c>
      <c r="C1776" s="412" t="s">
        <v>1920</v>
      </c>
      <c r="D1776" s="579" t="s">
        <v>3157</v>
      </c>
      <c r="E1776" s="415" t="s">
        <v>3177</v>
      </c>
      <c r="F1776" s="448" t="s">
        <v>138</v>
      </c>
      <c r="G1776" s="412" t="s">
        <v>1945</v>
      </c>
      <c r="H1776" s="412" t="s">
        <v>11</v>
      </c>
      <c r="I1776" s="579" t="s">
        <v>6</v>
      </c>
      <c r="J1776" s="579" t="s">
        <v>66</v>
      </c>
      <c r="K1776" s="723">
        <v>0.1875</v>
      </c>
      <c r="L1776" s="449" t="s">
        <v>3166</v>
      </c>
      <c r="M1776" s="450">
        <v>16</v>
      </c>
      <c r="N1776" s="450">
        <v>3</v>
      </c>
      <c r="O1776" s="726">
        <f t="shared" si="58"/>
        <v>0.1875</v>
      </c>
      <c r="P1776" s="727">
        <v>1</v>
      </c>
      <c r="Q1776" s="352">
        <f t="shared" si="59"/>
        <v>100</v>
      </c>
      <c r="R1776" s="348"/>
      <c r="S1776" s="722"/>
    </row>
    <row r="1777" spans="1:19" s="447" customFormat="1">
      <c r="A1777" s="446" t="s">
        <v>4</v>
      </c>
      <c r="B1777" s="579" t="s">
        <v>3160</v>
      </c>
      <c r="C1777" s="412" t="s">
        <v>1920</v>
      </c>
      <c r="D1777" s="579" t="s">
        <v>3158</v>
      </c>
      <c r="E1777" s="415"/>
      <c r="F1777" s="448" t="s">
        <v>138</v>
      </c>
      <c r="G1777" s="412" t="s">
        <v>1945</v>
      </c>
      <c r="H1777" s="412" t="s">
        <v>11</v>
      </c>
      <c r="I1777" s="579" t="s">
        <v>6</v>
      </c>
      <c r="J1777" s="579" t="s">
        <v>66</v>
      </c>
      <c r="K1777" s="723">
        <v>0.17821782178217821</v>
      </c>
      <c r="L1777" s="449"/>
      <c r="M1777" s="450">
        <v>101</v>
      </c>
      <c r="N1777" s="450">
        <v>13</v>
      </c>
      <c r="O1777" s="726">
        <f t="shared" si="58"/>
        <v>0.12871287128712872</v>
      </c>
      <c r="P1777" s="727">
        <v>1</v>
      </c>
      <c r="Q1777" s="352">
        <f t="shared" si="59"/>
        <v>72.222222222222229</v>
      </c>
      <c r="R1777" s="348"/>
      <c r="S1777" s="722"/>
    </row>
    <row r="1778" spans="1:19" s="447" customFormat="1">
      <c r="A1778" s="446" t="s">
        <v>4</v>
      </c>
      <c r="B1778" s="579" t="s">
        <v>3160</v>
      </c>
      <c r="C1778" s="412" t="s">
        <v>1920</v>
      </c>
      <c r="D1778" s="579" t="s">
        <v>3163</v>
      </c>
      <c r="E1778" s="415"/>
      <c r="F1778" s="448" t="s">
        <v>138</v>
      </c>
      <c r="G1778" s="412" t="s">
        <v>1945</v>
      </c>
      <c r="H1778" s="412" t="s">
        <v>11</v>
      </c>
      <c r="I1778" s="579" t="s">
        <v>6</v>
      </c>
      <c r="J1778" s="579" t="s">
        <v>66</v>
      </c>
      <c r="K1778" s="723">
        <v>0.43209876543209874</v>
      </c>
      <c r="L1778" s="449"/>
      <c r="M1778" s="450">
        <v>81</v>
      </c>
      <c r="N1778" s="450">
        <v>27</v>
      </c>
      <c r="O1778" s="726">
        <f t="shared" si="58"/>
        <v>0.33333333333333331</v>
      </c>
      <c r="P1778" s="727">
        <v>1</v>
      </c>
      <c r="Q1778" s="352">
        <f t="shared" si="59"/>
        <v>77.142857142857153</v>
      </c>
      <c r="R1778" s="348"/>
      <c r="S1778" s="722"/>
    </row>
    <row r="1779" spans="1:19" s="447" customFormat="1">
      <c r="A1779" s="446" t="s">
        <v>4</v>
      </c>
      <c r="B1779" s="579" t="s">
        <v>3</v>
      </c>
      <c r="C1779" s="412" t="s">
        <v>38</v>
      </c>
      <c r="D1779" s="579" t="s">
        <v>3178</v>
      </c>
      <c r="E1779" s="415" t="s">
        <v>3179</v>
      </c>
      <c r="F1779" s="448" t="s">
        <v>138</v>
      </c>
      <c r="G1779" s="412" t="s">
        <v>1945</v>
      </c>
      <c r="H1779" s="412" t="s">
        <v>11</v>
      </c>
      <c r="I1779" s="579" t="s">
        <v>6</v>
      </c>
      <c r="J1779" s="579" t="s">
        <v>66</v>
      </c>
      <c r="K1779" s="723">
        <v>4.7058823529411764E-2</v>
      </c>
      <c r="L1779" s="449"/>
      <c r="M1779" s="450">
        <v>85</v>
      </c>
      <c r="N1779" s="450">
        <v>4</v>
      </c>
      <c r="O1779" s="726">
        <f t="shared" si="58"/>
        <v>4.7058823529411764E-2</v>
      </c>
      <c r="P1779" s="727">
        <v>1</v>
      </c>
      <c r="Q1779" s="352">
        <f t="shared" si="59"/>
        <v>100</v>
      </c>
      <c r="R1779" s="348"/>
      <c r="S1779" s="722"/>
    </row>
    <row r="1780" spans="1:19" s="447" customFormat="1">
      <c r="A1780" s="446" t="s">
        <v>4</v>
      </c>
      <c r="B1780" s="579" t="s">
        <v>3</v>
      </c>
      <c r="C1780" s="412" t="s">
        <v>38</v>
      </c>
      <c r="D1780" s="579" t="s">
        <v>3157</v>
      </c>
      <c r="E1780" s="415"/>
      <c r="F1780" s="448" t="s">
        <v>138</v>
      </c>
      <c r="G1780" s="412" t="s">
        <v>1945</v>
      </c>
      <c r="H1780" s="412" t="s">
        <v>11</v>
      </c>
      <c r="I1780" s="579" t="s">
        <v>6</v>
      </c>
      <c r="J1780" s="579" t="s">
        <v>66</v>
      </c>
      <c r="K1780" s="723">
        <v>5.6603773584905669E-2</v>
      </c>
      <c r="L1780" s="449"/>
      <c r="M1780" s="450">
        <v>53</v>
      </c>
      <c r="N1780" s="450">
        <v>2</v>
      </c>
      <c r="O1780" s="726">
        <f t="shared" si="58"/>
        <v>3.7735849056603772E-2</v>
      </c>
      <c r="P1780" s="727">
        <v>1</v>
      </c>
      <c r="Q1780" s="352">
        <f t="shared" si="59"/>
        <v>66.666666666666657</v>
      </c>
      <c r="R1780" s="348"/>
      <c r="S1780" s="722"/>
    </row>
    <row r="1781" spans="1:19" s="447" customFormat="1">
      <c r="A1781" s="446" t="s">
        <v>4</v>
      </c>
      <c r="B1781" s="579" t="s">
        <v>3</v>
      </c>
      <c r="C1781" s="412" t="s">
        <v>1913</v>
      </c>
      <c r="D1781" s="579" t="s">
        <v>3178</v>
      </c>
      <c r="E1781" s="415"/>
      <c r="F1781" s="448" t="s">
        <v>138</v>
      </c>
      <c r="G1781" s="412" t="s">
        <v>1945</v>
      </c>
      <c r="H1781" s="412" t="s">
        <v>11</v>
      </c>
      <c r="I1781" s="579" t="s">
        <v>6</v>
      </c>
      <c r="J1781" s="579" t="s">
        <v>66</v>
      </c>
      <c r="K1781" s="723">
        <v>7.6923076923076927E-2</v>
      </c>
      <c r="L1781" s="449"/>
      <c r="M1781" s="450">
        <v>39</v>
      </c>
      <c r="N1781" s="450">
        <v>3</v>
      </c>
      <c r="O1781" s="726">
        <f t="shared" si="58"/>
        <v>7.6923076923076927E-2</v>
      </c>
      <c r="P1781" s="727">
        <v>1</v>
      </c>
      <c r="Q1781" s="352">
        <f t="shared" si="59"/>
        <v>100</v>
      </c>
      <c r="R1781" s="348"/>
      <c r="S1781" s="722"/>
    </row>
    <row r="1782" spans="1:19" s="447" customFormat="1">
      <c r="A1782" s="446" t="s">
        <v>4</v>
      </c>
      <c r="B1782" s="579" t="s">
        <v>3</v>
      </c>
      <c r="C1782" s="412" t="s">
        <v>1913</v>
      </c>
      <c r="D1782" s="579" t="s">
        <v>3157</v>
      </c>
      <c r="E1782" s="415"/>
      <c r="F1782" s="448" t="s">
        <v>138</v>
      </c>
      <c r="G1782" s="412" t="s">
        <v>1945</v>
      </c>
      <c r="H1782" s="412" t="s">
        <v>11</v>
      </c>
      <c r="I1782" s="579" t="s">
        <v>6</v>
      </c>
      <c r="J1782" s="579" t="s">
        <v>66</v>
      </c>
      <c r="K1782" s="723">
        <v>0.21428571428571427</v>
      </c>
      <c r="L1782" s="449"/>
      <c r="M1782" s="450">
        <v>14</v>
      </c>
      <c r="N1782" s="450">
        <v>3</v>
      </c>
      <c r="O1782" s="726">
        <f t="shared" si="58"/>
        <v>0.21428571428571427</v>
      </c>
      <c r="P1782" s="727">
        <v>1</v>
      </c>
      <c r="Q1782" s="352">
        <f t="shared" si="59"/>
        <v>100</v>
      </c>
      <c r="R1782" s="348"/>
      <c r="S1782" s="722"/>
    </row>
    <row r="1783" spans="1:19" s="447" customFormat="1">
      <c r="A1783" s="446" t="s">
        <v>4</v>
      </c>
      <c r="B1783" s="579" t="s">
        <v>3</v>
      </c>
      <c r="C1783" s="412" t="s">
        <v>1914</v>
      </c>
      <c r="D1783" s="579" t="s">
        <v>3178</v>
      </c>
      <c r="E1783" s="415"/>
      <c r="F1783" s="448" t="s">
        <v>138</v>
      </c>
      <c r="G1783" s="412" t="s">
        <v>1945</v>
      </c>
      <c r="H1783" s="412" t="s">
        <v>11</v>
      </c>
      <c r="I1783" s="579" t="s">
        <v>6</v>
      </c>
      <c r="J1783" s="579" t="s">
        <v>66</v>
      </c>
      <c r="K1783" s="723">
        <v>0.16666666666666663</v>
      </c>
      <c r="L1783" s="449"/>
      <c r="M1783" s="450">
        <v>18</v>
      </c>
      <c r="N1783" s="450">
        <v>3</v>
      </c>
      <c r="O1783" s="726">
        <f t="shared" si="58"/>
        <v>0.16666666666666666</v>
      </c>
      <c r="P1783" s="727">
        <v>1</v>
      </c>
      <c r="Q1783" s="352">
        <f t="shared" si="59"/>
        <v>100.00000000000003</v>
      </c>
      <c r="R1783" s="348"/>
      <c r="S1783" s="722"/>
    </row>
    <row r="1784" spans="1:19" s="447" customFormat="1">
      <c r="A1784" s="446" t="s">
        <v>4</v>
      </c>
      <c r="B1784" s="579" t="s">
        <v>3</v>
      </c>
      <c r="C1784" s="412" t="s">
        <v>1914</v>
      </c>
      <c r="D1784" s="579" t="s">
        <v>3157</v>
      </c>
      <c r="E1784" s="415"/>
      <c r="F1784" s="448" t="s">
        <v>138</v>
      </c>
      <c r="G1784" s="412" t="s">
        <v>1945</v>
      </c>
      <c r="H1784" s="412" t="s">
        <v>11</v>
      </c>
      <c r="I1784" s="579" t="s">
        <v>6</v>
      </c>
      <c r="J1784" s="579" t="s">
        <v>66</v>
      </c>
      <c r="K1784" s="723">
        <v>0.10884353741496598</v>
      </c>
      <c r="L1784" s="449"/>
      <c r="M1784" s="450">
        <v>147</v>
      </c>
      <c r="N1784" s="450">
        <v>11</v>
      </c>
      <c r="O1784" s="726">
        <f t="shared" si="58"/>
        <v>7.4829931972789115E-2</v>
      </c>
      <c r="P1784" s="727">
        <v>1</v>
      </c>
      <c r="Q1784" s="352">
        <f t="shared" si="59"/>
        <v>68.75</v>
      </c>
      <c r="R1784" s="348"/>
      <c r="S1784" s="722"/>
    </row>
    <row r="1785" spans="1:19" s="447" customFormat="1">
      <c r="A1785" s="446" t="s">
        <v>4</v>
      </c>
      <c r="B1785" s="579" t="s">
        <v>3</v>
      </c>
      <c r="C1785" s="412" t="s">
        <v>1914</v>
      </c>
      <c r="D1785" s="579" t="s">
        <v>3158</v>
      </c>
      <c r="E1785" s="415"/>
      <c r="F1785" s="448" t="s">
        <v>138</v>
      </c>
      <c r="G1785" s="412" t="s">
        <v>1945</v>
      </c>
      <c r="H1785" s="412" t="s">
        <v>11</v>
      </c>
      <c r="I1785" s="579" t="s">
        <v>6</v>
      </c>
      <c r="J1785" s="579" t="s">
        <v>66</v>
      </c>
      <c r="K1785" s="723">
        <v>0.21122112211221122</v>
      </c>
      <c r="L1785" s="449"/>
      <c r="M1785" s="450">
        <v>303</v>
      </c>
      <c r="N1785" s="450">
        <v>54</v>
      </c>
      <c r="O1785" s="726">
        <f t="shared" si="58"/>
        <v>0.17821782178217821</v>
      </c>
      <c r="P1785" s="727">
        <v>1</v>
      </c>
      <c r="Q1785" s="352">
        <f t="shared" si="59"/>
        <v>84.375</v>
      </c>
      <c r="R1785" s="348"/>
      <c r="S1785" s="722"/>
    </row>
    <row r="1786" spans="1:19" s="447" customFormat="1">
      <c r="A1786" s="446" t="s">
        <v>4</v>
      </c>
      <c r="B1786" s="579" t="s">
        <v>3</v>
      </c>
      <c r="C1786" s="412" t="s">
        <v>1914</v>
      </c>
      <c r="D1786" s="579" t="s">
        <v>3163</v>
      </c>
      <c r="E1786" s="415"/>
      <c r="F1786" s="448" t="s">
        <v>138</v>
      </c>
      <c r="G1786" s="412" t="s">
        <v>1945</v>
      </c>
      <c r="H1786" s="412" t="s">
        <v>11</v>
      </c>
      <c r="I1786" s="579" t="s">
        <v>6</v>
      </c>
      <c r="J1786" s="579" t="s">
        <v>66</v>
      </c>
      <c r="K1786" s="723">
        <v>0.2196969696969697</v>
      </c>
      <c r="L1786" s="449"/>
      <c r="M1786" s="450">
        <v>132</v>
      </c>
      <c r="N1786" s="450">
        <v>23</v>
      </c>
      <c r="O1786" s="726">
        <f t="shared" si="58"/>
        <v>0.17424242424242425</v>
      </c>
      <c r="P1786" s="727">
        <v>1</v>
      </c>
      <c r="Q1786" s="352">
        <f t="shared" si="59"/>
        <v>79.310344827586206</v>
      </c>
      <c r="R1786" s="348"/>
      <c r="S1786" s="722"/>
    </row>
    <row r="1787" spans="1:19" s="447" customFormat="1">
      <c r="A1787" s="446" t="s">
        <v>4</v>
      </c>
      <c r="B1787" s="579" t="s">
        <v>3</v>
      </c>
      <c r="C1787" s="412" t="s">
        <v>1915</v>
      </c>
      <c r="D1787" s="579" t="s">
        <v>3157</v>
      </c>
      <c r="E1787" s="415" t="s">
        <v>3180</v>
      </c>
      <c r="F1787" s="448" t="s">
        <v>138</v>
      </c>
      <c r="G1787" s="412" t="s">
        <v>1945</v>
      </c>
      <c r="H1787" s="412" t="s">
        <v>11</v>
      </c>
      <c r="I1787" s="579" t="s">
        <v>6</v>
      </c>
      <c r="J1787" s="579" t="s">
        <v>66</v>
      </c>
      <c r="K1787" s="723">
        <v>0.41935483870967744</v>
      </c>
      <c r="L1787" s="449"/>
      <c r="M1787" s="450">
        <v>31</v>
      </c>
      <c r="N1787" s="450">
        <v>12</v>
      </c>
      <c r="O1787" s="726">
        <f t="shared" si="58"/>
        <v>0.38709677419354838</v>
      </c>
      <c r="P1787" s="727">
        <v>1</v>
      </c>
      <c r="Q1787" s="352">
        <f t="shared" si="59"/>
        <v>92.307692307692307</v>
      </c>
      <c r="R1787" s="348"/>
      <c r="S1787" s="722"/>
    </row>
    <row r="1788" spans="1:19" s="447" customFormat="1">
      <c r="A1788" s="446" t="s">
        <v>4</v>
      </c>
      <c r="B1788" s="579" t="s">
        <v>3</v>
      </c>
      <c r="C1788" s="412" t="s">
        <v>1916</v>
      </c>
      <c r="D1788" s="579" t="s">
        <v>3178</v>
      </c>
      <c r="E1788" s="415"/>
      <c r="F1788" s="448" t="s">
        <v>138</v>
      </c>
      <c r="G1788" s="412" t="s">
        <v>1945</v>
      </c>
      <c r="H1788" s="412" t="s">
        <v>11</v>
      </c>
      <c r="I1788" s="579" t="s">
        <v>6</v>
      </c>
      <c r="J1788" s="579" t="s">
        <v>66</v>
      </c>
      <c r="K1788" s="723">
        <v>6.3829787234042548E-2</v>
      </c>
      <c r="L1788" s="449"/>
      <c r="M1788" s="450">
        <v>47</v>
      </c>
      <c r="N1788" s="450">
        <v>2</v>
      </c>
      <c r="O1788" s="726">
        <f t="shared" si="58"/>
        <v>4.2553191489361701E-2</v>
      </c>
      <c r="P1788" s="727">
        <v>1</v>
      </c>
      <c r="Q1788" s="352">
        <f t="shared" si="59"/>
        <v>66.666666666666671</v>
      </c>
      <c r="R1788" s="348"/>
      <c r="S1788" s="722"/>
    </row>
    <row r="1789" spans="1:19" s="447" customFormat="1">
      <c r="A1789" s="446" t="s">
        <v>4</v>
      </c>
      <c r="B1789" s="579" t="s">
        <v>3</v>
      </c>
      <c r="C1789" s="412" t="s">
        <v>1916</v>
      </c>
      <c r="D1789" s="579" t="s">
        <v>3157</v>
      </c>
      <c r="E1789" s="415" t="s">
        <v>3181</v>
      </c>
      <c r="F1789" s="448" t="s">
        <v>138</v>
      </c>
      <c r="G1789" s="412" t="s">
        <v>1945</v>
      </c>
      <c r="H1789" s="412" t="s">
        <v>11</v>
      </c>
      <c r="I1789" s="579" t="s">
        <v>6</v>
      </c>
      <c r="J1789" s="579" t="s">
        <v>66</v>
      </c>
      <c r="K1789" s="723">
        <v>0.34782608695652173</v>
      </c>
      <c r="L1789" s="449"/>
      <c r="M1789" s="450">
        <v>23</v>
      </c>
      <c r="N1789" s="450">
        <v>4</v>
      </c>
      <c r="O1789" s="726">
        <f t="shared" si="58"/>
        <v>0.17391304347826086</v>
      </c>
      <c r="P1789" s="727">
        <v>1</v>
      </c>
      <c r="Q1789" s="352">
        <f t="shared" si="59"/>
        <v>50</v>
      </c>
      <c r="R1789" s="348"/>
      <c r="S1789" s="722"/>
    </row>
    <row r="1790" spans="1:19" s="447" customFormat="1">
      <c r="A1790" s="446" t="s">
        <v>4</v>
      </c>
      <c r="B1790" s="579" t="s">
        <v>3</v>
      </c>
      <c r="C1790" s="412" t="s">
        <v>1917</v>
      </c>
      <c r="D1790" s="579" t="s">
        <v>3157</v>
      </c>
      <c r="E1790" s="415" t="s">
        <v>3182</v>
      </c>
      <c r="F1790" s="448" t="s">
        <v>138</v>
      </c>
      <c r="G1790" s="412" t="s">
        <v>1945</v>
      </c>
      <c r="H1790" s="412" t="s">
        <v>11</v>
      </c>
      <c r="I1790" s="579" t="s">
        <v>6</v>
      </c>
      <c r="J1790" s="579" t="s">
        <v>66</v>
      </c>
      <c r="K1790" s="723">
        <v>0.21428571428571427</v>
      </c>
      <c r="L1790" s="449"/>
      <c r="M1790" s="450">
        <v>42</v>
      </c>
      <c r="N1790" s="450">
        <v>8</v>
      </c>
      <c r="O1790" s="726">
        <f t="shared" si="58"/>
        <v>0.19047619047619047</v>
      </c>
      <c r="P1790" s="727">
        <v>1</v>
      </c>
      <c r="Q1790" s="352">
        <f t="shared" si="59"/>
        <v>88.888888888888886</v>
      </c>
      <c r="R1790" s="348"/>
      <c r="S1790" s="722"/>
    </row>
    <row r="1791" spans="1:19" s="447" customFormat="1">
      <c r="A1791" s="446" t="s">
        <v>4</v>
      </c>
      <c r="B1791" s="579" t="s">
        <v>3</v>
      </c>
      <c r="C1791" s="412" t="s">
        <v>1917</v>
      </c>
      <c r="D1791" s="579" t="s">
        <v>3158</v>
      </c>
      <c r="E1791" s="415" t="s">
        <v>3183</v>
      </c>
      <c r="F1791" s="448" t="s">
        <v>138</v>
      </c>
      <c r="G1791" s="412" t="s">
        <v>1945</v>
      </c>
      <c r="H1791" s="412" t="s">
        <v>11</v>
      </c>
      <c r="I1791" s="579" t="s">
        <v>6</v>
      </c>
      <c r="J1791" s="579" t="s">
        <v>66</v>
      </c>
      <c r="K1791" s="723">
        <v>0.31818181818181818</v>
      </c>
      <c r="L1791" s="449"/>
      <c r="M1791" s="450">
        <v>22</v>
      </c>
      <c r="N1791" s="450">
        <v>5</v>
      </c>
      <c r="O1791" s="726">
        <f t="shared" si="58"/>
        <v>0.22727272727272727</v>
      </c>
      <c r="P1791" s="727">
        <v>1</v>
      </c>
      <c r="Q1791" s="352">
        <f t="shared" si="59"/>
        <v>71.428571428571416</v>
      </c>
      <c r="R1791" s="348"/>
      <c r="S1791" s="722"/>
    </row>
    <row r="1792" spans="1:19" s="447" customFormat="1">
      <c r="A1792" s="446" t="s">
        <v>4</v>
      </c>
      <c r="B1792" s="579" t="s">
        <v>3</v>
      </c>
      <c r="C1792" s="412" t="s">
        <v>1919</v>
      </c>
      <c r="D1792" s="579" t="s">
        <v>3184</v>
      </c>
      <c r="E1792" s="415"/>
      <c r="F1792" s="448" t="s">
        <v>138</v>
      </c>
      <c r="G1792" s="412" t="s">
        <v>1945</v>
      </c>
      <c r="H1792" s="412" t="s">
        <v>11</v>
      </c>
      <c r="I1792" s="579" t="s">
        <v>6</v>
      </c>
      <c r="J1792" s="579" t="s">
        <v>66</v>
      </c>
      <c r="K1792" s="723">
        <v>4.5871559633027525E-2</v>
      </c>
      <c r="L1792" s="449"/>
      <c r="M1792" s="450">
        <v>109</v>
      </c>
      <c r="N1792" s="450">
        <v>3</v>
      </c>
      <c r="O1792" s="726">
        <f t="shared" si="58"/>
        <v>2.7522935779816515E-2</v>
      </c>
      <c r="P1792" s="727">
        <v>1</v>
      </c>
      <c r="Q1792" s="352">
        <f t="shared" si="59"/>
        <v>60</v>
      </c>
      <c r="R1792" s="348"/>
      <c r="S1792" s="722"/>
    </row>
    <row r="1793" spans="1:19" s="447" customFormat="1">
      <c r="A1793" s="446" t="s">
        <v>4</v>
      </c>
      <c r="B1793" s="579" t="s">
        <v>3</v>
      </c>
      <c r="C1793" s="412" t="s">
        <v>1919</v>
      </c>
      <c r="D1793" s="579" t="s">
        <v>3178</v>
      </c>
      <c r="E1793" s="415"/>
      <c r="F1793" s="448" t="s">
        <v>138</v>
      </c>
      <c r="G1793" s="412" t="s">
        <v>1945</v>
      </c>
      <c r="H1793" s="412" t="s">
        <v>11</v>
      </c>
      <c r="I1793" s="579" t="s">
        <v>6</v>
      </c>
      <c r="J1793" s="579" t="s">
        <v>66</v>
      </c>
      <c r="K1793" s="723">
        <v>3.9430449069003289E-2</v>
      </c>
      <c r="L1793" s="449"/>
      <c r="M1793" s="450">
        <v>913</v>
      </c>
      <c r="N1793" s="450">
        <v>28</v>
      </c>
      <c r="O1793" s="726">
        <f t="shared" si="58"/>
        <v>3.0668127053669222E-2</v>
      </c>
      <c r="P1793" s="727">
        <v>1</v>
      </c>
      <c r="Q1793" s="352">
        <f t="shared" si="59"/>
        <v>77.777777777777786</v>
      </c>
      <c r="R1793" s="348"/>
      <c r="S1793" s="722"/>
    </row>
    <row r="1794" spans="1:19" s="447" customFormat="1">
      <c r="A1794" s="446" t="s">
        <v>4</v>
      </c>
      <c r="B1794" s="579" t="s">
        <v>3</v>
      </c>
      <c r="C1794" s="412" t="s">
        <v>1919</v>
      </c>
      <c r="D1794" s="579" t="s">
        <v>3157</v>
      </c>
      <c r="E1794" s="415" t="s">
        <v>3185</v>
      </c>
      <c r="F1794" s="448" t="s">
        <v>138</v>
      </c>
      <c r="G1794" s="412" t="s">
        <v>1945</v>
      </c>
      <c r="H1794" s="412" t="s">
        <v>11</v>
      </c>
      <c r="I1794" s="579" t="s">
        <v>6</v>
      </c>
      <c r="J1794" s="579" t="s">
        <v>66</v>
      </c>
      <c r="K1794" s="723">
        <v>0.26470588235294118</v>
      </c>
      <c r="L1794" s="449"/>
      <c r="M1794" s="450">
        <v>34</v>
      </c>
      <c r="N1794" s="450">
        <v>7</v>
      </c>
      <c r="O1794" s="726">
        <f t="shared" si="58"/>
        <v>0.20588235294117646</v>
      </c>
      <c r="P1794" s="727">
        <v>1</v>
      </c>
      <c r="Q1794" s="352">
        <f t="shared" si="59"/>
        <v>77.777777777777786</v>
      </c>
      <c r="R1794" s="348"/>
      <c r="S1794" s="722"/>
    </row>
    <row r="1795" spans="1:19" s="447" customFormat="1">
      <c r="A1795" s="446" t="s">
        <v>4</v>
      </c>
      <c r="B1795" s="579" t="s">
        <v>3</v>
      </c>
      <c r="C1795" s="412" t="s">
        <v>1920</v>
      </c>
      <c r="D1795" s="579" t="s">
        <v>3178</v>
      </c>
      <c r="E1795" s="415"/>
      <c r="F1795" s="448" t="s">
        <v>138</v>
      </c>
      <c r="G1795" s="412" t="s">
        <v>1945</v>
      </c>
      <c r="H1795" s="412" t="s">
        <v>11</v>
      </c>
      <c r="I1795" s="579" t="s">
        <v>6</v>
      </c>
      <c r="J1795" s="579" t="s">
        <v>66</v>
      </c>
      <c r="K1795" s="723">
        <v>0.16666666666666663</v>
      </c>
      <c r="L1795" s="449"/>
      <c r="M1795" s="450">
        <v>18</v>
      </c>
      <c r="N1795" s="450">
        <v>2</v>
      </c>
      <c r="O1795" s="726">
        <f t="shared" si="58"/>
        <v>0.1111111111111111</v>
      </c>
      <c r="P1795" s="727">
        <v>1</v>
      </c>
      <c r="Q1795" s="352">
        <f t="shared" si="59"/>
        <v>66.666666666666686</v>
      </c>
      <c r="R1795" s="348"/>
      <c r="S1795" s="722"/>
    </row>
    <row r="1796" spans="1:19" s="447" customFormat="1">
      <c r="A1796" s="446" t="s">
        <v>4</v>
      </c>
      <c r="B1796" s="579" t="s">
        <v>3</v>
      </c>
      <c r="C1796" s="412" t="s">
        <v>1920</v>
      </c>
      <c r="D1796" s="579" t="s">
        <v>3157</v>
      </c>
      <c r="E1796" s="415"/>
      <c r="F1796" s="448" t="s">
        <v>138</v>
      </c>
      <c r="G1796" s="412" t="s">
        <v>1945</v>
      </c>
      <c r="H1796" s="412" t="s">
        <v>11</v>
      </c>
      <c r="I1796" s="579" t="s">
        <v>6</v>
      </c>
      <c r="J1796" s="579" t="s">
        <v>66</v>
      </c>
      <c r="K1796" s="723">
        <v>0.10714285714285714</v>
      </c>
      <c r="L1796" s="449"/>
      <c r="M1796" s="450">
        <v>84</v>
      </c>
      <c r="N1796" s="450">
        <v>8</v>
      </c>
      <c r="O1796" s="726">
        <f t="shared" si="58"/>
        <v>9.5238095238095233E-2</v>
      </c>
      <c r="P1796" s="727">
        <v>1</v>
      </c>
      <c r="Q1796" s="352">
        <f t="shared" si="59"/>
        <v>88.888888888888886</v>
      </c>
      <c r="R1796" s="348"/>
      <c r="S1796" s="722"/>
    </row>
    <row r="1797" spans="1:19" s="447" customFormat="1">
      <c r="A1797" s="446" t="s">
        <v>4</v>
      </c>
      <c r="B1797" s="579" t="s">
        <v>3</v>
      </c>
      <c r="C1797" s="412" t="s">
        <v>1920</v>
      </c>
      <c r="D1797" s="579" t="s">
        <v>3158</v>
      </c>
      <c r="E1797" s="415"/>
      <c r="F1797" s="448" t="s">
        <v>138</v>
      </c>
      <c r="G1797" s="412" t="s">
        <v>1945</v>
      </c>
      <c r="H1797" s="412" t="s">
        <v>11</v>
      </c>
      <c r="I1797" s="579" t="s">
        <v>6</v>
      </c>
      <c r="J1797" s="579" t="s">
        <v>66</v>
      </c>
      <c r="K1797" s="723">
        <v>0.14772727272727273</v>
      </c>
      <c r="L1797" s="449"/>
      <c r="M1797" s="450">
        <v>88</v>
      </c>
      <c r="N1797" s="450">
        <v>12</v>
      </c>
      <c r="O1797" s="726">
        <f t="shared" si="58"/>
        <v>0.13636363636363635</v>
      </c>
      <c r="P1797" s="727">
        <v>1</v>
      </c>
      <c r="Q1797" s="352">
        <f t="shared" si="59"/>
        <v>92.307692307692307</v>
      </c>
      <c r="R1797" s="348"/>
      <c r="S1797" s="722"/>
    </row>
    <row r="1798" spans="1:19" s="447" customFormat="1">
      <c r="A1798" s="446" t="s">
        <v>4</v>
      </c>
      <c r="B1798" s="579" t="s">
        <v>3</v>
      </c>
      <c r="C1798" s="412" t="s">
        <v>1920</v>
      </c>
      <c r="D1798" s="579" t="s">
        <v>3163</v>
      </c>
      <c r="E1798" s="415" t="s">
        <v>3186</v>
      </c>
      <c r="F1798" s="448" t="s">
        <v>138</v>
      </c>
      <c r="G1798" s="412" t="s">
        <v>1945</v>
      </c>
      <c r="H1798" s="412" t="s">
        <v>11</v>
      </c>
      <c r="I1798" s="579" t="s">
        <v>6</v>
      </c>
      <c r="J1798" s="579" t="s">
        <v>66</v>
      </c>
      <c r="K1798" s="723">
        <v>0.76923076923076938</v>
      </c>
      <c r="L1798" s="449"/>
      <c r="M1798" s="450">
        <v>26</v>
      </c>
      <c r="N1798" s="450">
        <v>18</v>
      </c>
      <c r="O1798" s="726">
        <f t="shared" si="58"/>
        <v>0.69230769230769229</v>
      </c>
      <c r="P1798" s="727">
        <v>1</v>
      </c>
      <c r="Q1798" s="352">
        <f t="shared" si="59"/>
        <v>89.999999999999986</v>
      </c>
      <c r="R1798" s="348"/>
      <c r="S1798" s="722"/>
    </row>
    <row r="1799" spans="1:19" s="447" customFormat="1">
      <c r="A1799" s="446" t="s">
        <v>4</v>
      </c>
      <c r="B1799" s="579" t="s">
        <v>591</v>
      </c>
      <c r="C1799" s="412" t="s">
        <v>1914</v>
      </c>
      <c r="D1799" s="579" t="s">
        <v>3163</v>
      </c>
      <c r="E1799" s="415"/>
      <c r="F1799" s="448" t="s">
        <v>138</v>
      </c>
      <c r="G1799" s="412" t="s">
        <v>1945</v>
      </c>
      <c r="H1799" s="412" t="s">
        <v>11</v>
      </c>
      <c r="I1799" s="579" t="s">
        <v>6</v>
      </c>
      <c r="J1799" s="579" t="s">
        <v>66</v>
      </c>
      <c r="K1799" s="723">
        <v>0.75609756097560976</v>
      </c>
      <c r="L1799" s="449"/>
      <c r="M1799" s="450">
        <v>41</v>
      </c>
      <c r="N1799" s="450">
        <v>29</v>
      </c>
      <c r="O1799" s="726">
        <f t="shared" si="58"/>
        <v>0.70731707317073167</v>
      </c>
      <c r="P1799" s="727">
        <v>1</v>
      </c>
      <c r="Q1799" s="352">
        <f t="shared" si="59"/>
        <v>93.548387096774192</v>
      </c>
      <c r="R1799" s="348"/>
      <c r="S1799" s="722"/>
    </row>
    <row r="1800" spans="1:19" s="447" customFormat="1">
      <c r="A1800" s="446" t="s">
        <v>4</v>
      </c>
      <c r="B1800" s="579" t="s">
        <v>591</v>
      </c>
      <c r="C1800" s="412" t="s">
        <v>1914</v>
      </c>
      <c r="D1800" s="579" t="s">
        <v>3164</v>
      </c>
      <c r="E1800" s="415"/>
      <c r="F1800" s="448" t="s">
        <v>138</v>
      </c>
      <c r="G1800" s="412" t="s">
        <v>1945</v>
      </c>
      <c r="H1800" s="412" t="s">
        <v>11</v>
      </c>
      <c r="I1800" s="579" t="s">
        <v>6</v>
      </c>
      <c r="J1800" s="579" t="s">
        <v>66</v>
      </c>
      <c r="K1800" s="723">
        <v>0.78787878787878785</v>
      </c>
      <c r="L1800" s="449"/>
      <c r="M1800" s="450">
        <v>33</v>
      </c>
      <c r="N1800" s="450">
        <v>23</v>
      </c>
      <c r="O1800" s="726">
        <f t="shared" si="58"/>
        <v>0.69696969696969702</v>
      </c>
      <c r="P1800" s="727">
        <v>1</v>
      </c>
      <c r="Q1800" s="352">
        <f t="shared" si="59"/>
        <v>88.461538461538453</v>
      </c>
      <c r="R1800" s="348"/>
      <c r="S1800" s="722"/>
    </row>
    <row r="1801" spans="1:19" s="447" customFormat="1">
      <c r="A1801" s="446" t="s">
        <v>4</v>
      </c>
      <c r="B1801" s="579" t="s">
        <v>591</v>
      </c>
      <c r="C1801" s="412" t="s">
        <v>1916</v>
      </c>
      <c r="D1801" s="579" t="s">
        <v>3163</v>
      </c>
      <c r="E1801" s="415" t="s">
        <v>3187</v>
      </c>
      <c r="F1801" s="448" t="s">
        <v>138</v>
      </c>
      <c r="G1801" s="412" t="s">
        <v>1945</v>
      </c>
      <c r="H1801" s="412" t="s">
        <v>11</v>
      </c>
      <c r="I1801" s="579" t="s">
        <v>6</v>
      </c>
      <c r="J1801" s="579" t="s">
        <v>66</v>
      </c>
      <c r="K1801" s="723">
        <v>0.75</v>
      </c>
      <c r="L1801" s="449"/>
      <c r="M1801" s="450">
        <v>12</v>
      </c>
      <c r="N1801" s="450">
        <v>7</v>
      </c>
      <c r="O1801" s="726">
        <f t="shared" si="58"/>
        <v>0.58333333333333337</v>
      </c>
      <c r="P1801" s="727">
        <v>1</v>
      </c>
      <c r="Q1801" s="352">
        <f t="shared" si="59"/>
        <v>77.777777777777786</v>
      </c>
      <c r="R1801" s="348"/>
      <c r="S1801" s="722"/>
    </row>
    <row r="1802" spans="1:19" s="447" customFormat="1">
      <c r="A1802" s="446" t="s">
        <v>4</v>
      </c>
      <c r="B1802" s="579" t="s">
        <v>591</v>
      </c>
      <c r="C1802" s="412" t="s">
        <v>1917</v>
      </c>
      <c r="D1802" s="579" t="s">
        <v>3163</v>
      </c>
      <c r="E1802" s="415" t="s">
        <v>3188</v>
      </c>
      <c r="F1802" s="448" t="s">
        <v>138</v>
      </c>
      <c r="G1802" s="412" t="s">
        <v>1945</v>
      </c>
      <c r="H1802" s="412" t="s">
        <v>11</v>
      </c>
      <c r="I1802" s="579" t="s">
        <v>6</v>
      </c>
      <c r="J1802" s="579" t="s">
        <v>66</v>
      </c>
      <c r="K1802" s="723">
        <v>0.77419354838709675</v>
      </c>
      <c r="L1802" s="449"/>
      <c r="M1802" s="450">
        <v>62</v>
      </c>
      <c r="N1802" s="450">
        <v>45</v>
      </c>
      <c r="O1802" s="726">
        <f t="shared" si="58"/>
        <v>0.72580645161290325</v>
      </c>
      <c r="P1802" s="727">
        <v>1</v>
      </c>
      <c r="Q1802" s="352">
        <f t="shared" si="59"/>
        <v>93.75</v>
      </c>
      <c r="R1802" s="348"/>
      <c r="S1802" s="722"/>
    </row>
    <row r="1803" spans="1:19" s="447" customFormat="1">
      <c r="A1803" s="446" t="s">
        <v>4</v>
      </c>
      <c r="B1803" s="579" t="s">
        <v>591</v>
      </c>
      <c r="C1803" s="412" t="s">
        <v>1917</v>
      </c>
      <c r="D1803" s="579" t="s">
        <v>3164</v>
      </c>
      <c r="E1803" s="415"/>
      <c r="F1803" s="448" t="s">
        <v>138</v>
      </c>
      <c r="G1803" s="412" t="s">
        <v>1945</v>
      </c>
      <c r="H1803" s="412" t="s">
        <v>11</v>
      </c>
      <c r="I1803" s="579" t="s">
        <v>6</v>
      </c>
      <c r="J1803" s="579" t="s">
        <v>66</v>
      </c>
      <c r="K1803" s="723">
        <v>0.8</v>
      </c>
      <c r="L1803" s="449"/>
      <c r="M1803" s="450">
        <v>25</v>
      </c>
      <c r="N1803" s="450">
        <v>18</v>
      </c>
      <c r="O1803" s="726">
        <f t="shared" si="58"/>
        <v>0.72</v>
      </c>
      <c r="P1803" s="727">
        <v>1</v>
      </c>
      <c r="Q1803" s="352">
        <f t="shared" si="59"/>
        <v>90</v>
      </c>
      <c r="R1803" s="348"/>
      <c r="S1803" s="722"/>
    </row>
    <row r="1804" spans="1:19" s="447" customFormat="1">
      <c r="A1804" s="446" t="s">
        <v>4</v>
      </c>
      <c r="B1804" s="579" t="s">
        <v>591</v>
      </c>
      <c r="C1804" s="412" t="s">
        <v>1920</v>
      </c>
      <c r="D1804" s="579" t="s">
        <v>3164</v>
      </c>
      <c r="E1804" s="415"/>
      <c r="F1804" s="448" t="s">
        <v>138</v>
      </c>
      <c r="G1804" s="412" t="s">
        <v>1945</v>
      </c>
      <c r="H1804" s="412" t="s">
        <v>11</v>
      </c>
      <c r="I1804" s="579" t="s">
        <v>6</v>
      </c>
      <c r="J1804" s="579" t="s">
        <v>66</v>
      </c>
      <c r="K1804" s="723">
        <v>0.76923076923076938</v>
      </c>
      <c r="L1804" s="449"/>
      <c r="M1804" s="450">
        <v>26</v>
      </c>
      <c r="N1804" s="450">
        <v>19</v>
      </c>
      <c r="O1804" s="726">
        <f t="shared" si="58"/>
        <v>0.73076923076923073</v>
      </c>
      <c r="P1804" s="727">
        <v>1</v>
      </c>
      <c r="Q1804" s="352">
        <f t="shared" si="59"/>
        <v>94.999999999999986</v>
      </c>
      <c r="R1804" s="348"/>
      <c r="S1804" s="722"/>
    </row>
    <row r="1805" spans="1:19" s="720" customFormat="1">
      <c r="A1805" s="714" t="s">
        <v>4</v>
      </c>
      <c r="B1805" s="526" t="s">
        <v>3160</v>
      </c>
      <c r="C1805" s="715" t="s">
        <v>38</v>
      </c>
      <c r="D1805" s="526" t="s">
        <v>3155</v>
      </c>
      <c r="E1805" s="716" t="s">
        <v>3156</v>
      </c>
      <c r="F1805" s="717" t="s">
        <v>137</v>
      </c>
      <c r="G1805" s="715" t="s">
        <v>1948</v>
      </c>
      <c r="H1805" s="715" t="s">
        <v>3246</v>
      </c>
      <c r="I1805" s="526" t="s">
        <v>5</v>
      </c>
      <c r="J1805" s="526" t="s">
        <v>3247</v>
      </c>
      <c r="K1805" s="718">
        <v>1</v>
      </c>
      <c r="L1805" s="719"/>
      <c r="M1805" s="450">
        <v>115</v>
      </c>
      <c r="N1805" s="450">
        <v>115</v>
      </c>
      <c r="O1805" s="726">
        <f>N1805/M1805</f>
        <v>1</v>
      </c>
      <c r="P1805" s="727">
        <v>1</v>
      </c>
      <c r="Q1805" s="352">
        <f>N1805/(M1805*K1805/100)</f>
        <v>100.00000000000001</v>
      </c>
      <c r="R1805" s="348"/>
    </row>
    <row r="1806" spans="1:19" s="720" customFormat="1">
      <c r="A1806" s="714" t="s">
        <v>4</v>
      </c>
      <c r="B1806" s="526" t="s">
        <v>3160</v>
      </c>
      <c r="C1806" s="715" t="s">
        <v>38</v>
      </c>
      <c r="D1806" s="526" t="s">
        <v>3157</v>
      </c>
      <c r="E1806" s="716"/>
      <c r="F1806" s="717" t="s">
        <v>137</v>
      </c>
      <c r="G1806" s="715" t="s">
        <v>1948</v>
      </c>
      <c r="H1806" s="715" t="s">
        <v>3246</v>
      </c>
      <c r="I1806" s="526" t="s">
        <v>5</v>
      </c>
      <c r="J1806" s="526" t="s">
        <v>66</v>
      </c>
      <c r="K1806" s="718">
        <v>1</v>
      </c>
      <c r="L1806" s="719"/>
      <c r="M1806" s="450">
        <v>139</v>
      </c>
      <c r="N1806" s="450">
        <v>139</v>
      </c>
      <c r="O1806" s="726">
        <f t="shared" ref="O1806:O1864" si="60">N1806/M1806</f>
        <v>1</v>
      </c>
      <c r="P1806" s="727">
        <v>1</v>
      </c>
      <c r="Q1806" s="352">
        <f t="shared" ref="Q1806:Q1864" si="61">N1806/(M1806*K1806/100)</f>
        <v>100</v>
      </c>
      <c r="R1806" s="348"/>
    </row>
    <row r="1807" spans="1:19" s="720" customFormat="1">
      <c r="A1807" s="714" t="s">
        <v>4</v>
      </c>
      <c r="B1807" s="526" t="s">
        <v>3160</v>
      </c>
      <c r="C1807" s="715" t="s">
        <v>38</v>
      </c>
      <c r="D1807" s="526" t="s">
        <v>3158</v>
      </c>
      <c r="E1807" s="716" t="s">
        <v>3159</v>
      </c>
      <c r="F1807" s="717" t="s">
        <v>137</v>
      </c>
      <c r="G1807" s="715" t="s">
        <v>1948</v>
      </c>
      <c r="H1807" s="715" t="s">
        <v>3246</v>
      </c>
      <c r="I1807" s="526" t="s">
        <v>5</v>
      </c>
      <c r="J1807" s="526" t="s">
        <v>66</v>
      </c>
      <c r="K1807" s="718">
        <v>1</v>
      </c>
      <c r="L1807" s="719"/>
      <c r="M1807" s="450">
        <v>25</v>
      </c>
      <c r="N1807" s="450">
        <v>25</v>
      </c>
      <c r="O1807" s="726">
        <f t="shared" si="60"/>
        <v>1</v>
      </c>
      <c r="P1807" s="727">
        <v>1</v>
      </c>
      <c r="Q1807" s="352">
        <f t="shared" si="61"/>
        <v>100</v>
      </c>
      <c r="R1807" s="348"/>
    </row>
    <row r="1808" spans="1:19" s="720" customFormat="1">
      <c r="A1808" s="714" t="s">
        <v>4</v>
      </c>
      <c r="B1808" s="526" t="s">
        <v>3160</v>
      </c>
      <c r="C1808" s="715" t="s">
        <v>1913</v>
      </c>
      <c r="D1808" s="526" t="s">
        <v>3161</v>
      </c>
      <c r="E1808" s="716"/>
      <c r="F1808" s="717" t="s">
        <v>137</v>
      </c>
      <c r="G1808" s="715" t="s">
        <v>1948</v>
      </c>
      <c r="H1808" s="715" t="s">
        <v>3246</v>
      </c>
      <c r="I1808" s="526" t="s">
        <v>5</v>
      </c>
      <c r="J1808" s="526" t="s">
        <v>66</v>
      </c>
      <c r="K1808" s="718">
        <v>1</v>
      </c>
      <c r="L1808" s="719"/>
      <c r="M1808" s="450">
        <v>1814</v>
      </c>
      <c r="N1808" s="450">
        <v>1814</v>
      </c>
      <c r="O1808" s="726">
        <f t="shared" si="60"/>
        <v>1</v>
      </c>
      <c r="P1808" s="727">
        <v>1</v>
      </c>
      <c r="Q1808" s="352">
        <f t="shared" si="61"/>
        <v>100</v>
      </c>
      <c r="R1808" s="348"/>
    </row>
    <row r="1809" spans="1:18" s="720" customFormat="1">
      <c r="A1809" s="714" t="s">
        <v>4</v>
      </c>
      <c r="B1809" s="526" t="s">
        <v>3160</v>
      </c>
      <c r="C1809" s="715" t="s">
        <v>1913</v>
      </c>
      <c r="D1809" s="526" t="s">
        <v>3155</v>
      </c>
      <c r="E1809" s="716"/>
      <c r="F1809" s="717" t="s">
        <v>137</v>
      </c>
      <c r="G1809" s="715" t="s">
        <v>1948</v>
      </c>
      <c r="H1809" s="715" t="s">
        <v>3246</v>
      </c>
      <c r="I1809" s="526" t="s">
        <v>5</v>
      </c>
      <c r="J1809" s="526" t="s">
        <v>66</v>
      </c>
      <c r="K1809" s="718">
        <v>1</v>
      </c>
      <c r="L1809" s="719"/>
      <c r="M1809" s="450">
        <v>14</v>
      </c>
      <c r="N1809" s="450">
        <v>14</v>
      </c>
      <c r="O1809" s="726">
        <f t="shared" si="60"/>
        <v>1</v>
      </c>
      <c r="P1809" s="727">
        <v>1</v>
      </c>
      <c r="Q1809" s="352">
        <f t="shared" si="61"/>
        <v>99.999999999999986</v>
      </c>
      <c r="R1809" s="348"/>
    </row>
    <row r="1810" spans="1:18" s="720" customFormat="1">
      <c r="A1810" s="714" t="s">
        <v>4</v>
      </c>
      <c r="B1810" s="526" t="s">
        <v>3160</v>
      </c>
      <c r="C1810" s="715" t="s">
        <v>1913</v>
      </c>
      <c r="D1810" s="526" t="s">
        <v>3157</v>
      </c>
      <c r="E1810" s="716"/>
      <c r="F1810" s="717" t="s">
        <v>137</v>
      </c>
      <c r="G1810" s="715" t="s">
        <v>1948</v>
      </c>
      <c r="H1810" s="715" t="s">
        <v>3246</v>
      </c>
      <c r="I1810" s="526" t="s">
        <v>5</v>
      </c>
      <c r="J1810" s="526" t="s">
        <v>66</v>
      </c>
      <c r="K1810" s="718">
        <v>1</v>
      </c>
      <c r="L1810" s="719"/>
      <c r="M1810" s="450">
        <v>84</v>
      </c>
      <c r="N1810" s="450">
        <v>84</v>
      </c>
      <c r="O1810" s="726">
        <f t="shared" si="60"/>
        <v>1</v>
      </c>
      <c r="P1810" s="727">
        <v>1</v>
      </c>
      <c r="Q1810" s="352">
        <f t="shared" si="61"/>
        <v>100</v>
      </c>
      <c r="R1810" s="348"/>
    </row>
    <row r="1811" spans="1:18" s="720" customFormat="1">
      <c r="A1811" s="714" t="s">
        <v>4</v>
      </c>
      <c r="B1811" s="526" t="s">
        <v>3160</v>
      </c>
      <c r="C1811" s="715" t="s">
        <v>1914</v>
      </c>
      <c r="D1811" s="526" t="s">
        <v>3157</v>
      </c>
      <c r="E1811" s="716" t="s">
        <v>3162</v>
      </c>
      <c r="F1811" s="717" t="s">
        <v>137</v>
      </c>
      <c r="G1811" s="715" t="s">
        <v>1948</v>
      </c>
      <c r="H1811" s="715" t="s">
        <v>3246</v>
      </c>
      <c r="I1811" s="526" t="s">
        <v>5</v>
      </c>
      <c r="J1811" s="526" t="s">
        <v>66</v>
      </c>
      <c r="K1811" s="718">
        <v>1</v>
      </c>
      <c r="L1811" s="719"/>
      <c r="M1811" s="450">
        <v>66</v>
      </c>
      <c r="N1811" s="450">
        <v>66</v>
      </c>
      <c r="O1811" s="726">
        <f t="shared" si="60"/>
        <v>1</v>
      </c>
      <c r="P1811" s="727">
        <v>1</v>
      </c>
      <c r="Q1811" s="352">
        <f t="shared" si="61"/>
        <v>100</v>
      </c>
      <c r="R1811" s="348"/>
    </row>
    <row r="1812" spans="1:18" s="720" customFormat="1">
      <c r="A1812" s="714" t="s">
        <v>4</v>
      </c>
      <c r="B1812" s="526" t="s">
        <v>3160</v>
      </c>
      <c r="C1812" s="715" t="s">
        <v>1914</v>
      </c>
      <c r="D1812" s="526" t="s">
        <v>3158</v>
      </c>
      <c r="E1812" s="716"/>
      <c r="F1812" s="717" t="s">
        <v>137</v>
      </c>
      <c r="G1812" s="715" t="s">
        <v>1948</v>
      </c>
      <c r="H1812" s="715" t="s">
        <v>3246</v>
      </c>
      <c r="I1812" s="526" t="s">
        <v>5</v>
      </c>
      <c r="J1812" s="526" t="s">
        <v>66</v>
      </c>
      <c r="K1812" s="718">
        <v>1</v>
      </c>
      <c r="L1812" s="719"/>
      <c r="M1812" s="450">
        <v>75</v>
      </c>
      <c r="N1812" s="450">
        <v>75</v>
      </c>
      <c r="O1812" s="726">
        <f t="shared" si="60"/>
        <v>1</v>
      </c>
      <c r="P1812" s="727">
        <v>1</v>
      </c>
      <c r="Q1812" s="352">
        <f t="shared" si="61"/>
        <v>100</v>
      </c>
      <c r="R1812" s="348"/>
    </row>
    <row r="1813" spans="1:18" s="720" customFormat="1">
      <c r="A1813" s="714" t="s">
        <v>4</v>
      </c>
      <c r="B1813" s="526" t="s">
        <v>3160</v>
      </c>
      <c r="C1813" s="715" t="s">
        <v>1914</v>
      </c>
      <c r="D1813" s="526" t="s">
        <v>3163</v>
      </c>
      <c r="E1813" s="716"/>
      <c r="F1813" s="717" t="s">
        <v>137</v>
      </c>
      <c r="G1813" s="715" t="s">
        <v>1948</v>
      </c>
      <c r="H1813" s="715" t="s">
        <v>3246</v>
      </c>
      <c r="I1813" s="526" t="s">
        <v>5</v>
      </c>
      <c r="J1813" s="526" t="s">
        <v>66</v>
      </c>
      <c r="K1813" s="718">
        <v>1</v>
      </c>
      <c r="L1813" s="719"/>
      <c r="M1813" s="450">
        <v>108</v>
      </c>
      <c r="N1813" s="450">
        <v>108</v>
      </c>
      <c r="O1813" s="726">
        <f t="shared" si="60"/>
        <v>1</v>
      </c>
      <c r="P1813" s="727">
        <v>1</v>
      </c>
      <c r="Q1813" s="352">
        <f t="shared" si="61"/>
        <v>100</v>
      </c>
      <c r="R1813" s="348"/>
    </row>
    <row r="1814" spans="1:18" s="720" customFormat="1">
      <c r="A1814" s="714" t="s">
        <v>4</v>
      </c>
      <c r="B1814" s="526" t="s">
        <v>3160</v>
      </c>
      <c r="C1814" s="715" t="s">
        <v>1914</v>
      </c>
      <c r="D1814" s="526" t="s">
        <v>3164</v>
      </c>
      <c r="E1814" s="716"/>
      <c r="F1814" s="717" t="s">
        <v>137</v>
      </c>
      <c r="G1814" s="715" t="s">
        <v>1948</v>
      </c>
      <c r="H1814" s="715" t="s">
        <v>3246</v>
      </c>
      <c r="I1814" s="526" t="s">
        <v>5</v>
      </c>
      <c r="J1814" s="526" t="s">
        <v>66</v>
      </c>
      <c r="K1814" s="718">
        <v>1</v>
      </c>
      <c r="L1814" s="719"/>
      <c r="M1814" s="450">
        <v>13</v>
      </c>
      <c r="N1814" s="450">
        <v>13</v>
      </c>
      <c r="O1814" s="726">
        <f t="shared" si="60"/>
        <v>1</v>
      </c>
      <c r="P1814" s="727">
        <v>1</v>
      </c>
      <c r="Q1814" s="352">
        <f t="shared" si="61"/>
        <v>100</v>
      </c>
      <c r="R1814" s="348"/>
    </row>
    <row r="1815" spans="1:18" s="720" customFormat="1">
      <c r="A1815" s="714" t="s">
        <v>4</v>
      </c>
      <c r="B1815" s="526" t="s">
        <v>3160</v>
      </c>
      <c r="C1815" s="715" t="s">
        <v>1915</v>
      </c>
      <c r="D1815" s="526" t="s">
        <v>3155</v>
      </c>
      <c r="E1815" s="716"/>
      <c r="F1815" s="717" t="s">
        <v>137</v>
      </c>
      <c r="G1815" s="715" t="s">
        <v>1948</v>
      </c>
      <c r="H1815" s="715" t="s">
        <v>3246</v>
      </c>
      <c r="I1815" s="526" t="s">
        <v>5</v>
      </c>
      <c r="J1815" s="526" t="s">
        <v>66</v>
      </c>
      <c r="K1815" s="718">
        <v>1</v>
      </c>
      <c r="L1815" s="719"/>
      <c r="M1815" s="450">
        <v>71</v>
      </c>
      <c r="N1815" s="450">
        <v>71</v>
      </c>
      <c r="O1815" s="726">
        <f t="shared" si="60"/>
        <v>1</v>
      </c>
      <c r="P1815" s="727">
        <v>1</v>
      </c>
      <c r="Q1815" s="352">
        <f t="shared" si="61"/>
        <v>100</v>
      </c>
      <c r="R1815" s="348"/>
    </row>
    <row r="1816" spans="1:18" s="720" customFormat="1">
      <c r="A1816" s="714" t="s">
        <v>4</v>
      </c>
      <c r="B1816" s="526" t="s">
        <v>3160</v>
      </c>
      <c r="C1816" s="715" t="s">
        <v>1915</v>
      </c>
      <c r="D1816" s="526" t="s">
        <v>3155</v>
      </c>
      <c r="E1816" s="716" t="s">
        <v>3165</v>
      </c>
      <c r="F1816" s="717" t="s">
        <v>137</v>
      </c>
      <c r="G1816" s="715" t="s">
        <v>1948</v>
      </c>
      <c r="H1816" s="715" t="s">
        <v>3246</v>
      </c>
      <c r="I1816" s="526" t="s">
        <v>5</v>
      </c>
      <c r="J1816" s="526" t="s">
        <v>66</v>
      </c>
      <c r="K1816" s="718">
        <v>1</v>
      </c>
      <c r="L1816" s="719" t="s">
        <v>3166</v>
      </c>
      <c r="M1816" s="450">
        <v>12</v>
      </c>
      <c r="N1816" s="450">
        <v>12</v>
      </c>
      <c r="O1816" s="726">
        <f t="shared" si="60"/>
        <v>1</v>
      </c>
      <c r="P1816" s="727">
        <v>1</v>
      </c>
      <c r="Q1816" s="352">
        <f t="shared" si="61"/>
        <v>100</v>
      </c>
      <c r="R1816" s="348"/>
    </row>
    <row r="1817" spans="1:18" s="720" customFormat="1">
      <c r="A1817" s="714" t="s">
        <v>4</v>
      </c>
      <c r="B1817" s="526" t="s">
        <v>3160</v>
      </c>
      <c r="C1817" s="715" t="s">
        <v>1915</v>
      </c>
      <c r="D1817" s="526" t="s">
        <v>3157</v>
      </c>
      <c r="E1817" s="716"/>
      <c r="F1817" s="717" t="s">
        <v>137</v>
      </c>
      <c r="G1817" s="715" t="s">
        <v>1948</v>
      </c>
      <c r="H1817" s="715" t="s">
        <v>3246</v>
      </c>
      <c r="I1817" s="526" t="s">
        <v>5</v>
      </c>
      <c r="J1817" s="526" t="s">
        <v>66</v>
      </c>
      <c r="K1817" s="718">
        <v>1</v>
      </c>
      <c r="L1817" s="719"/>
      <c r="M1817" s="450">
        <v>58</v>
      </c>
      <c r="N1817" s="450">
        <v>58</v>
      </c>
      <c r="O1817" s="726">
        <f t="shared" si="60"/>
        <v>1</v>
      </c>
      <c r="P1817" s="727">
        <v>1</v>
      </c>
      <c r="Q1817" s="352">
        <f t="shared" si="61"/>
        <v>100</v>
      </c>
      <c r="R1817" s="348"/>
    </row>
    <row r="1818" spans="1:18" s="720" customFormat="1">
      <c r="A1818" s="714" t="s">
        <v>4</v>
      </c>
      <c r="B1818" s="526" t="s">
        <v>3160</v>
      </c>
      <c r="C1818" s="715" t="s">
        <v>1916</v>
      </c>
      <c r="D1818" s="526" t="s">
        <v>3155</v>
      </c>
      <c r="E1818" s="716" t="s">
        <v>3167</v>
      </c>
      <c r="F1818" s="717" t="s">
        <v>137</v>
      </c>
      <c r="G1818" s="715" t="s">
        <v>1948</v>
      </c>
      <c r="H1818" s="715" t="s">
        <v>3246</v>
      </c>
      <c r="I1818" s="526" t="s">
        <v>5</v>
      </c>
      <c r="J1818" s="526" t="s">
        <v>66</v>
      </c>
      <c r="K1818" s="718">
        <v>1</v>
      </c>
      <c r="L1818" s="719"/>
      <c r="M1818" s="450">
        <v>63</v>
      </c>
      <c r="N1818" s="450">
        <v>63</v>
      </c>
      <c r="O1818" s="726">
        <f t="shared" si="60"/>
        <v>1</v>
      </c>
      <c r="P1818" s="727">
        <v>1</v>
      </c>
      <c r="Q1818" s="352">
        <f t="shared" si="61"/>
        <v>100</v>
      </c>
      <c r="R1818" s="348"/>
    </row>
    <row r="1819" spans="1:18" s="720" customFormat="1">
      <c r="A1819" s="714" t="s">
        <v>4</v>
      </c>
      <c r="B1819" s="526" t="s">
        <v>3160</v>
      </c>
      <c r="C1819" s="715" t="s">
        <v>1916</v>
      </c>
      <c r="D1819" s="526" t="s">
        <v>3155</v>
      </c>
      <c r="E1819" s="716" t="s">
        <v>3168</v>
      </c>
      <c r="F1819" s="717" t="s">
        <v>137</v>
      </c>
      <c r="G1819" s="715" t="s">
        <v>1948</v>
      </c>
      <c r="H1819" s="715" t="s">
        <v>3246</v>
      </c>
      <c r="I1819" s="526" t="s">
        <v>5</v>
      </c>
      <c r="J1819" s="526" t="s">
        <v>66</v>
      </c>
      <c r="K1819" s="718">
        <v>1</v>
      </c>
      <c r="L1819" s="719" t="s">
        <v>3166</v>
      </c>
      <c r="M1819" s="450">
        <v>43</v>
      </c>
      <c r="N1819" s="450">
        <v>43</v>
      </c>
      <c r="O1819" s="726">
        <f t="shared" si="60"/>
        <v>1</v>
      </c>
      <c r="P1819" s="727">
        <v>1</v>
      </c>
      <c r="Q1819" s="352">
        <f t="shared" si="61"/>
        <v>100</v>
      </c>
      <c r="R1819" s="348"/>
    </row>
    <row r="1820" spans="1:18" s="720" customFormat="1">
      <c r="A1820" s="714" t="s">
        <v>4</v>
      </c>
      <c r="B1820" s="526" t="s">
        <v>3160</v>
      </c>
      <c r="C1820" s="715" t="s">
        <v>1916</v>
      </c>
      <c r="D1820" s="526" t="s">
        <v>3157</v>
      </c>
      <c r="E1820" s="716"/>
      <c r="F1820" s="717" t="s">
        <v>137</v>
      </c>
      <c r="G1820" s="715" t="s">
        <v>1948</v>
      </c>
      <c r="H1820" s="715" t="s">
        <v>3246</v>
      </c>
      <c r="I1820" s="526" t="s">
        <v>5</v>
      </c>
      <c r="J1820" s="526" t="s">
        <v>66</v>
      </c>
      <c r="K1820" s="718">
        <v>1</v>
      </c>
      <c r="L1820" s="719"/>
      <c r="M1820" s="450">
        <v>81</v>
      </c>
      <c r="N1820" s="450">
        <v>81</v>
      </c>
      <c r="O1820" s="726">
        <f t="shared" si="60"/>
        <v>1</v>
      </c>
      <c r="P1820" s="727">
        <v>1</v>
      </c>
      <c r="Q1820" s="352">
        <f t="shared" si="61"/>
        <v>100</v>
      </c>
      <c r="R1820" s="348"/>
    </row>
    <row r="1821" spans="1:18" s="720" customFormat="1">
      <c r="A1821" s="714" t="s">
        <v>4</v>
      </c>
      <c r="B1821" s="526" t="s">
        <v>3160</v>
      </c>
      <c r="C1821" s="715" t="s">
        <v>1916</v>
      </c>
      <c r="D1821" s="526" t="s">
        <v>3157</v>
      </c>
      <c r="E1821" s="716"/>
      <c r="F1821" s="717" t="s">
        <v>137</v>
      </c>
      <c r="G1821" s="715" t="s">
        <v>1948</v>
      </c>
      <c r="H1821" s="715" t="s">
        <v>3246</v>
      </c>
      <c r="I1821" s="526" t="s">
        <v>5</v>
      </c>
      <c r="J1821" s="526" t="s">
        <v>66</v>
      </c>
      <c r="K1821" s="718">
        <v>1</v>
      </c>
      <c r="L1821" s="719" t="s">
        <v>3166</v>
      </c>
      <c r="M1821" s="450">
        <v>27</v>
      </c>
      <c r="N1821" s="450">
        <v>27</v>
      </c>
      <c r="O1821" s="726">
        <f t="shared" si="60"/>
        <v>1</v>
      </c>
      <c r="P1821" s="727">
        <v>1</v>
      </c>
      <c r="Q1821" s="352">
        <f t="shared" si="61"/>
        <v>100</v>
      </c>
      <c r="R1821" s="348"/>
    </row>
    <row r="1822" spans="1:18" s="720" customFormat="1">
      <c r="A1822" s="714" t="s">
        <v>4</v>
      </c>
      <c r="B1822" s="526" t="s">
        <v>3160</v>
      </c>
      <c r="C1822" s="715" t="s">
        <v>1916</v>
      </c>
      <c r="D1822" s="526" t="s">
        <v>3157</v>
      </c>
      <c r="E1822" s="716" t="s">
        <v>3169</v>
      </c>
      <c r="F1822" s="717" t="s">
        <v>137</v>
      </c>
      <c r="G1822" s="715" t="s">
        <v>1948</v>
      </c>
      <c r="H1822" s="715" t="s">
        <v>3246</v>
      </c>
      <c r="I1822" s="526" t="s">
        <v>5</v>
      </c>
      <c r="J1822" s="526" t="s">
        <v>66</v>
      </c>
      <c r="K1822" s="718">
        <v>1</v>
      </c>
      <c r="L1822" s="719" t="s">
        <v>3170</v>
      </c>
      <c r="M1822" s="450">
        <v>19</v>
      </c>
      <c r="N1822" s="450">
        <v>19</v>
      </c>
      <c r="O1822" s="726">
        <f t="shared" si="60"/>
        <v>1</v>
      </c>
      <c r="P1822" s="727">
        <v>1</v>
      </c>
      <c r="Q1822" s="352">
        <f t="shared" si="61"/>
        <v>100</v>
      </c>
      <c r="R1822" s="348"/>
    </row>
    <row r="1823" spans="1:18" s="720" customFormat="1">
      <c r="A1823" s="714" t="s">
        <v>4</v>
      </c>
      <c r="B1823" s="526" t="s">
        <v>3160</v>
      </c>
      <c r="C1823" s="715" t="s">
        <v>1916</v>
      </c>
      <c r="D1823" s="526" t="s">
        <v>3158</v>
      </c>
      <c r="E1823" s="716"/>
      <c r="F1823" s="717" t="s">
        <v>137</v>
      </c>
      <c r="G1823" s="715" t="s">
        <v>1948</v>
      </c>
      <c r="H1823" s="715" t="s">
        <v>3246</v>
      </c>
      <c r="I1823" s="526" t="s">
        <v>5</v>
      </c>
      <c r="J1823" s="526" t="s">
        <v>66</v>
      </c>
      <c r="K1823" s="718">
        <v>1</v>
      </c>
      <c r="L1823" s="719"/>
      <c r="M1823" s="450">
        <v>29</v>
      </c>
      <c r="N1823" s="450">
        <v>29</v>
      </c>
      <c r="O1823" s="726">
        <f t="shared" si="60"/>
        <v>1</v>
      </c>
      <c r="P1823" s="727">
        <v>1</v>
      </c>
      <c r="Q1823" s="352">
        <f t="shared" si="61"/>
        <v>100</v>
      </c>
      <c r="R1823" s="348"/>
    </row>
    <row r="1824" spans="1:18" s="720" customFormat="1">
      <c r="A1824" s="714" t="s">
        <v>4</v>
      </c>
      <c r="B1824" s="526" t="s">
        <v>3160</v>
      </c>
      <c r="C1824" s="715" t="s">
        <v>1916</v>
      </c>
      <c r="D1824" s="526" t="s">
        <v>3163</v>
      </c>
      <c r="E1824" s="716"/>
      <c r="F1824" s="717" t="s">
        <v>137</v>
      </c>
      <c r="G1824" s="715" t="s">
        <v>1948</v>
      </c>
      <c r="H1824" s="715" t="s">
        <v>3246</v>
      </c>
      <c r="I1824" s="526" t="s">
        <v>5</v>
      </c>
      <c r="J1824" s="526" t="s">
        <v>66</v>
      </c>
      <c r="K1824" s="718">
        <v>1</v>
      </c>
      <c r="L1824" s="719"/>
      <c r="M1824" s="450">
        <v>25</v>
      </c>
      <c r="N1824" s="450">
        <v>25</v>
      </c>
      <c r="O1824" s="726">
        <f t="shared" si="60"/>
        <v>1</v>
      </c>
      <c r="P1824" s="727">
        <v>1</v>
      </c>
      <c r="Q1824" s="352">
        <f t="shared" si="61"/>
        <v>100</v>
      </c>
      <c r="R1824" s="348"/>
    </row>
    <row r="1825" spans="1:18" s="720" customFormat="1">
      <c r="A1825" s="714" t="s">
        <v>4</v>
      </c>
      <c r="B1825" s="526" t="s">
        <v>3160</v>
      </c>
      <c r="C1825" s="715" t="s">
        <v>1916</v>
      </c>
      <c r="D1825" s="526" t="s">
        <v>3163</v>
      </c>
      <c r="E1825" s="716" t="s">
        <v>3171</v>
      </c>
      <c r="F1825" s="717" t="s">
        <v>137</v>
      </c>
      <c r="G1825" s="715" t="s">
        <v>1948</v>
      </c>
      <c r="H1825" s="715" t="s">
        <v>3246</v>
      </c>
      <c r="I1825" s="526" t="s">
        <v>5</v>
      </c>
      <c r="J1825" s="526" t="s">
        <v>66</v>
      </c>
      <c r="K1825" s="718">
        <v>1</v>
      </c>
      <c r="L1825" s="719" t="s">
        <v>3166</v>
      </c>
      <c r="M1825" s="450">
        <v>22</v>
      </c>
      <c r="N1825" s="450">
        <v>22</v>
      </c>
      <c r="O1825" s="726">
        <f t="shared" si="60"/>
        <v>1</v>
      </c>
      <c r="P1825" s="727">
        <v>1</v>
      </c>
      <c r="Q1825" s="352">
        <f t="shared" si="61"/>
        <v>100</v>
      </c>
      <c r="R1825" s="348"/>
    </row>
    <row r="1826" spans="1:18" s="720" customFormat="1">
      <c r="A1826" s="714" t="s">
        <v>4</v>
      </c>
      <c r="B1826" s="526" t="s">
        <v>3160</v>
      </c>
      <c r="C1826" s="715" t="s">
        <v>1917</v>
      </c>
      <c r="D1826" s="526" t="s">
        <v>3158</v>
      </c>
      <c r="E1826" s="716" t="s">
        <v>3172</v>
      </c>
      <c r="F1826" s="717" t="s">
        <v>137</v>
      </c>
      <c r="G1826" s="715" t="s">
        <v>1948</v>
      </c>
      <c r="H1826" s="715" t="s">
        <v>3246</v>
      </c>
      <c r="I1826" s="526" t="s">
        <v>5</v>
      </c>
      <c r="J1826" s="526" t="s">
        <v>66</v>
      </c>
      <c r="K1826" s="718">
        <v>1</v>
      </c>
      <c r="L1826" s="719"/>
      <c r="M1826" s="450">
        <v>11</v>
      </c>
      <c r="N1826" s="450">
        <v>11</v>
      </c>
      <c r="O1826" s="726">
        <f t="shared" si="60"/>
        <v>1</v>
      </c>
      <c r="P1826" s="727">
        <v>1</v>
      </c>
      <c r="Q1826" s="352">
        <f t="shared" si="61"/>
        <v>100</v>
      </c>
      <c r="R1826" s="348"/>
    </row>
    <row r="1827" spans="1:18" s="720" customFormat="1">
      <c r="A1827" s="714" t="s">
        <v>4</v>
      </c>
      <c r="B1827" s="526" t="s">
        <v>3160</v>
      </c>
      <c r="C1827" s="715" t="s">
        <v>1917</v>
      </c>
      <c r="D1827" s="526" t="s">
        <v>3163</v>
      </c>
      <c r="E1827" s="716"/>
      <c r="F1827" s="717" t="s">
        <v>137</v>
      </c>
      <c r="G1827" s="715" t="s">
        <v>1948</v>
      </c>
      <c r="H1827" s="715" t="s">
        <v>3246</v>
      </c>
      <c r="I1827" s="526" t="s">
        <v>5</v>
      </c>
      <c r="J1827" s="526" t="s">
        <v>66</v>
      </c>
      <c r="K1827" s="718">
        <v>1</v>
      </c>
      <c r="L1827" s="719"/>
      <c r="M1827" s="450">
        <v>30</v>
      </c>
      <c r="N1827" s="450">
        <v>30</v>
      </c>
      <c r="O1827" s="726">
        <f t="shared" si="60"/>
        <v>1</v>
      </c>
      <c r="P1827" s="727">
        <v>1</v>
      </c>
      <c r="Q1827" s="352">
        <f t="shared" si="61"/>
        <v>100</v>
      </c>
      <c r="R1827" s="348"/>
    </row>
    <row r="1828" spans="1:18" s="720" customFormat="1">
      <c r="A1828" s="714" t="s">
        <v>4</v>
      </c>
      <c r="B1828" s="526" t="s">
        <v>3160</v>
      </c>
      <c r="C1828" s="715" t="s">
        <v>1918</v>
      </c>
      <c r="D1828" s="526" t="s">
        <v>3163</v>
      </c>
      <c r="E1828" s="716" t="s">
        <v>3173</v>
      </c>
      <c r="F1828" s="717" t="s">
        <v>137</v>
      </c>
      <c r="G1828" s="715" t="s">
        <v>1948</v>
      </c>
      <c r="H1828" s="715" t="s">
        <v>3246</v>
      </c>
      <c r="I1828" s="526" t="s">
        <v>5</v>
      </c>
      <c r="J1828" s="526" t="s">
        <v>66</v>
      </c>
      <c r="K1828" s="718">
        <v>1</v>
      </c>
      <c r="L1828" s="719"/>
      <c r="M1828" s="450">
        <v>55</v>
      </c>
      <c r="N1828" s="450">
        <v>55</v>
      </c>
      <c r="O1828" s="726">
        <f t="shared" si="60"/>
        <v>1</v>
      </c>
      <c r="P1828" s="727">
        <v>1</v>
      </c>
      <c r="Q1828" s="352">
        <f t="shared" si="61"/>
        <v>99.999999999999986</v>
      </c>
      <c r="R1828" s="348"/>
    </row>
    <row r="1829" spans="1:18" s="720" customFormat="1">
      <c r="A1829" s="714" t="s">
        <v>4</v>
      </c>
      <c r="B1829" s="526" t="s">
        <v>3160</v>
      </c>
      <c r="C1829" s="715" t="s">
        <v>1919</v>
      </c>
      <c r="D1829" s="526" t="s">
        <v>3161</v>
      </c>
      <c r="E1829" s="716"/>
      <c r="F1829" s="717" t="s">
        <v>137</v>
      </c>
      <c r="G1829" s="715" t="s">
        <v>1948</v>
      </c>
      <c r="H1829" s="715" t="s">
        <v>3246</v>
      </c>
      <c r="I1829" s="526" t="s">
        <v>5</v>
      </c>
      <c r="J1829" s="526" t="s">
        <v>66</v>
      </c>
      <c r="K1829" s="718">
        <v>1</v>
      </c>
      <c r="L1829" s="719"/>
      <c r="M1829" s="450">
        <v>1954</v>
      </c>
      <c r="N1829" s="450">
        <v>1954</v>
      </c>
      <c r="O1829" s="726">
        <f t="shared" si="60"/>
        <v>1</v>
      </c>
      <c r="P1829" s="727">
        <v>1</v>
      </c>
      <c r="Q1829" s="352">
        <f t="shared" si="61"/>
        <v>100</v>
      </c>
      <c r="R1829" s="348"/>
    </row>
    <row r="1830" spans="1:18" s="720" customFormat="1">
      <c r="A1830" s="714" t="s">
        <v>4</v>
      </c>
      <c r="B1830" s="526" t="s">
        <v>3160</v>
      </c>
      <c r="C1830" s="715" t="s">
        <v>1919</v>
      </c>
      <c r="D1830" s="526" t="s">
        <v>3161</v>
      </c>
      <c r="E1830" s="716"/>
      <c r="F1830" s="717" t="s">
        <v>137</v>
      </c>
      <c r="G1830" s="715" t="s">
        <v>1948</v>
      </c>
      <c r="H1830" s="715" t="s">
        <v>3246</v>
      </c>
      <c r="I1830" s="526" t="s">
        <v>5</v>
      </c>
      <c r="J1830" s="526" t="s">
        <v>66</v>
      </c>
      <c r="K1830" s="718">
        <v>1</v>
      </c>
      <c r="L1830" s="719" t="s">
        <v>3166</v>
      </c>
      <c r="M1830" s="450">
        <v>465</v>
      </c>
      <c r="N1830" s="450">
        <v>465</v>
      </c>
      <c r="O1830" s="726">
        <f t="shared" si="60"/>
        <v>1</v>
      </c>
      <c r="P1830" s="727">
        <v>1</v>
      </c>
      <c r="Q1830" s="352">
        <f t="shared" si="61"/>
        <v>99.999999999999986</v>
      </c>
      <c r="R1830" s="348"/>
    </row>
    <row r="1831" spans="1:18" s="720" customFormat="1">
      <c r="A1831" s="714" t="s">
        <v>4</v>
      </c>
      <c r="B1831" s="526" t="s">
        <v>3160</v>
      </c>
      <c r="C1831" s="715" t="s">
        <v>1919</v>
      </c>
      <c r="D1831" s="526" t="s">
        <v>3155</v>
      </c>
      <c r="E1831" s="716"/>
      <c r="F1831" s="717" t="s">
        <v>137</v>
      </c>
      <c r="G1831" s="715" t="s">
        <v>1948</v>
      </c>
      <c r="H1831" s="715" t="s">
        <v>3246</v>
      </c>
      <c r="I1831" s="526" t="s">
        <v>5</v>
      </c>
      <c r="J1831" s="526" t="s">
        <v>66</v>
      </c>
      <c r="K1831" s="718">
        <v>1</v>
      </c>
      <c r="L1831" s="719"/>
      <c r="M1831" s="450">
        <v>60</v>
      </c>
      <c r="N1831" s="450">
        <v>60</v>
      </c>
      <c r="O1831" s="726">
        <f t="shared" si="60"/>
        <v>1</v>
      </c>
      <c r="P1831" s="727">
        <v>1</v>
      </c>
      <c r="Q1831" s="352">
        <f t="shared" si="61"/>
        <v>100</v>
      </c>
      <c r="R1831" s="348"/>
    </row>
    <row r="1832" spans="1:18" s="720" customFormat="1">
      <c r="A1832" s="714" t="s">
        <v>4</v>
      </c>
      <c r="B1832" s="526" t="s">
        <v>3160</v>
      </c>
      <c r="C1832" s="715" t="s">
        <v>1919</v>
      </c>
      <c r="D1832" s="526" t="s">
        <v>3155</v>
      </c>
      <c r="E1832" s="716" t="s">
        <v>3174</v>
      </c>
      <c r="F1832" s="717" t="s">
        <v>137</v>
      </c>
      <c r="G1832" s="715" t="s">
        <v>1948</v>
      </c>
      <c r="H1832" s="715" t="s">
        <v>3246</v>
      </c>
      <c r="I1832" s="526" t="s">
        <v>5</v>
      </c>
      <c r="J1832" s="526" t="s">
        <v>66</v>
      </c>
      <c r="K1832" s="718">
        <v>1</v>
      </c>
      <c r="L1832" s="719" t="s">
        <v>3166</v>
      </c>
      <c r="M1832" s="450">
        <v>20</v>
      </c>
      <c r="N1832" s="450">
        <v>20</v>
      </c>
      <c r="O1832" s="726">
        <f t="shared" si="60"/>
        <v>1</v>
      </c>
      <c r="P1832" s="727">
        <v>1</v>
      </c>
      <c r="Q1832" s="352">
        <f t="shared" si="61"/>
        <v>100</v>
      </c>
      <c r="R1832" s="348"/>
    </row>
    <row r="1833" spans="1:18" s="720" customFormat="1">
      <c r="A1833" s="714" t="s">
        <v>4</v>
      </c>
      <c r="B1833" s="526" t="s">
        <v>3160</v>
      </c>
      <c r="C1833" s="715" t="s">
        <v>1919</v>
      </c>
      <c r="D1833" s="526" t="s">
        <v>3157</v>
      </c>
      <c r="E1833" s="716" t="s">
        <v>3175</v>
      </c>
      <c r="F1833" s="717" t="s">
        <v>137</v>
      </c>
      <c r="G1833" s="715" t="s">
        <v>1948</v>
      </c>
      <c r="H1833" s="715" t="s">
        <v>3246</v>
      </c>
      <c r="I1833" s="526" t="s">
        <v>5</v>
      </c>
      <c r="J1833" s="526" t="s">
        <v>66</v>
      </c>
      <c r="K1833" s="718">
        <v>1</v>
      </c>
      <c r="L1833" s="719"/>
      <c r="M1833" s="450">
        <v>42</v>
      </c>
      <c r="N1833" s="450">
        <v>42</v>
      </c>
      <c r="O1833" s="726">
        <f t="shared" si="60"/>
        <v>1</v>
      </c>
      <c r="P1833" s="727">
        <v>1</v>
      </c>
      <c r="Q1833" s="352">
        <f t="shared" si="61"/>
        <v>100</v>
      </c>
      <c r="R1833" s="348"/>
    </row>
    <row r="1834" spans="1:18" s="720" customFormat="1">
      <c r="A1834" s="714" t="s">
        <v>4</v>
      </c>
      <c r="B1834" s="526" t="s">
        <v>3160</v>
      </c>
      <c r="C1834" s="715" t="s">
        <v>1920</v>
      </c>
      <c r="D1834" s="526" t="s">
        <v>3155</v>
      </c>
      <c r="E1834" s="716" t="s">
        <v>3176</v>
      </c>
      <c r="F1834" s="717" t="s">
        <v>137</v>
      </c>
      <c r="G1834" s="715" t="s">
        <v>1948</v>
      </c>
      <c r="H1834" s="715" t="s">
        <v>3246</v>
      </c>
      <c r="I1834" s="526" t="s">
        <v>5</v>
      </c>
      <c r="J1834" s="526" t="s">
        <v>66</v>
      </c>
      <c r="K1834" s="718">
        <v>1</v>
      </c>
      <c r="L1834" s="719"/>
      <c r="M1834" s="450">
        <v>18</v>
      </c>
      <c r="N1834" s="450">
        <v>18</v>
      </c>
      <c r="O1834" s="726">
        <f t="shared" si="60"/>
        <v>1</v>
      </c>
      <c r="P1834" s="727">
        <v>1</v>
      </c>
      <c r="Q1834" s="352">
        <f t="shared" si="61"/>
        <v>100</v>
      </c>
      <c r="R1834" s="348"/>
    </row>
    <row r="1835" spans="1:18" s="720" customFormat="1">
      <c r="A1835" s="714" t="s">
        <v>4</v>
      </c>
      <c r="B1835" s="526" t="s">
        <v>3160</v>
      </c>
      <c r="C1835" s="715" t="s">
        <v>1920</v>
      </c>
      <c r="D1835" s="526" t="s">
        <v>3157</v>
      </c>
      <c r="E1835" s="716"/>
      <c r="F1835" s="717" t="s">
        <v>137</v>
      </c>
      <c r="G1835" s="715" t="s">
        <v>1948</v>
      </c>
      <c r="H1835" s="715" t="s">
        <v>3246</v>
      </c>
      <c r="I1835" s="526" t="s">
        <v>5</v>
      </c>
      <c r="J1835" s="526" t="s">
        <v>66</v>
      </c>
      <c r="K1835" s="718">
        <v>1</v>
      </c>
      <c r="L1835" s="719"/>
      <c r="M1835" s="450">
        <v>112</v>
      </c>
      <c r="N1835" s="450">
        <v>112</v>
      </c>
      <c r="O1835" s="726">
        <f t="shared" si="60"/>
        <v>1</v>
      </c>
      <c r="P1835" s="727">
        <v>1</v>
      </c>
      <c r="Q1835" s="352">
        <f t="shared" si="61"/>
        <v>99.999999999999986</v>
      </c>
      <c r="R1835" s="348"/>
    </row>
    <row r="1836" spans="1:18" s="720" customFormat="1">
      <c r="A1836" s="714" t="s">
        <v>4</v>
      </c>
      <c r="B1836" s="526" t="s">
        <v>3160</v>
      </c>
      <c r="C1836" s="715" t="s">
        <v>1920</v>
      </c>
      <c r="D1836" s="526" t="s">
        <v>3157</v>
      </c>
      <c r="E1836" s="716" t="s">
        <v>3177</v>
      </c>
      <c r="F1836" s="717" t="s">
        <v>137</v>
      </c>
      <c r="G1836" s="715" t="s">
        <v>1948</v>
      </c>
      <c r="H1836" s="715" t="s">
        <v>3246</v>
      </c>
      <c r="I1836" s="526" t="s">
        <v>5</v>
      </c>
      <c r="J1836" s="526" t="s">
        <v>66</v>
      </c>
      <c r="K1836" s="718">
        <v>1</v>
      </c>
      <c r="L1836" s="719" t="s">
        <v>3166</v>
      </c>
      <c r="M1836" s="450">
        <v>16</v>
      </c>
      <c r="N1836" s="450">
        <v>16</v>
      </c>
      <c r="O1836" s="726">
        <f t="shared" si="60"/>
        <v>1</v>
      </c>
      <c r="P1836" s="727">
        <v>1</v>
      </c>
      <c r="Q1836" s="352">
        <f t="shared" si="61"/>
        <v>100</v>
      </c>
      <c r="R1836" s="348"/>
    </row>
    <row r="1837" spans="1:18" s="720" customFormat="1">
      <c r="A1837" s="714" t="s">
        <v>4</v>
      </c>
      <c r="B1837" s="526" t="s">
        <v>3160</v>
      </c>
      <c r="C1837" s="715" t="s">
        <v>1920</v>
      </c>
      <c r="D1837" s="526" t="s">
        <v>3158</v>
      </c>
      <c r="E1837" s="716"/>
      <c r="F1837" s="717" t="s">
        <v>137</v>
      </c>
      <c r="G1837" s="715" t="s">
        <v>1948</v>
      </c>
      <c r="H1837" s="715" t="s">
        <v>3246</v>
      </c>
      <c r="I1837" s="526" t="s">
        <v>5</v>
      </c>
      <c r="J1837" s="526" t="s">
        <v>66</v>
      </c>
      <c r="K1837" s="718">
        <v>1</v>
      </c>
      <c r="L1837" s="719"/>
      <c r="M1837" s="450">
        <v>101</v>
      </c>
      <c r="N1837" s="450">
        <v>101</v>
      </c>
      <c r="O1837" s="726">
        <f t="shared" si="60"/>
        <v>1</v>
      </c>
      <c r="P1837" s="727">
        <v>1</v>
      </c>
      <c r="Q1837" s="352">
        <f t="shared" si="61"/>
        <v>100</v>
      </c>
      <c r="R1837" s="348"/>
    </row>
    <row r="1838" spans="1:18" s="720" customFormat="1">
      <c r="A1838" s="714" t="s">
        <v>4</v>
      </c>
      <c r="B1838" s="526" t="s">
        <v>3160</v>
      </c>
      <c r="C1838" s="715" t="s">
        <v>1920</v>
      </c>
      <c r="D1838" s="526" t="s">
        <v>3163</v>
      </c>
      <c r="E1838" s="716"/>
      <c r="F1838" s="717" t="s">
        <v>137</v>
      </c>
      <c r="G1838" s="715" t="s">
        <v>1948</v>
      </c>
      <c r="H1838" s="715" t="s">
        <v>3246</v>
      </c>
      <c r="I1838" s="526" t="s">
        <v>5</v>
      </c>
      <c r="J1838" s="526" t="s">
        <v>66</v>
      </c>
      <c r="K1838" s="718">
        <v>1</v>
      </c>
      <c r="L1838" s="719"/>
      <c r="M1838" s="450">
        <v>81</v>
      </c>
      <c r="N1838" s="450">
        <v>81</v>
      </c>
      <c r="O1838" s="726">
        <f t="shared" si="60"/>
        <v>1</v>
      </c>
      <c r="P1838" s="727">
        <v>1</v>
      </c>
      <c r="Q1838" s="352">
        <f t="shared" si="61"/>
        <v>100</v>
      </c>
      <c r="R1838" s="348"/>
    </row>
    <row r="1839" spans="1:18" s="720" customFormat="1">
      <c r="A1839" s="714" t="s">
        <v>4</v>
      </c>
      <c r="B1839" s="526" t="s">
        <v>3</v>
      </c>
      <c r="C1839" s="715" t="s">
        <v>38</v>
      </c>
      <c r="D1839" s="526" t="s">
        <v>3178</v>
      </c>
      <c r="E1839" s="716" t="s">
        <v>3179</v>
      </c>
      <c r="F1839" s="717" t="s">
        <v>137</v>
      </c>
      <c r="G1839" s="715" t="s">
        <v>1948</v>
      </c>
      <c r="H1839" s="715" t="s">
        <v>3246</v>
      </c>
      <c r="I1839" s="526" t="s">
        <v>5</v>
      </c>
      <c r="J1839" s="526" t="s">
        <v>66</v>
      </c>
      <c r="K1839" s="718">
        <v>1</v>
      </c>
      <c r="L1839" s="719"/>
      <c r="M1839" s="450">
        <v>85</v>
      </c>
      <c r="N1839" s="450">
        <v>85</v>
      </c>
      <c r="O1839" s="726">
        <f t="shared" si="60"/>
        <v>1</v>
      </c>
      <c r="P1839" s="727">
        <v>1</v>
      </c>
      <c r="Q1839" s="352">
        <f t="shared" si="61"/>
        <v>100</v>
      </c>
      <c r="R1839" s="348"/>
    </row>
    <row r="1840" spans="1:18" s="720" customFormat="1">
      <c r="A1840" s="714" t="s">
        <v>4</v>
      </c>
      <c r="B1840" s="526" t="s">
        <v>3</v>
      </c>
      <c r="C1840" s="715" t="s">
        <v>38</v>
      </c>
      <c r="D1840" s="526" t="s">
        <v>3157</v>
      </c>
      <c r="E1840" s="716"/>
      <c r="F1840" s="717" t="s">
        <v>137</v>
      </c>
      <c r="G1840" s="715" t="s">
        <v>1948</v>
      </c>
      <c r="H1840" s="715" t="s">
        <v>3246</v>
      </c>
      <c r="I1840" s="526" t="s">
        <v>5</v>
      </c>
      <c r="J1840" s="526" t="s">
        <v>66</v>
      </c>
      <c r="K1840" s="718">
        <v>1</v>
      </c>
      <c r="L1840" s="719"/>
      <c r="M1840" s="450">
        <v>53</v>
      </c>
      <c r="N1840" s="450">
        <v>53</v>
      </c>
      <c r="O1840" s="726">
        <f t="shared" si="60"/>
        <v>1</v>
      </c>
      <c r="P1840" s="727">
        <v>1</v>
      </c>
      <c r="Q1840" s="352">
        <f t="shared" si="61"/>
        <v>100</v>
      </c>
      <c r="R1840" s="348"/>
    </row>
    <row r="1841" spans="1:18" s="720" customFormat="1">
      <c r="A1841" s="714" t="s">
        <v>4</v>
      </c>
      <c r="B1841" s="526" t="s">
        <v>3</v>
      </c>
      <c r="C1841" s="715" t="s">
        <v>1913</v>
      </c>
      <c r="D1841" s="526" t="s">
        <v>3178</v>
      </c>
      <c r="E1841" s="716"/>
      <c r="F1841" s="717" t="s">
        <v>137</v>
      </c>
      <c r="G1841" s="715" t="s">
        <v>1948</v>
      </c>
      <c r="H1841" s="715" t="s">
        <v>3246</v>
      </c>
      <c r="I1841" s="526" t="s">
        <v>5</v>
      </c>
      <c r="J1841" s="526" t="s">
        <v>66</v>
      </c>
      <c r="K1841" s="718">
        <v>1</v>
      </c>
      <c r="L1841" s="719"/>
      <c r="M1841" s="450">
        <v>39</v>
      </c>
      <c r="N1841" s="450">
        <v>39</v>
      </c>
      <c r="O1841" s="726">
        <f t="shared" si="60"/>
        <v>1</v>
      </c>
      <c r="P1841" s="727">
        <v>1</v>
      </c>
      <c r="Q1841" s="352">
        <f t="shared" si="61"/>
        <v>100</v>
      </c>
      <c r="R1841" s="348"/>
    </row>
    <row r="1842" spans="1:18" s="720" customFormat="1">
      <c r="A1842" s="714" t="s">
        <v>4</v>
      </c>
      <c r="B1842" s="526" t="s">
        <v>3</v>
      </c>
      <c r="C1842" s="715" t="s">
        <v>1913</v>
      </c>
      <c r="D1842" s="526" t="s">
        <v>3157</v>
      </c>
      <c r="E1842" s="716"/>
      <c r="F1842" s="717" t="s">
        <v>137</v>
      </c>
      <c r="G1842" s="715" t="s">
        <v>1948</v>
      </c>
      <c r="H1842" s="715" t="s">
        <v>3246</v>
      </c>
      <c r="I1842" s="526" t="s">
        <v>5</v>
      </c>
      <c r="J1842" s="526" t="s">
        <v>66</v>
      </c>
      <c r="K1842" s="718">
        <v>1</v>
      </c>
      <c r="L1842" s="719"/>
      <c r="M1842" s="450">
        <v>14</v>
      </c>
      <c r="N1842" s="450">
        <v>14</v>
      </c>
      <c r="O1842" s="726">
        <f t="shared" si="60"/>
        <v>1</v>
      </c>
      <c r="P1842" s="727">
        <v>1</v>
      </c>
      <c r="Q1842" s="352">
        <f t="shared" si="61"/>
        <v>99.999999999999986</v>
      </c>
      <c r="R1842" s="348"/>
    </row>
    <row r="1843" spans="1:18" s="720" customFormat="1">
      <c r="A1843" s="714" t="s">
        <v>4</v>
      </c>
      <c r="B1843" s="526" t="s">
        <v>3</v>
      </c>
      <c r="C1843" s="715" t="s">
        <v>1914</v>
      </c>
      <c r="D1843" s="526" t="s">
        <v>3178</v>
      </c>
      <c r="E1843" s="716"/>
      <c r="F1843" s="717" t="s">
        <v>137</v>
      </c>
      <c r="G1843" s="715" t="s">
        <v>1948</v>
      </c>
      <c r="H1843" s="715" t="s">
        <v>3246</v>
      </c>
      <c r="I1843" s="526" t="s">
        <v>5</v>
      </c>
      <c r="J1843" s="526" t="s">
        <v>66</v>
      </c>
      <c r="K1843" s="718">
        <v>1</v>
      </c>
      <c r="L1843" s="719"/>
      <c r="M1843" s="450">
        <v>18</v>
      </c>
      <c r="N1843" s="450">
        <v>18</v>
      </c>
      <c r="O1843" s="726">
        <f t="shared" si="60"/>
        <v>1</v>
      </c>
      <c r="P1843" s="727">
        <v>1</v>
      </c>
      <c r="Q1843" s="352">
        <f t="shared" si="61"/>
        <v>100</v>
      </c>
      <c r="R1843" s="348"/>
    </row>
    <row r="1844" spans="1:18" s="720" customFormat="1">
      <c r="A1844" s="714" t="s">
        <v>4</v>
      </c>
      <c r="B1844" s="526" t="s">
        <v>3</v>
      </c>
      <c r="C1844" s="715" t="s">
        <v>1914</v>
      </c>
      <c r="D1844" s="526" t="s">
        <v>3157</v>
      </c>
      <c r="E1844" s="716"/>
      <c r="F1844" s="717" t="s">
        <v>137</v>
      </c>
      <c r="G1844" s="715" t="s">
        <v>1948</v>
      </c>
      <c r="H1844" s="715" t="s">
        <v>3246</v>
      </c>
      <c r="I1844" s="526" t="s">
        <v>5</v>
      </c>
      <c r="J1844" s="526" t="s">
        <v>66</v>
      </c>
      <c r="K1844" s="718">
        <v>1</v>
      </c>
      <c r="L1844" s="719"/>
      <c r="M1844" s="450">
        <v>147</v>
      </c>
      <c r="N1844" s="450">
        <v>147</v>
      </c>
      <c r="O1844" s="726">
        <f t="shared" si="60"/>
        <v>1</v>
      </c>
      <c r="P1844" s="727">
        <v>1</v>
      </c>
      <c r="Q1844" s="352">
        <f t="shared" si="61"/>
        <v>100</v>
      </c>
      <c r="R1844" s="348"/>
    </row>
    <row r="1845" spans="1:18" s="720" customFormat="1">
      <c r="A1845" s="714" t="s">
        <v>4</v>
      </c>
      <c r="B1845" s="526" t="s">
        <v>3</v>
      </c>
      <c r="C1845" s="715" t="s">
        <v>1914</v>
      </c>
      <c r="D1845" s="526" t="s">
        <v>3158</v>
      </c>
      <c r="E1845" s="716"/>
      <c r="F1845" s="717" t="s">
        <v>137</v>
      </c>
      <c r="G1845" s="715" t="s">
        <v>1948</v>
      </c>
      <c r="H1845" s="715" t="s">
        <v>3246</v>
      </c>
      <c r="I1845" s="526" t="s">
        <v>5</v>
      </c>
      <c r="J1845" s="526" t="s">
        <v>66</v>
      </c>
      <c r="K1845" s="718">
        <v>1</v>
      </c>
      <c r="L1845" s="719"/>
      <c r="M1845" s="450">
        <v>303</v>
      </c>
      <c r="N1845" s="450">
        <v>303</v>
      </c>
      <c r="O1845" s="726">
        <f t="shared" si="60"/>
        <v>1</v>
      </c>
      <c r="P1845" s="727">
        <v>1</v>
      </c>
      <c r="Q1845" s="352">
        <f t="shared" si="61"/>
        <v>100</v>
      </c>
      <c r="R1845" s="348"/>
    </row>
    <row r="1846" spans="1:18" s="720" customFormat="1">
      <c r="A1846" s="714" t="s">
        <v>4</v>
      </c>
      <c r="B1846" s="526" t="s">
        <v>3</v>
      </c>
      <c r="C1846" s="715" t="s">
        <v>1914</v>
      </c>
      <c r="D1846" s="526" t="s">
        <v>3163</v>
      </c>
      <c r="E1846" s="716"/>
      <c r="F1846" s="717" t="s">
        <v>137</v>
      </c>
      <c r="G1846" s="715" t="s">
        <v>1948</v>
      </c>
      <c r="H1846" s="715" t="s">
        <v>3246</v>
      </c>
      <c r="I1846" s="526" t="s">
        <v>5</v>
      </c>
      <c r="J1846" s="526" t="s">
        <v>66</v>
      </c>
      <c r="K1846" s="718">
        <v>1</v>
      </c>
      <c r="L1846" s="719"/>
      <c r="M1846" s="450">
        <v>132</v>
      </c>
      <c r="N1846" s="450">
        <v>132</v>
      </c>
      <c r="O1846" s="726">
        <f t="shared" si="60"/>
        <v>1</v>
      </c>
      <c r="P1846" s="727">
        <v>1</v>
      </c>
      <c r="Q1846" s="352">
        <f t="shared" si="61"/>
        <v>100</v>
      </c>
      <c r="R1846" s="348"/>
    </row>
    <row r="1847" spans="1:18" s="720" customFormat="1">
      <c r="A1847" s="714" t="s">
        <v>4</v>
      </c>
      <c r="B1847" s="526" t="s">
        <v>3</v>
      </c>
      <c r="C1847" s="715" t="s">
        <v>1915</v>
      </c>
      <c r="D1847" s="526" t="s">
        <v>3157</v>
      </c>
      <c r="E1847" s="716" t="s">
        <v>3180</v>
      </c>
      <c r="F1847" s="717" t="s">
        <v>137</v>
      </c>
      <c r="G1847" s="715" t="s">
        <v>1948</v>
      </c>
      <c r="H1847" s="715" t="s">
        <v>3246</v>
      </c>
      <c r="I1847" s="526" t="s">
        <v>5</v>
      </c>
      <c r="J1847" s="526" t="s">
        <v>66</v>
      </c>
      <c r="K1847" s="718">
        <v>1</v>
      </c>
      <c r="L1847" s="719"/>
      <c r="M1847" s="450">
        <v>31</v>
      </c>
      <c r="N1847" s="450">
        <v>31</v>
      </c>
      <c r="O1847" s="726">
        <f t="shared" si="60"/>
        <v>1</v>
      </c>
      <c r="P1847" s="727">
        <v>1</v>
      </c>
      <c r="Q1847" s="352">
        <f t="shared" si="61"/>
        <v>100</v>
      </c>
      <c r="R1847" s="348"/>
    </row>
    <row r="1848" spans="1:18" s="720" customFormat="1">
      <c r="A1848" s="714" t="s">
        <v>4</v>
      </c>
      <c r="B1848" s="526" t="s">
        <v>3</v>
      </c>
      <c r="C1848" s="715" t="s">
        <v>1916</v>
      </c>
      <c r="D1848" s="526" t="s">
        <v>3178</v>
      </c>
      <c r="E1848" s="716"/>
      <c r="F1848" s="717" t="s">
        <v>137</v>
      </c>
      <c r="G1848" s="715" t="s">
        <v>1948</v>
      </c>
      <c r="H1848" s="715" t="s">
        <v>3246</v>
      </c>
      <c r="I1848" s="526" t="s">
        <v>5</v>
      </c>
      <c r="J1848" s="526" t="s">
        <v>66</v>
      </c>
      <c r="K1848" s="718">
        <v>1</v>
      </c>
      <c r="L1848" s="719"/>
      <c r="M1848" s="450">
        <v>47</v>
      </c>
      <c r="N1848" s="450">
        <v>47</v>
      </c>
      <c r="O1848" s="726">
        <f t="shared" si="60"/>
        <v>1</v>
      </c>
      <c r="P1848" s="727">
        <v>1</v>
      </c>
      <c r="Q1848" s="352">
        <f t="shared" si="61"/>
        <v>100</v>
      </c>
      <c r="R1848" s="348"/>
    </row>
    <row r="1849" spans="1:18" s="720" customFormat="1">
      <c r="A1849" s="714" t="s">
        <v>4</v>
      </c>
      <c r="B1849" s="526" t="s">
        <v>3</v>
      </c>
      <c r="C1849" s="715" t="s">
        <v>1916</v>
      </c>
      <c r="D1849" s="526" t="s">
        <v>3157</v>
      </c>
      <c r="E1849" s="716" t="s">
        <v>3181</v>
      </c>
      <c r="F1849" s="717" t="s">
        <v>137</v>
      </c>
      <c r="G1849" s="715" t="s">
        <v>1948</v>
      </c>
      <c r="H1849" s="715" t="s">
        <v>3246</v>
      </c>
      <c r="I1849" s="526" t="s">
        <v>5</v>
      </c>
      <c r="J1849" s="526" t="s">
        <v>66</v>
      </c>
      <c r="K1849" s="718">
        <v>1</v>
      </c>
      <c r="L1849" s="719"/>
      <c r="M1849" s="450">
        <v>23</v>
      </c>
      <c r="N1849" s="450">
        <v>23</v>
      </c>
      <c r="O1849" s="726">
        <f t="shared" si="60"/>
        <v>1</v>
      </c>
      <c r="P1849" s="727">
        <v>1</v>
      </c>
      <c r="Q1849" s="352">
        <f t="shared" si="61"/>
        <v>100</v>
      </c>
      <c r="R1849" s="348"/>
    </row>
    <row r="1850" spans="1:18" s="720" customFormat="1">
      <c r="A1850" s="714" t="s">
        <v>4</v>
      </c>
      <c r="B1850" s="526" t="s">
        <v>3</v>
      </c>
      <c r="C1850" s="715" t="s">
        <v>1917</v>
      </c>
      <c r="D1850" s="526" t="s">
        <v>3157</v>
      </c>
      <c r="E1850" s="716" t="s">
        <v>3182</v>
      </c>
      <c r="F1850" s="717" t="s">
        <v>137</v>
      </c>
      <c r="G1850" s="715" t="s">
        <v>1948</v>
      </c>
      <c r="H1850" s="715" t="s">
        <v>3246</v>
      </c>
      <c r="I1850" s="526" t="s">
        <v>5</v>
      </c>
      <c r="J1850" s="526" t="s">
        <v>66</v>
      </c>
      <c r="K1850" s="718">
        <v>1</v>
      </c>
      <c r="L1850" s="719"/>
      <c r="M1850" s="450">
        <v>42</v>
      </c>
      <c r="N1850" s="450">
        <v>42</v>
      </c>
      <c r="O1850" s="726">
        <f t="shared" si="60"/>
        <v>1</v>
      </c>
      <c r="P1850" s="727">
        <v>1</v>
      </c>
      <c r="Q1850" s="352">
        <f t="shared" si="61"/>
        <v>100</v>
      </c>
      <c r="R1850" s="348"/>
    </row>
    <row r="1851" spans="1:18" s="720" customFormat="1">
      <c r="A1851" s="714" t="s">
        <v>4</v>
      </c>
      <c r="B1851" s="526" t="s">
        <v>3</v>
      </c>
      <c r="C1851" s="715" t="s">
        <v>1917</v>
      </c>
      <c r="D1851" s="526" t="s">
        <v>3158</v>
      </c>
      <c r="E1851" s="716" t="s">
        <v>3183</v>
      </c>
      <c r="F1851" s="717" t="s">
        <v>137</v>
      </c>
      <c r="G1851" s="715" t="s">
        <v>1948</v>
      </c>
      <c r="H1851" s="715" t="s">
        <v>3246</v>
      </c>
      <c r="I1851" s="526" t="s">
        <v>5</v>
      </c>
      <c r="J1851" s="526" t="s">
        <v>66</v>
      </c>
      <c r="K1851" s="718">
        <v>1</v>
      </c>
      <c r="L1851" s="719"/>
      <c r="M1851" s="450">
        <v>22</v>
      </c>
      <c r="N1851" s="450">
        <v>22</v>
      </c>
      <c r="O1851" s="726">
        <f t="shared" si="60"/>
        <v>1</v>
      </c>
      <c r="P1851" s="727">
        <v>1</v>
      </c>
      <c r="Q1851" s="352">
        <f t="shared" si="61"/>
        <v>100</v>
      </c>
      <c r="R1851" s="348"/>
    </row>
    <row r="1852" spans="1:18" s="720" customFormat="1">
      <c r="A1852" s="714" t="s">
        <v>4</v>
      </c>
      <c r="B1852" s="526" t="s">
        <v>3</v>
      </c>
      <c r="C1852" s="715" t="s">
        <v>1919</v>
      </c>
      <c r="D1852" s="526" t="s">
        <v>3184</v>
      </c>
      <c r="E1852" s="716"/>
      <c r="F1852" s="717" t="s">
        <v>137</v>
      </c>
      <c r="G1852" s="715" t="s">
        <v>1948</v>
      </c>
      <c r="H1852" s="715" t="s">
        <v>3246</v>
      </c>
      <c r="I1852" s="526" t="s">
        <v>5</v>
      </c>
      <c r="J1852" s="526" t="s">
        <v>66</v>
      </c>
      <c r="K1852" s="718">
        <v>1</v>
      </c>
      <c r="L1852" s="719"/>
      <c r="M1852" s="450">
        <v>109</v>
      </c>
      <c r="N1852" s="450">
        <v>109</v>
      </c>
      <c r="O1852" s="726">
        <f t="shared" si="60"/>
        <v>1</v>
      </c>
      <c r="P1852" s="727">
        <v>1</v>
      </c>
      <c r="Q1852" s="352">
        <f t="shared" si="61"/>
        <v>99.999999999999986</v>
      </c>
      <c r="R1852" s="348"/>
    </row>
    <row r="1853" spans="1:18" s="720" customFormat="1">
      <c r="A1853" s="714" t="s">
        <v>4</v>
      </c>
      <c r="B1853" s="526" t="s">
        <v>3</v>
      </c>
      <c r="C1853" s="715" t="s">
        <v>1919</v>
      </c>
      <c r="D1853" s="526" t="s">
        <v>3178</v>
      </c>
      <c r="E1853" s="716"/>
      <c r="F1853" s="717" t="s">
        <v>137</v>
      </c>
      <c r="G1853" s="715" t="s">
        <v>1948</v>
      </c>
      <c r="H1853" s="715" t="s">
        <v>3246</v>
      </c>
      <c r="I1853" s="526" t="s">
        <v>5</v>
      </c>
      <c r="J1853" s="526" t="s">
        <v>66</v>
      </c>
      <c r="K1853" s="718">
        <v>1</v>
      </c>
      <c r="L1853" s="719"/>
      <c r="M1853" s="450">
        <v>913</v>
      </c>
      <c r="N1853" s="450">
        <v>913</v>
      </c>
      <c r="O1853" s="726">
        <f t="shared" si="60"/>
        <v>1</v>
      </c>
      <c r="P1853" s="727">
        <v>1</v>
      </c>
      <c r="Q1853" s="352">
        <f t="shared" si="61"/>
        <v>99.999999999999986</v>
      </c>
      <c r="R1853" s="348"/>
    </row>
    <row r="1854" spans="1:18" s="720" customFormat="1">
      <c r="A1854" s="714" t="s">
        <v>4</v>
      </c>
      <c r="B1854" s="526" t="s">
        <v>3</v>
      </c>
      <c r="C1854" s="715" t="s">
        <v>1919</v>
      </c>
      <c r="D1854" s="526" t="s">
        <v>3157</v>
      </c>
      <c r="E1854" s="716" t="s">
        <v>3185</v>
      </c>
      <c r="F1854" s="717" t="s">
        <v>137</v>
      </c>
      <c r="G1854" s="715" t="s">
        <v>1948</v>
      </c>
      <c r="H1854" s="715" t="s">
        <v>3246</v>
      </c>
      <c r="I1854" s="526" t="s">
        <v>5</v>
      </c>
      <c r="J1854" s="526" t="s">
        <v>66</v>
      </c>
      <c r="K1854" s="718">
        <v>1</v>
      </c>
      <c r="L1854" s="719"/>
      <c r="M1854" s="450">
        <v>34</v>
      </c>
      <c r="N1854" s="450">
        <v>34</v>
      </c>
      <c r="O1854" s="726">
        <f t="shared" si="60"/>
        <v>1</v>
      </c>
      <c r="P1854" s="727">
        <v>1</v>
      </c>
      <c r="Q1854" s="352">
        <f t="shared" si="61"/>
        <v>99.999999999999986</v>
      </c>
      <c r="R1854" s="348"/>
    </row>
    <row r="1855" spans="1:18" s="720" customFormat="1">
      <c r="A1855" s="714" t="s">
        <v>4</v>
      </c>
      <c r="B1855" s="526" t="s">
        <v>3</v>
      </c>
      <c r="C1855" s="715" t="s">
        <v>1920</v>
      </c>
      <c r="D1855" s="526" t="s">
        <v>3178</v>
      </c>
      <c r="E1855" s="716"/>
      <c r="F1855" s="717" t="s">
        <v>137</v>
      </c>
      <c r="G1855" s="715" t="s">
        <v>1948</v>
      </c>
      <c r="H1855" s="715" t="s">
        <v>3246</v>
      </c>
      <c r="I1855" s="526" t="s">
        <v>5</v>
      </c>
      <c r="J1855" s="526" t="s">
        <v>66</v>
      </c>
      <c r="K1855" s="718">
        <v>1</v>
      </c>
      <c r="L1855" s="719"/>
      <c r="M1855" s="450">
        <v>18</v>
      </c>
      <c r="N1855" s="450">
        <v>18</v>
      </c>
      <c r="O1855" s="726">
        <f t="shared" si="60"/>
        <v>1</v>
      </c>
      <c r="P1855" s="727">
        <v>1</v>
      </c>
      <c r="Q1855" s="352">
        <f t="shared" si="61"/>
        <v>100</v>
      </c>
      <c r="R1855" s="348"/>
    </row>
    <row r="1856" spans="1:18" s="720" customFormat="1">
      <c r="A1856" s="714" t="s">
        <v>4</v>
      </c>
      <c r="B1856" s="526" t="s">
        <v>3</v>
      </c>
      <c r="C1856" s="715" t="s">
        <v>1920</v>
      </c>
      <c r="D1856" s="526" t="s">
        <v>3157</v>
      </c>
      <c r="E1856" s="716"/>
      <c r="F1856" s="717" t="s">
        <v>137</v>
      </c>
      <c r="G1856" s="715" t="s">
        <v>1948</v>
      </c>
      <c r="H1856" s="715" t="s">
        <v>3246</v>
      </c>
      <c r="I1856" s="526" t="s">
        <v>5</v>
      </c>
      <c r="J1856" s="526" t="s">
        <v>66</v>
      </c>
      <c r="K1856" s="718">
        <v>1</v>
      </c>
      <c r="L1856" s="719"/>
      <c r="M1856" s="450">
        <v>84</v>
      </c>
      <c r="N1856" s="450">
        <v>84</v>
      </c>
      <c r="O1856" s="726">
        <f t="shared" si="60"/>
        <v>1</v>
      </c>
      <c r="P1856" s="727">
        <v>1</v>
      </c>
      <c r="Q1856" s="352">
        <f t="shared" si="61"/>
        <v>100</v>
      </c>
      <c r="R1856" s="348"/>
    </row>
    <row r="1857" spans="1:18" s="720" customFormat="1">
      <c r="A1857" s="714" t="s">
        <v>4</v>
      </c>
      <c r="B1857" s="526" t="s">
        <v>3</v>
      </c>
      <c r="C1857" s="715" t="s">
        <v>1920</v>
      </c>
      <c r="D1857" s="526" t="s">
        <v>3158</v>
      </c>
      <c r="E1857" s="716"/>
      <c r="F1857" s="717" t="s">
        <v>137</v>
      </c>
      <c r="G1857" s="715" t="s">
        <v>1948</v>
      </c>
      <c r="H1857" s="715" t="s">
        <v>3246</v>
      </c>
      <c r="I1857" s="526" t="s">
        <v>5</v>
      </c>
      <c r="J1857" s="526" t="s">
        <v>66</v>
      </c>
      <c r="K1857" s="718">
        <v>1</v>
      </c>
      <c r="L1857" s="719"/>
      <c r="M1857" s="450">
        <v>88</v>
      </c>
      <c r="N1857" s="450">
        <v>88</v>
      </c>
      <c r="O1857" s="726">
        <f t="shared" si="60"/>
        <v>1</v>
      </c>
      <c r="P1857" s="727">
        <v>1</v>
      </c>
      <c r="Q1857" s="352">
        <f t="shared" si="61"/>
        <v>100</v>
      </c>
      <c r="R1857" s="348"/>
    </row>
    <row r="1858" spans="1:18" s="720" customFormat="1">
      <c r="A1858" s="714" t="s">
        <v>4</v>
      </c>
      <c r="B1858" s="526" t="s">
        <v>3</v>
      </c>
      <c r="C1858" s="715" t="s">
        <v>1920</v>
      </c>
      <c r="D1858" s="526" t="s">
        <v>3163</v>
      </c>
      <c r="E1858" s="716" t="s">
        <v>3186</v>
      </c>
      <c r="F1858" s="717" t="s">
        <v>137</v>
      </c>
      <c r="G1858" s="715" t="s">
        <v>1948</v>
      </c>
      <c r="H1858" s="715" t="s">
        <v>3246</v>
      </c>
      <c r="I1858" s="526" t="s">
        <v>5</v>
      </c>
      <c r="J1858" s="526" t="s">
        <v>66</v>
      </c>
      <c r="K1858" s="718">
        <v>1</v>
      </c>
      <c r="L1858" s="719"/>
      <c r="M1858" s="450">
        <v>26</v>
      </c>
      <c r="N1858" s="450">
        <v>26</v>
      </c>
      <c r="O1858" s="726">
        <f t="shared" si="60"/>
        <v>1</v>
      </c>
      <c r="P1858" s="727">
        <v>1</v>
      </c>
      <c r="Q1858" s="352">
        <f t="shared" si="61"/>
        <v>100</v>
      </c>
      <c r="R1858" s="348"/>
    </row>
    <row r="1859" spans="1:18" s="720" customFormat="1">
      <c r="A1859" s="714" t="s">
        <v>4</v>
      </c>
      <c r="B1859" s="526" t="s">
        <v>591</v>
      </c>
      <c r="C1859" s="715" t="s">
        <v>1914</v>
      </c>
      <c r="D1859" s="526" t="s">
        <v>3163</v>
      </c>
      <c r="E1859" s="716"/>
      <c r="F1859" s="717" t="s">
        <v>137</v>
      </c>
      <c r="G1859" s="715" t="s">
        <v>1948</v>
      </c>
      <c r="H1859" s="715" t="s">
        <v>3246</v>
      </c>
      <c r="I1859" s="526" t="s">
        <v>5</v>
      </c>
      <c r="J1859" s="526" t="s">
        <v>66</v>
      </c>
      <c r="K1859" s="718">
        <v>1</v>
      </c>
      <c r="L1859" s="719"/>
      <c r="M1859" s="450">
        <v>41</v>
      </c>
      <c r="N1859" s="450">
        <v>41</v>
      </c>
      <c r="O1859" s="726">
        <f t="shared" si="60"/>
        <v>1</v>
      </c>
      <c r="P1859" s="727">
        <v>1</v>
      </c>
      <c r="Q1859" s="352">
        <f t="shared" si="61"/>
        <v>100</v>
      </c>
      <c r="R1859" s="348"/>
    </row>
    <row r="1860" spans="1:18" s="720" customFormat="1">
      <c r="A1860" s="714" t="s">
        <v>4</v>
      </c>
      <c r="B1860" s="526" t="s">
        <v>591</v>
      </c>
      <c r="C1860" s="715" t="s">
        <v>1914</v>
      </c>
      <c r="D1860" s="526" t="s">
        <v>3164</v>
      </c>
      <c r="E1860" s="716"/>
      <c r="F1860" s="717" t="s">
        <v>137</v>
      </c>
      <c r="G1860" s="715" t="s">
        <v>1948</v>
      </c>
      <c r="H1860" s="715" t="s">
        <v>3246</v>
      </c>
      <c r="I1860" s="526" t="s">
        <v>5</v>
      </c>
      <c r="J1860" s="526" t="s">
        <v>66</v>
      </c>
      <c r="K1860" s="718">
        <v>1</v>
      </c>
      <c r="L1860" s="719"/>
      <c r="M1860" s="450">
        <v>33</v>
      </c>
      <c r="N1860" s="450">
        <v>33</v>
      </c>
      <c r="O1860" s="726">
        <f t="shared" si="60"/>
        <v>1</v>
      </c>
      <c r="P1860" s="727">
        <v>1</v>
      </c>
      <c r="Q1860" s="352">
        <f t="shared" si="61"/>
        <v>100</v>
      </c>
      <c r="R1860" s="348"/>
    </row>
    <row r="1861" spans="1:18" s="720" customFormat="1">
      <c r="A1861" s="714" t="s">
        <v>4</v>
      </c>
      <c r="B1861" s="526" t="s">
        <v>591</v>
      </c>
      <c r="C1861" s="715" t="s">
        <v>1916</v>
      </c>
      <c r="D1861" s="526" t="s">
        <v>3163</v>
      </c>
      <c r="E1861" s="716" t="s">
        <v>3187</v>
      </c>
      <c r="F1861" s="717" t="s">
        <v>137</v>
      </c>
      <c r="G1861" s="715" t="s">
        <v>1948</v>
      </c>
      <c r="H1861" s="715" t="s">
        <v>3246</v>
      </c>
      <c r="I1861" s="526" t="s">
        <v>5</v>
      </c>
      <c r="J1861" s="526" t="s">
        <v>66</v>
      </c>
      <c r="K1861" s="718">
        <v>1</v>
      </c>
      <c r="L1861" s="719"/>
      <c r="M1861" s="450">
        <v>12</v>
      </c>
      <c r="N1861" s="450">
        <v>12</v>
      </c>
      <c r="O1861" s="726">
        <f t="shared" si="60"/>
        <v>1</v>
      </c>
      <c r="P1861" s="727">
        <v>1</v>
      </c>
      <c r="Q1861" s="352">
        <f t="shared" si="61"/>
        <v>100</v>
      </c>
      <c r="R1861" s="348"/>
    </row>
    <row r="1862" spans="1:18" s="720" customFormat="1">
      <c r="A1862" s="714" t="s">
        <v>4</v>
      </c>
      <c r="B1862" s="526" t="s">
        <v>591</v>
      </c>
      <c r="C1862" s="715" t="s">
        <v>1917</v>
      </c>
      <c r="D1862" s="526" t="s">
        <v>3163</v>
      </c>
      <c r="E1862" s="716" t="s">
        <v>3188</v>
      </c>
      <c r="F1862" s="717" t="s">
        <v>137</v>
      </c>
      <c r="G1862" s="715" t="s">
        <v>1948</v>
      </c>
      <c r="H1862" s="715" t="s">
        <v>3246</v>
      </c>
      <c r="I1862" s="526" t="s">
        <v>5</v>
      </c>
      <c r="J1862" s="526" t="s">
        <v>66</v>
      </c>
      <c r="K1862" s="718">
        <v>1</v>
      </c>
      <c r="L1862" s="719"/>
      <c r="M1862" s="450">
        <v>62</v>
      </c>
      <c r="N1862" s="450">
        <v>62</v>
      </c>
      <c r="O1862" s="726">
        <f t="shared" si="60"/>
        <v>1</v>
      </c>
      <c r="P1862" s="727">
        <v>1</v>
      </c>
      <c r="Q1862" s="352">
        <f t="shared" si="61"/>
        <v>100</v>
      </c>
      <c r="R1862" s="348"/>
    </row>
    <row r="1863" spans="1:18" s="720" customFormat="1">
      <c r="A1863" s="714" t="s">
        <v>4</v>
      </c>
      <c r="B1863" s="526" t="s">
        <v>591</v>
      </c>
      <c r="C1863" s="715" t="s">
        <v>1917</v>
      </c>
      <c r="D1863" s="526" t="s">
        <v>3164</v>
      </c>
      <c r="E1863" s="716"/>
      <c r="F1863" s="717" t="s">
        <v>137</v>
      </c>
      <c r="G1863" s="715" t="s">
        <v>1948</v>
      </c>
      <c r="H1863" s="715" t="s">
        <v>3246</v>
      </c>
      <c r="I1863" s="526" t="s">
        <v>5</v>
      </c>
      <c r="J1863" s="526" t="s">
        <v>66</v>
      </c>
      <c r="K1863" s="718">
        <v>1</v>
      </c>
      <c r="L1863" s="719"/>
      <c r="M1863" s="450">
        <v>25</v>
      </c>
      <c r="N1863" s="450">
        <v>25</v>
      </c>
      <c r="O1863" s="726">
        <f t="shared" si="60"/>
        <v>1</v>
      </c>
      <c r="P1863" s="727">
        <v>1</v>
      </c>
      <c r="Q1863" s="352">
        <f t="shared" si="61"/>
        <v>100</v>
      </c>
      <c r="R1863" s="348"/>
    </row>
    <row r="1864" spans="1:18" s="720" customFormat="1">
      <c r="A1864" s="714" t="s">
        <v>4</v>
      </c>
      <c r="B1864" s="526" t="s">
        <v>591</v>
      </c>
      <c r="C1864" s="715" t="s">
        <v>1920</v>
      </c>
      <c r="D1864" s="526" t="s">
        <v>3164</v>
      </c>
      <c r="E1864" s="716"/>
      <c r="F1864" s="717" t="s">
        <v>137</v>
      </c>
      <c r="G1864" s="715" t="s">
        <v>1948</v>
      </c>
      <c r="H1864" s="715" t="s">
        <v>3246</v>
      </c>
      <c r="I1864" s="526" t="s">
        <v>5</v>
      </c>
      <c r="J1864" s="526" t="s">
        <v>66</v>
      </c>
      <c r="K1864" s="718">
        <v>1</v>
      </c>
      <c r="L1864" s="719"/>
      <c r="M1864" s="450">
        <v>26</v>
      </c>
      <c r="N1864" s="450">
        <v>26</v>
      </c>
      <c r="O1864" s="726">
        <f t="shared" si="60"/>
        <v>1</v>
      </c>
      <c r="P1864" s="727">
        <v>1</v>
      </c>
      <c r="Q1864" s="352">
        <f t="shared" si="61"/>
        <v>100</v>
      </c>
      <c r="R1864" s="348"/>
    </row>
    <row r="1865" spans="1:18" s="720" customFormat="1">
      <c r="A1865" s="714" t="s">
        <v>4</v>
      </c>
      <c r="B1865" s="526" t="s">
        <v>3160</v>
      </c>
      <c r="C1865" s="715" t="s">
        <v>38</v>
      </c>
      <c r="D1865" s="526" t="s">
        <v>3155</v>
      </c>
      <c r="E1865" s="716" t="s">
        <v>3156</v>
      </c>
      <c r="F1865" s="717" t="s">
        <v>137</v>
      </c>
      <c r="G1865" s="715" t="s">
        <v>3248</v>
      </c>
      <c r="H1865" s="715" t="s">
        <v>3246</v>
      </c>
      <c r="I1865" s="526" t="s">
        <v>5</v>
      </c>
      <c r="J1865" s="526" t="s">
        <v>3247</v>
      </c>
      <c r="K1865" s="718">
        <v>1</v>
      </c>
      <c r="L1865" s="719"/>
      <c r="M1865" s="450">
        <v>115</v>
      </c>
      <c r="N1865" s="450">
        <v>115</v>
      </c>
      <c r="O1865" s="726">
        <f>N1865/M1865</f>
        <v>1</v>
      </c>
      <c r="P1865" s="727">
        <v>1</v>
      </c>
      <c r="Q1865" s="352">
        <f>N1865/(M1865*K1865/100)</f>
        <v>100.00000000000001</v>
      </c>
      <c r="R1865" s="348"/>
    </row>
    <row r="1866" spans="1:18" s="720" customFormat="1">
      <c r="A1866" s="714" t="s">
        <v>4</v>
      </c>
      <c r="B1866" s="526" t="s">
        <v>3160</v>
      </c>
      <c r="C1866" s="715" t="s">
        <v>38</v>
      </c>
      <c r="D1866" s="526" t="s">
        <v>3157</v>
      </c>
      <c r="E1866" s="716"/>
      <c r="F1866" s="717" t="s">
        <v>137</v>
      </c>
      <c r="G1866" s="715" t="s">
        <v>3248</v>
      </c>
      <c r="H1866" s="715" t="s">
        <v>3246</v>
      </c>
      <c r="I1866" s="526" t="s">
        <v>5</v>
      </c>
      <c r="J1866" s="526" t="s">
        <v>66</v>
      </c>
      <c r="K1866" s="718">
        <v>1</v>
      </c>
      <c r="L1866" s="719"/>
      <c r="M1866" s="450">
        <v>139</v>
      </c>
      <c r="N1866" s="450">
        <v>139</v>
      </c>
      <c r="O1866" s="726">
        <f t="shared" ref="O1866:O1924" si="62">N1866/M1866</f>
        <v>1</v>
      </c>
      <c r="P1866" s="727">
        <v>1</v>
      </c>
      <c r="Q1866" s="352">
        <f t="shared" ref="Q1866:Q1924" si="63">N1866/(M1866*K1866/100)</f>
        <v>100</v>
      </c>
      <c r="R1866" s="348"/>
    </row>
    <row r="1867" spans="1:18" s="720" customFormat="1">
      <c r="A1867" s="714" t="s">
        <v>4</v>
      </c>
      <c r="B1867" s="526" t="s">
        <v>3160</v>
      </c>
      <c r="C1867" s="715" t="s">
        <v>38</v>
      </c>
      <c r="D1867" s="526" t="s">
        <v>3158</v>
      </c>
      <c r="E1867" s="716" t="s">
        <v>3159</v>
      </c>
      <c r="F1867" s="717" t="s">
        <v>137</v>
      </c>
      <c r="G1867" s="715" t="s">
        <v>3248</v>
      </c>
      <c r="H1867" s="715" t="s">
        <v>3246</v>
      </c>
      <c r="I1867" s="526" t="s">
        <v>5</v>
      </c>
      <c r="J1867" s="526" t="s">
        <v>66</v>
      </c>
      <c r="K1867" s="718">
        <v>1</v>
      </c>
      <c r="L1867" s="719"/>
      <c r="M1867" s="450">
        <v>25</v>
      </c>
      <c r="N1867" s="450">
        <v>25</v>
      </c>
      <c r="O1867" s="726">
        <f t="shared" si="62"/>
        <v>1</v>
      </c>
      <c r="P1867" s="727">
        <v>1</v>
      </c>
      <c r="Q1867" s="352">
        <f t="shared" si="63"/>
        <v>100</v>
      </c>
      <c r="R1867" s="348"/>
    </row>
    <row r="1868" spans="1:18" s="720" customFormat="1">
      <c r="A1868" s="714" t="s">
        <v>4</v>
      </c>
      <c r="B1868" s="526" t="s">
        <v>3160</v>
      </c>
      <c r="C1868" s="715" t="s">
        <v>1913</v>
      </c>
      <c r="D1868" s="526" t="s">
        <v>3161</v>
      </c>
      <c r="E1868" s="716"/>
      <c r="F1868" s="717" t="s">
        <v>137</v>
      </c>
      <c r="G1868" s="715" t="s">
        <v>3248</v>
      </c>
      <c r="H1868" s="715" t="s">
        <v>3246</v>
      </c>
      <c r="I1868" s="526" t="s">
        <v>5</v>
      </c>
      <c r="J1868" s="526" t="s">
        <v>66</v>
      </c>
      <c r="K1868" s="718">
        <v>1</v>
      </c>
      <c r="L1868" s="719"/>
      <c r="M1868" s="450">
        <v>1814</v>
      </c>
      <c r="N1868" s="450">
        <v>1814</v>
      </c>
      <c r="O1868" s="726">
        <f t="shared" si="62"/>
        <v>1</v>
      </c>
      <c r="P1868" s="727">
        <v>1</v>
      </c>
      <c r="Q1868" s="352">
        <f t="shared" si="63"/>
        <v>100</v>
      </c>
      <c r="R1868" s="348"/>
    </row>
    <row r="1869" spans="1:18" s="720" customFormat="1">
      <c r="A1869" s="714" t="s">
        <v>4</v>
      </c>
      <c r="B1869" s="526" t="s">
        <v>3160</v>
      </c>
      <c r="C1869" s="715" t="s">
        <v>1913</v>
      </c>
      <c r="D1869" s="526" t="s">
        <v>3155</v>
      </c>
      <c r="E1869" s="716"/>
      <c r="F1869" s="717" t="s">
        <v>137</v>
      </c>
      <c r="G1869" s="715" t="s">
        <v>3248</v>
      </c>
      <c r="H1869" s="715" t="s">
        <v>3246</v>
      </c>
      <c r="I1869" s="526" t="s">
        <v>5</v>
      </c>
      <c r="J1869" s="526" t="s">
        <v>66</v>
      </c>
      <c r="K1869" s="718">
        <v>1</v>
      </c>
      <c r="L1869" s="719"/>
      <c r="M1869" s="450">
        <v>14</v>
      </c>
      <c r="N1869" s="450">
        <v>14</v>
      </c>
      <c r="O1869" s="726">
        <f t="shared" si="62"/>
        <v>1</v>
      </c>
      <c r="P1869" s="727">
        <v>1</v>
      </c>
      <c r="Q1869" s="352">
        <f t="shared" si="63"/>
        <v>99.999999999999986</v>
      </c>
      <c r="R1869" s="348"/>
    </row>
    <row r="1870" spans="1:18" s="720" customFormat="1">
      <c r="A1870" s="714" t="s">
        <v>4</v>
      </c>
      <c r="B1870" s="526" t="s">
        <v>3160</v>
      </c>
      <c r="C1870" s="715" t="s">
        <v>1913</v>
      </c>
      <c r="D1870" s="526" t="s">
        <v>3157</v>
      </c>
      <c r="E1870" s="716"/>
      <c r="F1870" s="717" t="s">
        <v>137</v>
      </c>
      <c r="G1870" s="715" t="s">
        <v>3248</v>
      </c>
      <c r="H1870" s="715" t="s">
        <v>3246</v>
      </c>
      <c r="I1870" s="526" t="s">
        <v>5</v>
      </c>
      <c r="J1870" s="526" t="s">
        <v>66</v>
      </c>
      <c r="K1870" s="718">
        <v>1</v>
      </c>
      <c r="L1870" s="719"/>
      <c r="M1870" s="450">
        <v>84</v>
      </c>
      <c r="N1870" s="450">
        <v>84</v>
      </c>
      <c r="O1870" s="726">
        <f t="shared" si="62"/>
        <v>1</v>
      </c>
      <c r="P1870" s="727">
        <v>1</v>
      </c>
      <c r="Q1870" s="352">
        <f t="shared" si="63"/>
        <v>100</v>
      </c>
      <c r="R1870" s="348"/>
    </row>
    <row r="1871" spans="1:18" s="720" customFormat="1">
      <c r="A1871" s="714" t="s">
        <v>4</v>
      </c>
      <c r="B1871" s="526" t="s">
        <v>3160</v>
      </c>
      <c r="C1871" s="715" t="s">
        <v>1914</v>
      </c>
      <c r="D1871" s="526" t="s">
        <v>3157</v>
      </c>
      <c r="E1871" s="716" t="s">
        <v>3162</v>
      </c>
      <c r="F1871" s="717" t="s">
        <v>137</v>
      </c>
      <c r="G1871" s="715" t="s">
        <v>3248</v>
      </c>
      <c r="H1871" s="715" t="s">
        <v>3246</v>
      </c>
      <c r="I1871" s="526" t="s">
        <v>5</v>
      </c>
      <c r="J1871" s="526" t="s">
        <v>66</v>
      </c>
      <c r="K1871" s="718">
        <v>1</v>
      </c>
      <c r="L1871" s="719"/>
      <c r="M1871" s="450">
        <v>66</v>
      </c>
      <c r="N1871" s="450">
        <v>66</v>
      </c>
      <c r="O1871" s="726">
        <f t="shared" si="62"/>
        <v>1</v>
      </c>
      <c r="P1871" s="727">
        <v>1</v>
      </c>
      <c r="Q1871" s="352">
        <f t="shared" si="63"/>
        <v>100</v>
      </c>
      <c r="R1871" s="348"/>
    </row>
    <row r="1872" spans="1:18" s="720" customFormat="1">
      <c r="A1872" s="714" t="s">
        <v>4</v>
      </c>
      <c r="B1872" s="526" t="s">
        <v>3160</v>
      </c>
      <c r="C1872" s="715" t="s">
        <v>1914</v>
      </c>
      <c r="D1872" s="526" t="s">
        <v>3158</v>
      </c>
      <c r="E1872" s="716"/>
      <c r="F1872" s="717" t="s">
        <v>137</v>
      </c>
      <c r="G1872" s="715" t="s">
        <v>3248</v>
      </c>
      <c r="H1872" s="715" t="s">
        <v>3246</v>
      </c>
      <c r="I1872" s="526" t="s">
        <v>5</v>
      </c>
      <c r="J1872" s="526" t="s">
        <v>66</v>
      </c>
      <c r="K1872" s="718">
        <v>1</v>
      </c>
      <c r="L1872" s="719"/>
      <c r="M1872" s="450">
        <v>75</v>
      </c>
      <c r="N1872" s="450">
        <v>75</v>
      </c>
      <c r="O1872" s="726">
        <f t="shared" si="62"/>
        <v>1</v>
      </c>
      <c r="P1872" s="727">
        <v>1</v>
      </c>
      <c r="Q1872" s="352">
        <f t="shared" si="63"/>
        <v>100</v>
      </c>
      <c r="R1872" s="348"/>
    </row>
    <row r="1873" spans="1:18" s="720" customFormat="1">
      <c r="A1873" s="714" t="s">
        <v>4</v>
      </c>
      <c r="B1873" s="526" t="s">
        <v>3160</v>
      </c>
      <c r="C1873" s="715" t="s">
        <v>1914</v>
      </c>
      <c r="D1873" s="526" t="s">
        <v>3163</v>
      </c>
      <c r="E1873" s="716"/>
      <c r="F1873" s="717" t="s">
        <v>137</v>
      </c>
      <c r="G1873" s="715" t="s">
        <v>3248</v>
      </c>
      <c r="H1873" s="715" t="s">
        <v>3246</v>
      </c>
      <c r="I1873" s="526" t="s">
        <v>5</v>
      </c>
      <c r="J1873" s="526" t="s">
        <v>66</v>
      </c>
      <c r="K1873" s="718">
        <v>1</v>
      </c>
      <c r="L1873" s="719"/>
      <c r="M1873" s="450">
        <v>108</v>
      </c>
      <c r="N1873" s="450">
        <v>108</v>
      </c>
      <c r="O1873" s="726">
        <f t="shared" si="62"/>
        <v>1</v>
      </c>
      <c r="P1873" s="727">
        <v>1</v>
      </c>
      <c r="Q1873" s="352">
        <f t="shared" si="63"/>
        <v>100</v>
      </c>
      <c r="R1873" s="348"/>
    </row>
    <row r="1874" spans="1:18" s="720" customFormat="1">
      <c r="A1874" s="714" t="s">
        <v>4</v>
      </c>
      <c r="B1874" s="526" t="s">
        <v>3160</v>
      </c>
      <c r="C1874" s="715" t="s">
        <v>1914</v>
      </c>
      <c r="D1874" s="526" t="s">
        <v>3164</v>
      </c>
      <c r="E1874" s="716"/>
      <c r="F1874" s="717" t="s">
        <v>137</v>
      </c>
      <c r="G1874" s="715" t="s">
        <v>3248</v>
      </c>
      <c r="H1874" s="715" t="s">
        <v>3246</v>
      </c>
      <c r="I1874" s="526" t="s">
        <v>5</v>
      </c>
      <c r="J1874" s="526" t="s">
        <v>66</v>
      </c>
      <c r="K1874" s="718">
        <v>1</v>
      </c>
      <c r="L1874" s="719"/>
      <c r="M1874" s="450">
        <v>13</v>
      </c>
      <c r="N1874" s="450">
        <v>13</v>
      </c>
      <c r="O1874" s="726">
        <f t="shared" si="62"/>
        <v>1</v>
      </c>
      <c r="P1874" s="727">
        <v>1</v>
      </c>
      <c r="Q1874" s="352">
        <f t="shared" si="63"/>
        <v>100</v>
      </c>
      <c r="R1874" s="348"/>
    </row>
    <row r="1875" spans="1:18" s="720" customFormat="1">
      <c r="A1875" s="714" t="s">
        <v>4</v>
      </c>
      <c r="B1875" s="526" t="s">
        <v>3160</v>
      </c>
      <c r="C1875" s="715" t="s">
        <v>1915</v>
      </c>
      <c r="D1875" s="526" t="s">
        <v>3155</v>
      </c>
      <c r="E1875" s="716"/>
      <c r="F1875" s="717" t="s">
        <v>137</v>
      </c>
      <c r="G1875" s="715" t="s">
        <v>3248</v>
      </c>
      <c r="H1875" s="715" t="s">
        <v>3246</v>
      </c>
      <c r="I1875" s="526" t="s">
        <v>5</v>
      </c>
      <c r="J1875" s="526" t="s">
        <v>66</v>
      </c>
      <c r="K1875" s="718">
        <v>1</v>
      </c>
      <c r="L1875" s="719"/>
      <c r="M1875" s="450">
        <v>71</v>
      </c>
      <c r="N1875" s="450">
        <v>71</v>
      </c>
      <c r="O1875" s="726">
        <f t="shared" si="62"/>
        <v>1</v>
      </c>
      <c r="P1875" s="727">
        <v>1</v>
      </c>
      <c r="Q1875" s="352">
        <f t="shared" si="63"/>
        <v>100</v>
      </c>
      <c r="R1875" s="348"/>
    </row>
    <row r="1876" spans="1:18" s="720" customFormat="1">
      <c r="A1876" s="714" t="s">
        <v>4</v>
      </c>
      <c r="B1876" s="526" t="s">
        <v>3160</v>
      </c>
      <c r="C1876" s="715" t="s">
        <v>1915</v>
      </c>
      <c r="D1876" s="526" t="s">
        <v>3155</v>
      </c>
      <c r="E1876" s="716" t="s">
        <v>3165</v>
      </c>
      <c r="F1876" s="717" t="s">
        <v>137</v>
      </c>
      <c r="G1876" s="715" t="s">
        <v>3248</v>
      </c>
      <c r="H1876" s="715" t="s">
        <v>3246</v>
      </c>
      <c r="I1876" s="526" t="s">
        <v>5</v>
      </c>
      <c r="J1876" s="526" t="s">
        <v>66</v>
      </c>
      <c r="K1876" s="718">
        <v>1</v>
      </c>
      <c r="L1876" s="719" t="s">
        <v>3166</v>
      </c>
      <c r="M1876" s="450">
        <v>12</v>
      </c>
      <c r="N1876" s="450">
        <v>12</v>
      </c>
      <c r="O1876" s="726">
        <f t="shared" si="62"/>
        <v>1</v>
      </c>
      <c r="P1876" s="727">
        <v>1</v>
      </c>
      <c r="Q1876" s="352">
        <f t="shared" si="63"/>
        <v>100</v>
      </c>
      <c r="R1876" s="348"/>
    </row>
    <row r="1877" spans="1:18" s="720" customFormat="1">
      <c r="A1877" s="714" t="s">
        <v>4</v>
      </c>
      <c r="B1877" s="526" t="s">
        <v>3160</v>
      </c>
      <c r="C1877" s="715" t="s">
        <v>1915</v>
      </c>
      <c r="D1877" s="526" t="s">
        <v>3157</v>
      </c>
      <c r="E1877" s="716"/>
      <c r="F1877" s="717" t="s">
        <v>137</v>
      </c>
      <c r="G1877" s="715" t="s">
        <v>3248</v>
      </c>
      <c r="H1877" s="715" t="s">
        <v>3246</v>
      </c>
      <c r="I1877" s="526" t="s">
        <v>5</v>
      </c>
      <c r="J1877" s="526" t="s">
        <v>66</v>
      </c>
      <c r="K1877" s="718">
        <v>1</v>
      </c>
      <c r="L1877" s="719"/>
      <c r="M1877" s="450">
        <v>58</v>
      </c>
      <c r="N1877" s="450">
        <v>58</v>
      </c>
      <c r="O1877" s="726">
        <f t="shared" si="62"/>
        <v>1</v>
      </c>
      <c r="P1877" s="727">
        <v>1</v>
      </c>
      <c r="Q1877" s="352">
        <f t="shared" si="63"/>
        <v>100</v>
      </c>
      <c r="R1877" s="348"/>
    </row>
    <row r="1878" spans="1:18" s="720" customFormat="1">
      <c r="A1878" s="714" t="s">
        <v>4</v>
      </c>
      <c r="B1878" s="526" t="s">
        <v>3160</v>
      </c>
      <c r="C1878" s="715" t="s">
        <v>1916</v>
      </c>
      <c r="D1878" s="526" t="s">
        <v>3155</v>
      </c>
      <c r="E1878" s="716" t="s">
        <v>3167</v>
      </c>
      <c r="F1878" s="717" t="s">
        <v>137</v>
      </c>
      <c r="G1878" s="715" t="s">
        <v>3248</v>
      </c>
      <c r="H1878" s="715" t="s">
        <v>3246</v>
      </c>
      <c r="I1878" s="526" t="s">
        <v>5</v>
      </c>
      <c r="J1878" s="526" t="s">
        <v>66</v>
      </c>
      <c r="K1878" s="718">
        <v>1</v>
      </c>
      <c r="L1878" s="719"/>
      <c r="M1878" s="450">
        <v>63</v>
      </c>
      <c r="N1878" s="450">
        <v>63</v>
      </c>
      <c r="O1878" s="726">
        <f t="shared" si="62"/>
        <v>1</v>
      </c>
      <c r="P1878" s="727">
        <v>1</v>
      </c>
      <c r="Q1878" s="352">
        <f t="shared" si="63"/>
        <v>100</v>
      </c>
      <c r="R1878" s="348"/>
    </row>
    <row r="1879" spans="1:18" s="720" customFormat="1">
      <c r="A1879" s="714" t="s">
        <v>4</v>
      </c>
      <c r="B1879" s="526" t="s">
        <v>3160</v>
      </c>
      <c r="C1879" s="715" t="s">
        <v>1916</v>
      </c>
      <c r="D1879" s="526" t="s">
        <v>3155</v>
      </c>
      <c r="E1879" s="716" t="s">
        <v>3168</v>
      </c>
      <c r="F1879" s="717" t="s">
        <v>137</v>
      </c>
      <c r="G1879" s="715" t="s">
        <v>3248</v>
      </c>
      <c r="H1879" s="715" t="s">
        <v>3246</v>
      </c>
      <c r="I1879" s="526" t="s">
        <v>5</v>
      </c>
      <c r="J1879" s="526" t="s">
        <v>66</v>
      </c>
      <c r="K1879" s="718">
        <v>1</v>
      </c>
      <c r="L1879" s="719" t="s">
        <v>3166</v>
      </c>
      <c r="M1879" s="450">
        <v>43</v>
      </c>
      <c r="N1879" s="450">
        <v>43</v>
      </c>
      <c r="O1879" s="726">
        <f t="shared" si="62"/>
        <v>1</v>
      </c>
      <c r="P1879" s="727">
        <v>1</v>
      </c>
      <c r="Q1879" s="352">
        <f t="shared" si="63"/>
        <v>100</v>
      </c>
      <c r="R1879" s="348"/>
    </row>
    <row r="1880" spans="1:18" s="720" customFormat="1">
      <c r="A1880" s="714" t="s">
        <v>4</v>
      </c>
      <c r="B1880" s="526" t="s">
        <v>3160</v>
      </c>
      <c r="C1880" s="715" t="s">
        <v>1916</v>
      </c>
      <c r="D1880" s="526" t="s">
        <v>3157</v>
      </c>
      <c r="E1880" s="716"/>
      <c r="F1880" s="717" t="s">
        <v>137</v>
      </c>
      <c r="G1880" s="715" t="s">
        <v>3248</v>
      </c>
      <c r="H1880" s="715" t="s">
        <v>3246</v>
      </c>
      <c r="I1880" s="526" t="s">
        <v>5</v>
      </c>
      <c r="J1880" s="526" t="s">
        <v>66</v>
      </c>
      <c r="K1880" s="718">
        <v>1</v>
      </c>
      <c r="L1880" s="719"/>
      <c r="M1880" s="450">
        <v>81</v>
      </c>
      <c r="N1880" s="450">
        <v>81</v>
      </c>
      <c r="O1880" s="726">
        <f t="shared" si="62"/>
        <v>1</v>
      </c>
      <c r="P1880" s="727">
        <v>1</v>
      </c>
      <c r="Q1880" s="352">
        <f t="shared" si="63"/>
        <v>100</v>
      </c>
      <c r="R1880" s="348"/>
    </row>
    <row r="1881" spans="1:18" s="720" customFormat="1">
      <c r="A1881" s="714" t="s">
        <v>4</v>
      </c>
      <c r="B1881" s="526" t="s">
        <v>3160</v>
      </c>
      <c r="C1881" s="715" t="s">
        <v>1916</v>
      </c>
      <c r="D1881" s="526" t="s">
        <v>3157</v>
      </c>
      <c r="E1881" s="716"/>
      <c r="F1881" s="717" t="s">
        <v>137</v>
      </c>
      <c r="G1881" s="715" t="s">
        <v>3248</v>
      </c>
      <c r="H1881" s="715" t="s">
        <v>3246</v>
      </c>
      <c r="I1881" s="526" t="s">
        <v>5</v>
      </c>
      <c r="J1881" s="526" t="s">
        <v>66</v>
      </c>
      <c r="K1881" s="718">
        <v>1</v>
      </c>
      <c r="L1881" s="719" t="s">
        <v>3166</v>
      </c>
      <c r="M1881" s="450">
        <v>27</v>
      </c>
      <c r="N1881" s="450">
        <v>27</v>
      </c>
      <c r="O1881" s="726">
        <f t="shared" si="62"/>
        <v>1</v>
      </c>
      <c r="P1881" s="727">
        <v>1</v>
      </c>
      <c r="Q1881" s="352">
        <f t="shared" si="63"/>
        <v>100</v>
      </c>
      <c r="R1881" s="348"/>
    </row>
    <row r="1882" spans="1:18" s="720" customFormat="1">
      <c r="A1882" s="714" t="s">
        <v>4</v>
      </c>
      <c r="B1882" s="526" t="s">
        <v>3160</v>
      </c>
      <c r="C1882" s="715" t="s">
        <v>1916</v>
      </c>
      <c r="D1882" s="526" t="s">
        <v>3157</v>
      </c>
      <c r="E1882" s="716" t="s">
        <v>3169</v>
      </c>
      <c r="F1882" s="717" t="s">
        <v>137</v>
      </c>
      <c r="G1882" s="715" t="s">
        <v>3248</v>
      </c>
      <c r="H1882" s="715" t="s">
        <v>3246</v>
      </c>
      <c r="I1882" s="526" t="s">
        <v>5</v>
      </c>
      <c r="J1882" s="526" t="s">
        <v>66</v>
      </c>
      <c r="K1882" s="718">
        <v>1</v>
      </c>
      <c r="L1882" s="719" t="s">
        <v>3170</v>
      </c>
      <c r="M1882" s="450">
        <v>19</v>
      </c>
      <c r="N1882" s="450">
        <v>19</v>
      </c>
      <c r="O1882" s="726">
        <f t="shared" si="62"/>
        <v>1</v>
      </c>
      <c r="P1882" s="727">
        <v>1</v>
      </c>
      <c r="Q1882" s="352">
        <f t="shared" si="63"/>
        <v>100</v>
      </c>
      <c r="R1882" s="348"/>
    </row>
    <row r="1883" spans="1:18" s="720" customFormat="1">
      <c r="A1883" s="714" t="s">
        <v>4</v>
      </c>
      <c r="B1883" s="526" t="s">
        <v>3160</v>
      </c>
      <c r="C1883" s="715" t="s">
        <v>1916</v>
      </c>
      <c r="D1883" s="526" t="s">
        <v>3158</v>
      </c>
      <c r="E1883" s="716"/>
      <c r="F1883" s="717" t="s">
        <v>137</v>
      </c>
      <c r="G1883" s="715" t="s">
        <v>3248</v>
      </c>
      <c r="H1883" s="715" t="s">
        <v>3246</v>
      </c>
      <c r="I1883" s="526" t="s">
        <v>5</v>
      </c>
      <c r="J1883" s="526" t="s">
        <v>66</v>
      </c>
      <c r="K1883" s="718">
        <v>1</v>
      </c>
      <c r="L1883" s="719"/>
      <c r="M1883" s="450">
        <v>29</v>
      </c>
      <c r="N1883" s="450">
        <v>29</v>
      </c>
      <c r="O1883" s="726">
        <f t="shared" si="62"/>
        <v>1</v>
      </c>
      <c r="P1883" s="727">
        <v>1</v>
      </c>
      <c r="Q1883" s="352">
        <f t="shared" si="63"/>
        <v>100</v>
      </c>
      <c r="R1883" s="348"/>
    </row>
    <row r="1884" spans="1:18" s="720" customFormat="1">
      <c r="A1884" s="714" t="s">
        <v>4</v>
      </c>
      <c r="B1884" s="526" t="s">
        <v>3160</v>
      </c>
      <c r="C1884" s="715" t="s">
        <v>1916</v>
      </c>
      <c r="D1884" s="526" t="s">
        <v>3163</v>
      </c>
      <c r="E1884" s="716"/>
      <c r="F1884" s="717" t="s">
        <v>137</v>
      </c>
      <c r="G1884" s="715" t="s">
        <v>3248</v>
      </c>
      <c r="H1884" s="715" t="s">
        <v>3246</v>
      </c>
      <c r="I1884" s="526" t="s">
        <v>5</v>
      </c>
      <c r="J1884" s="526" t="s">
        <v>66</v>
      </c>
      <c r="K1884" s="718">
        <v>1</v>
      </c>
      <c r="L1884" s="719"/>
      <c r="M1884" s="450">
        <v>25</v>
      </c>
      <c r="N1884" s="450">
        <v>25</v>
      </c>
      <c r="O1884" s="726">
        <f t="shared" si="62"/>
        <v>1</v>
      </c>
      <c r="P1884" s="727">
        <v>1</v>
      </c>
      <c r="Q1884" s="352">
        <f t="shared" si="63"/>
        <v>100</v>
      </c>
      <c r="R1884" s="348"/>
    </row>
    <row r="1885" spans="1:18" s="720" customFormat="1">
      <c r="A1885" s="714" t="s">
        <v>4</v>
      </c>
      <c r="B1885" s="526" t="s">
        <v>3160</v>
      </c>
      <c r="C1885" s="715" t="s">
        <v>1916</v>
      </c>
      <c r="D1885" s="526" t="s">
        <v>3163</v>
      </c>
      <c r="E1885" s="716" t="s">
        <v>3171</v>
      </c>
      <c r="F1885" s="717" t="s">
        <v>137</v>
      </c>
      <c r="G1885" s="715" t="s">
        <v>3248</v>
      </c>
      <c r="H1885" s="715" t="s">
        <v>3246</v>
      </c>
      <c r="I1885" s="526" t="s">
        <v>5</v>
      </c>
      <c r="J1885" s="526" t="s">
        <v>66</v>
      </c>
      <c r="K1885" s="718">
        <v>1</v>
      </c>
      <c r="L1885" s="719" t="s">
        <v>3166</v>
      </c>
      <c r="M1885" s="450">
        <v>22</v>
      </c>
      <c r="N1885" s="450">
        <v>22</v>
      </c>
      <c r="O1885" s="726">
        <f t="shared" si="62"/>
        <v>1</v>
      </c>
      <c r="P1885" s="727">
        <v>1</v>
      </c>
      <c r="Q1885" s="352">
        <f t="shared" si="63"/>
        <v>100</v>
      </c>
      <c r="R1885" s="348"/>
    </row>
    <row r="1886" spans="1:18" s="720" customFormat="1">
      <c r="A1886" s="714" t="s">
        <v>4</v>
      </c>
      <c r="B1886" s="526" t="s">
        <v>3160</v>
      </c>
      <c r="C1886" s="715" t="s">
        <v>1917</v>
      </c>
      <c r="D1886" s="526" t="s">
        <v>3158</v>
      </c>
      <c r="E1886" s="716" t="s">
        <v>3172</v>
      </c>
      <c r="F1886" s="717" t="s">
        <v>137</v>
      </c>
      <c r="G1886" s="715" t="s">
        <v>3248</v>
      </c>
      <c r="H1886" s="715" t="s">
        <v>3246</v>
      </c>
      <c r="I1886" s="526" t="s">
        <v>5</v>
      </c>
      <c r="J1886" s="526" t="s">
        <v>66</v>
      </c>
      <c r="K1886" s="718">
        <v>1</v>
      </c>
      <c r="L1886" s="719"/>
      <c r="M1886" s="450">
        <v>11</v>
      </c>
      <c r="N1886" s="450">
        <v>11</v>
      </c>
      <c r="O1886" s="726">
        <f t="shared" si="62"/>
        <v>1</v>
      </c>
      <c r="P1886" s="727">
        <v>1</v>
      </c>
      <c r="Q1886" s="352">
        <f t="shared" si="63"/>
        <v>100</v>
      </c>
      <c r="R1886" s="348"/>
    </row>
    <row r="1887" spans="1:18" s="720" customFormat="1">
      <c r="A1887" s="714" t="s">
        <v>4</v>
      </c>
      <c r="B1887" s="526" t="s">
        <v>3160</v>
      </c>
      <c r="C1887" s="715" t="s">
        <v>1917</v>
      </c>
      <c r="D1887" s="526" t="s">
        <v>3163</v>
      </c>
      <c r="E1887" s="716"/>
      <c r="F1887" s="717" t="s">
        <v>137</v>
      </c>
      <c r="G1887" s="715" t="s">
        <v>3248</v>
      </c>
      <c r="H1887" s="715" t="s">
        <v>3246</v>
      </c>
      <c r="I1887" s="526" t="s">
        <v>5</v>
      </c>
      <c r="J1887" s="526" t="s">
        <v>66</v>
      </c>
      <c r="K1887" s="718">
        <v>1</v>
      </c>
      <c r="L1887" s="719"/>
      <c r="M1887" s="450">
        <v>30</v>
      </c>
      <c r="N1887" s="450">
        <v>30</v>
      </c>
      <c r="O1887" s="726">
        <f t="shared" si="62"/>
        <v>1</v>
      </c>
      <c r="P1887" s="727">
        <v>1</v>
      </c>
      <c r="Q1887" s="352">
        <f t="shared" si="63"/>
        <v>100</v>
      </c>
      <c r="R1887" s="348"/>
    </row>
    <row r="1888" spans="1:18" s="720" customFormat="1">
      <c r="A1888" s="714" t="s">
        <v>4</v>
      </c>
      <c r="B1888" s="526" t="s">
        <v>3160</v>
      </c>
      <c r="C1888" s="715" t="s">
        <v>1918</v>
      </c>
      <c r="D1888" s="526" t="s">
        <v>3163</v>
      </c>
      <c r="E1888" s="716" t="s">
        <v>3173</v>
      </c>
      <c r="F1888" s="717" t="s">
        <v>137</v>
      </c>
      <c r="G1888" s="715" t="s">
        <v>3248</v>
      </c>
      <c r="H1888" s="715" t="s">
        <v>3246</v>
      </c>
      <c r="I1888" s="526" t="s">
        <v>5</v>
      </c>
      <c r="J1888" s="526" t="s">
        <v>66</v>
      </c>
      <c r="K1888" s="718">
        <v>1</v>
      </c>
      <c r="L1888" s="719"/>
      <c r="M1888" s="450">
        <v>55</v>
      </c>
      <c r="N1888" s="450">
        <v>55</v>
      </c>
      <c r="O1888" s="726">
        <f t="shared" si="62"/>
        <v>1</v>
      </c>
      <c r="P1888" s="727">
        <v>1</v>
      </c>
      <c r="Q1888" s="352">
        <f t="shared" si="63"/>
        <v>99.999999999999986</v>
      </c>
      <c r="R1888" s="348"/>
    </row>
    <row r="1889" spans="1:18" s="720" customFormat="1">
      <c r="A1889" s="714" t="s">
        <v>4</v>
      </c>
      <c r="B1889" s="526" t="s">
        <v>3160</v>
      </c>
      <c r="C1889" s="715" t="s">
        <v>1919</v>
      </c>
      <c r="D1889" s="526" t="s">
        <v>3161</v>
      </c>
      <c r="E1889" s="716"/>
      <c r="F1889" s="717" t="s">
        <v>137</v>
      </c>
      <c r="G1889" s="715" t="s">
        <v>3248</v>
      </c>
      <c r="H1889" s="715" t="s">
        <v>3246</v>
      </c>
      <c r="I1889" s="526" t="s">
        <v>5</v>
      </c>
      <c r="J1889" s="526" t="s">
        <v>66</v>
      </c>
      <c r="K1889" s="718">
        <v>1</v>
      </c>
      <c r="L1889" s="719"/>
      <c r="M1889" s="450">
        <v>1954</v>
      </c>
      <c r="N1889" s="450">
        <v>1954</v>
      </c>
      <c r="O1889" s="726">
        <f t="shared" si="62"/>
        <v>1</v>
      </c>
      <c r="P1889" s="727">
        <v>1</v>
      </c>
      <c r="Q1889" s="352">
        <f t="shared" si="63"/>
        <v>100</v>
      </c>
      <c r="R1889" s="348"/>
    </row>
    <row r="1890" spans="1:18" s="720" customFormat="1">
      <c r="A1890" s="714" t="s">
        <v>4</v>
      </c>
      <c r="B1890" s="526" t="s">
        <v>3160</v>
      </c>
      <c r="C1890" s="715" t="s">
        <v>1919</v>
      </c>
      <c r="D1890" s="526" t="s">
        <v>3161</v>
      </c>
      <c r="E1890" s="716"/>
      <c r="F1890" s="717" t="s">
        <v>137</v>
      </c>
      <c r="G1890" s="715" t="s">
        <v>3248</v>
      </c>
      <c r="H1890" s="715" t="s">
        <v>3246</v>
      </c>
      <c r="I1890" s="526" t="s">
        <v>5</v>
      </c>
      <c r="J1890" s="526" t="s">
        <v>66</v>
      </c>
      <c r="K1890" s="718">
        <v>1</v>
      </c>
      <c r="L1890" s="719" t="s">
        <v>3166</v>
      </c>
      <c r="M1890" s="450">
        <v>465</v>
      </c>
      <c r="N1890" s="450">
        <v>465</v>
      </c>
      <c r="O1890" s="726">
        <f t="shared" si="62"/>
        <v>1</v>
      </c>
      <c r="P1890" s="727">
        <v>1</v>
      </c>
      <c r="Q1890" s="352">
        <f t="shared" si="63"/>
        <v>99.999999999999986</v>
      </c>
      <c r="R1890" s="348"/>
    </row>
    <row r="1891" spans="1:18" s="720" customFormat="1">
      <c r="A1891" s="714" t="s">
        <v>4</v>
      </c>
      <c r="B1891" s="526" t="s">
        <v>3160</v>
      </c>
      <c r="C1891" s="715" t="s">
        <v>1919</v>
      </c>
      <c r="D1891" s="526" t="s">
        <v>3155</v>
      </c>
      <c r="E1891" s="716"/>
      <c r="F1891" s="717" t="s">
        <v>137</v>
      </c>
      <c r="G1891" s="715" t="s">
        <v>3248</v>
      </c>
      <c r="H1891" s="715" t="s">
        <v>3246</v>
      </c>
      <c r="I1891" s="526" t="s">
        <v>5</v>
      </c>
      <c r="J1891" s="526" t="s">
        <v>66</v>
      </c>
      <c r="K1891" s="718">
        <v>1</v>
      </c>
      <c r="L1891" s="719"/>
      <c r="M1891" s="450">
        <v>60</v>
      </c>
      <c r="N1891" s="450">
        <v>60</v>
      </c>
      <c r="O1891" s="726">
        <f t="shared" si="62"/>
        <v>1</v>
      </c>
      <c r="P1891" s="727">
        <v>1</v>
      </c>
      <c r="Q1891" s="352">
        <f t="shared" si="63"/>
        <v>100</v>
      </c>
      <c r="R1891" s="348"/>
    </row>
    <row r="1892" spans="1:18" s="720" customFormat="1">
      <c r="A1892" s="714" t="s">
        <v>4</v>
      </c>
      <c r="B1892" s="526" t="s">
        <v>3160</v>
      </c>
      <c r="C1892" s="715" t="s">
        <v>1919</v>
      </c>
      <c r="D1892" s="526" t="s">
        <v>3155</v>
      </c>
      <c r="E1892" s="716" t="s">
        <v>3174</v>
      </c>
      <c r="F1892" s="717" t="s">
        <v>137</v>
      </c>
      <c r="G1892" s="715" t="s">
        <v>3248</v>
      </c>
      <c r="H1892" s="715" t="s">
        <v>3246</v>
      </c>
      <c r="I1892" s="526" t="s">
        <v>5</v>
      </c>
      <c r="J1892" s="526" t="s">
        <v>66</v>
      </c>
      <c r="K1892" s="718">
        <v>1</v>
      </c>
      <c r="L1892" s="719" t="s">
        <v>3166</v>
      </c>
      <c r="M1892" s="450">
        <v>20</v>
      </c>
      <c r="N1892" s="450">
        <v>20</v>
      </c>
      <c r="O1892" s="726">
        <f t="shared" si="62"/>
        <v>1</v>
      </c>
      <c r="P1892" s="727">
        <v>1</v>
      </c>
      <c r="Q1892" s="352">
        <f t="shared" si="63"/>
        <v>100</v>
      </c>
      <c r="R1892" s="348"/>
    </row>
    <row r="1893" spans="1:18" s="720" customFormat="1">
      <c r="A1893" s="714" t="s">
        <v>4</v>
      </c>
      <c r="B1893" s="526" t="s">
        <v>3160</v>
      </c>
      <c r="C1893" s="715" t="s">
        <v>1919</v>
      </c>
      <c r="D1893" s="526" t="s">
        <v>3157</v>
      </c>
      <c r="E1893" s="716" t="s">
        <v>3175</v>
      </c>
      <c r="F1893" s="717" t="s">
        <v>137</v>
      </c>
      <c r="G1893" s="715" t="s">
        <v>3248</v>
      </c>
      <c r="H1893" s="715" t="s">
        <v>3246</v>
      </c>
      <c r="I1893" s="526" t="s">
        <v>5</v>
      </c>
      <c r="J1893" s="526" t="s">
        <v>66</v>
      </c>
      <c r="K1893" s="718">
        <v>1</v>
      </c>
      <c r="L1893" s="719"/>
      <c r="M1893" s="450">
        <v>42</v>
      </c>
      <c r="N1893" s="450">
        <v>42</v>
      </c>
      <c r="O1893" s="726">
        <f t="shared" si="62"/>
        <v>1</v>
      </c>
      <c r="P1893" s="727">
        <v>1</v>
      </c>
      <c r="Q1893" s="352">
        <f t="shared" si="63"/>
        <v>100</v>
      </c>
      <c r="R1893" s="348"/>
    </row>
    <row r="1894" spans="1:18" s="720" customFormat="1">
      <c r="A1894" s="714" t="s">
        <v>4</v>
      </c>
      <c r="B1894" s="526" t="s">
        <v>3160</v>
      </c>
      <c r="C1894" s="715" t="s">
        <v>1920</v>
      </c>
      <c r="D1894" s="526" t="s">
        <v>3155</v>
      </c>
      <c r="E1894" s="716" t="s">
        <v>3176</v>
      </c>
      <c r="F1894" s="717" t="s">
        <v>137</v>
      </c>
      <c r="G1894" s="715" t="s">
        <v>3248</v>
      </c>
      <c r="H1894" s="715" t="s">
        <v>3246</v>
      </c>
      <c r="I1894" s="526" t="s">
        <v>5</v>
      </c>
      <c r="J1894" s="526" t="s">
        <v>66</v>
      </c>
      <c r="K1894" s="718">
        <v>1</v>
      </c>
      <c r="L1894" s="719"/>
      <c r="M1894" s="450">
        <v>18</v>
      </c>
      <c r="N1894" s="450">
        <v>18</v>
      </c>
      <c r="O1894" s="726">
        <f t="shared" si="62"/>
        <v>1</v>
      </c>
      <c r="P1894" s="727">
        <v>1</v>
      </c>
      <c r="Q1894" s="352">
        <f t="shared" si="63"/>
        <v>100</v>
      </c>
      <c r="R1894" s="348"/>
    </row>
    <row r="1895" spans="1:18" s="720" customFormat="1">
      <c r="A1895" s="714" t="s">
        <v>4</v>
      </c>
      <c r="B1895" s="526" t="s">
        <v>3160</v>
      </c>
      <c r="C1895" s="715" t="s">
        <v>1920</v>
      </c>
      <c r="D1895" s="526" t="s">
        <v>3157</v>
      </c>
      <c r="E1895" s="716"/>
      <c r="F1895" s="717" t="s">
        <v>137</v>
      </c>
      <c r="G1895" s="715" t="s">
        <v>3248</v>
      </c>
      <c r="H1895" s="715" t="s">
        <v>3246</v>
      </c>
      <c r="I1895" s="526" t="s">
        <v>5</v>
      </c>
      <c r="J1895" s="526" t="s">
        <v>66</v>
      </c>
      <c r="K1895" s="718">
        <v>1</v>
      </c>
      <c r="L1895" s="719"/>
      <c r="M1895" s="450">
        <v>112</v>
      </c>
      <c r="N1895" s="450">
        <v>112</v>
      </c>
      <c r="O1895" s="726">
        <f t="shared" si="62"/>
        <v>1</v>
      </c>
      <c r="P1895" s="727">
        <v>1</v>
      </c>
      <c r="Q1895" s="352">
        <f t="shared" si="63"/>
        <v>99.999999999999986</v>
      </c>
      <c r="R1895" s="348"/>
    </row>
    <row r="1896" spans="1:18" s="720" customFormat="1">
      <c r="A1896" s="714" t="s">
        <v>4</v>
      </c>
      <c r="B1896" s="526" t="s">
        <v>3160</v>
      </c>
      <c r="C1896" s="715" t="s">
        <v>1920</v>
      </c>
      <c r="D1896" s="526" t="s">
        <v>3157</v>
      </c>
      <c r="E1896" s="716" t="s">
        <v>3177</v>
      </c>
      <c r="F1896" s="717" t="s">
        <v>137</v>
      </c>
      <c r="G1896" s="715" t="s">
        <v>3248</v>
      </c>
      <c r="H1896" s="715" t="s">
        <v>3246</v>
      </c>
      <c r="I1896" s="526" t="s">
        <v>5</v>
      </c>
      <c r="J1896" s="526" t="s">
        <v>66</v>
      </c>
      <c r="K1896" s="718">
        <v>1</v>
      </c>
      <c r="L1896" s="719" t="s">
        <v>3166</v>
      </c>
      <c r="M1896" s="450">
        <v>16</v>
      </c>
      <c r="N1896" s="450">
        <v>16</v>
      </c>
      <c r="O1896" s="726">
        <f t="shared" si="62"/>
        <v>1</v>
      </c>
      <c r="P1896" s="727">
        <v>1</v>
      </c>
      <c r="Q1896" s="352">
        <f t="shared" si="63"/>
        <v>100</v>
      </c>
      <c r="R1896" s="348"/>
    </row>
    <row r="1897" spans="1:18" s="720" customFormat="1">
      <c r="A1897" s="714" t="s">
        <v>4</v>
      </c>
      <c r="B1897" s="526" t="s">
        <v>3160</v>
      </c>
      <c r="C1897" s="715" t="s">
        <v>1920</v>
      </c>
      <c r="D1897" s="526" t="s">
        <v>3158</v>
      </c>
      <c r="E1897" s="716"/>
      <c r="F1897" s="717" t="s">
        <v>137</v>
      </c>
      <c r="G1897" s="715" t="s">
        <v>3248</v>
      </c>
      <c r="H1897" s="715" t="s">
        <v>3246</v>
      </c>
      <c r="I1897" s="526" t="s">
        <v>5</v>
      </c>
      <c r="J1897" s="526" t="s">
        <v>66</v>
      </c>
      <c r="K1897" s="718">
        <v>1</v>
      </c>
      <c r="L1897" s="719"/>
      <c r="M1897" s="450">
        <v>101</v>
      </c>
      <c r="N1897" s="450">
        <v>101</v>
      </c>
      <c r="O1897" s="726">
        <f t="shared" si="62"/>
        <v>1</v>
      </c>
      <c r="P1897" s="727">
        <v>1</v>
      </c>
      <c r="Q1897" s="352">
        <f t="shared" si="63"/>
        <v>100</v>
      </c>
      <c r="R1897" s="348"/>
    </row>
    <row r="1898" spans="1:18" s="720" customFormat="1">
      <c r="A1898" s="714" t="s">
        <v>4</v>
      </c>
      <c r="B1898" s="526" t="s">
        <v>3160</v>
      </c>
      <c r="C1898" s="715" t="s">
        <v>1920</v>
      </c>
      <c r="D1898" s="526" t="s">
        <v>3163</v>
      </c>
      <c r="E1898" s="716"/>
      <c r="F1898" s="717" t="s">
        <v>137</v>
      </c>
      <c r="G1898" s="715" t="s">
        <v>3248</v>
      </c>
      <c r="H1898" s="715" t="s">
        <v>3246</v>
      </c>
      <c r="I1898" s="526" t="s">
        <v>5</v>
      </c>
      <c r="J1898" s="526" t="s">
        <v>66</v>
      </c>
      <c r="K1898" s="718">
        <v>1</v>
      </c>
      <c r="L1898" s="719"/>
      <c r="M1898" s="450">
        <v>81</v>
      </c>
      <c r="N1898" s="450">
        <v>81</v>
      </c>
      <c r="O1898" s="726">
        <f t="shared" si="62"/>
        <v>1</v>
      </c>
      <c r="P1898" s="727">
        <v>1</v>
      </c>
      <c r="Q1898" s="352">
        <f t="shared" si="63"/>
        <v>100</v>
      </c>
      <c r="R1898" s="348"/>
    </row>
    <row r="1899" spans="1:18" s="720" customFormat="1">
      <c r="A1899" s="714" t="s">
        <v>4</v>
      </c>
      <c r="B1899" s="526" t="s">
        <v>3</v>
      </c>
      <c r="C1899" s="715" t="s">
        <v>38</v>
      </c>
      <c r="D1899" s="526" t="s">
        <v>3178</v>
      </c>
      <c r="E1899" s="716" t="s">
        <v>3179</v>
      </c>
      <c r="F1899" s="717" t="s">
        <v>137</v>
      </c>
      <c r="G1899" s="715" t="s">
        <v>3248</v>
      </c>
      <c r="H1899" s="715" t="s">
        <v>3246</v>
      </c>
      <c r="I1899" s="526" t="s">
        <v>5</v>
      </c>
      <c r="J1899" s="526" t="s">
        <v>66</v>
      </c>
      <c r="K1899" s="718">
        <v>1</v>
      </c>
      <c r="L1899" s="719"/>
      <c r="M1899" s="450">
        <v>85</v>
      </c>
      <c r="N1899" s="450">
        <v>85</v>
      </c>
      <c r="O1899" s="726">
        <f t="shared" si="62"/>
        <v>1</v>
      </c>
      <c r="P1899" s="727">
        <v>1</v>
      </c>
      <c r="Q1899" s="352">
        <f t="shared" si="63"/>
        <v>100</v>
      </c>
      <c r="R1899" s="348"/>
    </row>
    <row r="1900" spans="1:18" s="720" customFormat="1">
      <c r="A1900" s="714" t="s">
        <v>4</v>
      </c>
      <c r="B1900" s="526" t="s">
        <v>3</v>
      </c>
      <c r="C1900" s="715" t="s">
        <v>38</v>
      </c>
      <c r="D1900" s="526" t="s">
        <v>3157</v>
      </c>
      <c r="E1900" s="716"/>
      <c r="F1900" s="717" t="s">
        <v>137</v>
      </c>
      <c r="G1900" s="715" t="s">
        <v>3248</v>
      </c>
      <c r="H1900" s="715" t="s">
        <v>3246</v>
      </c>
      <c r="I1900" s="526" t="s">
        <v>5</v>
      </c>
      <c r="J1900" s="526" t="s">
        <v>66</v>
      </c>
      <c r="K1900" s="718">
        <v>1</v>
      </c>
      <c r="L1900" s="719"/>
      <c r="M1900" s="450">
        <v>53</v>
      </c>
      <c r="N1900" s="450">
        <v>53</v>
      </c>
      <c r="O1900" s="726">
        <f t="shared" si="62"/>
        <v>1</v>
      </c>
      <c r="P1900" s="727">
        <v>1</v>
      </c>
      <c r="Q1900" s="352">
        <f t="shared" si="63"/>
        <v>100</v>
      </c>
      <c r="R1900" s="348"/>
    </row>
    <row r="1901" spans="1:18" s="720" customFormat="1">
      <c r="A1901" s="714" t="s">
        <v>4</v>
      </c>
      <c r="B1901" s="526" t="s">
        <v>3</v>
      </c>
      <c r="C1901" s="715" t="s">
        <v>1913</v>
      </c>
      <c r="D1901" s="526" t="s">
        <v>3178</v>
      </c>
      <c r="E1901" s="716"/>
      <c r="F1901" s="717" t="s">
        <v>137</v>
      </c>
      <c r="G1901" s="715" t="s">
        <v>3248</v>
      </c>
      <c r="H1901" s="715" t="s">
        <v>3246</v>
      </c>
      <c r="I1901" s="526" t="s">
        <v>5</v>
      </c>
      <c r="J1901" s="526" t="s">
        <v>66</v>
      </c>
      <c r="K1901" s="718">
        <v>1</v>
      </c>
      <c r="L1901" s="719"/>
      <c r="M1901" s="450">
        <v>39</v>
      </c>
      <c r="N1901" s="450">
        <v>39</v>
      </c>
      <c r="O1901" s="726">
        <f t="shared" si="62"/>
        <v>1</v>
      </c>
      <c r="P1901" s="727">
        <v>1</v>
      </c>
      <c r="Q1901" s="352">
        <f t="shared" si="63"/>
        <v>100</v>
      </c>
      <c r="R1901" s="348"/>
    </row>
    <row r="1902" spans="1:18" s="720" customFormat="1">
      <c r="A1902" s="714" t="s">
        <v>4</v>
      </c>
      <c r="B1902" s="526" t="s">
        <v>3</v>
      </c>
      <c r="C1902" s="715" t="s">
        <v>1913</v>
      </c>
      <c r="D1902" s="526" t="s">
        <v>3157</v>
      </c>
      <c r="E1902" s="716"/>
      <c r="F1902" s="717" t="s">
        <v>137</v>
      </c>
      <c r="G1902" s="715" t="s">
        <v>3248</v>
      </c>
      <c r="H1902" s="715" t="s">
        <v>3246</v>
      </c>
      <c r="I1902" s="526" t="s">
        <v>5</v>
      </c>
      <c r="J1902" s="526" t="s">
        <v>66</v>
      </c>
      <c r="K1902" s="718">
        <v>1</v>
      </c>
      <c r="L1902" s="719"/>
      <c r="M1902" s="450">
        <v>14</v>
      </c>
      <c r="N1902" s="450">
        <v>14</v>
      </c>
      <c r="O1902" s="726">
        <f t="shared" si="62"/>
        <v>1</v>
      </c>
      <c r="P1902" s="727">
        <v>1</v>
      </c>
      <c r="Q1902" s="352">
        <f t="shared" si="63"/>
        <v>99.999999999999986</v>
      </c>
      <c r="R1902" s="348"/>
    </row>
    <row r="1903" spans="1:18" s="720" customFormat="1">
      <c r="A1903" s="714" t="s">
        <v>4</v>
      </c>
      <c r="B1903" s="526" t="s">
        <v>3</v>
      </c>
      <c r="C1903" s="715" t="s">
        <v>1914</v>
      </c>
      <c r="D1903" s="526" t="s">
        <v>3178</v>
      </c>
      <c r="E1903" s="716"/>
      <c r="F1903" s="717" t="s">
        <v>137</v>
      </c>
      <c r="G1903" s="715" t="s">
        <v>3248</v>
      </c>
      <c r="H1903" s="715" t="s">
        <v>3246</v>
      </c>
      <c r="I1903" s="526" t="s">
        <v>5</v>
      </c>
      <c r="J1903" s="526" t="s">
        <v>66</v>
      </c>
      <c r="K1903" s="718">
        <v>1</v>
      </c>
      <c r="L1903" s="719"/>
      <c r="M1903" s="450">
        <v>18</v>
      </c>
      <c r="N1903" s="450">
        <v>18</v>
      </c>
      <c r="O1903" s="726">
        <f t="shared" si="62"/>
        <v>1</v>
      </c>
      <c r="P1903" s="727">
        <v>1</v>
      </c>
      <c r="Q1903" s="352">
        <f t="shared" si="63"/>
        <v>100</v>
      </c>
      <c r="R1903" s="348"/>
    </row>
    <row r="1904" spans="1:18" s="720" customFormat="1">
      <c r="A1904" s="714" t="s">
        <v>4</v>
      </c>
      <c r="B1904" s="526" t="s">
        <v>3</v>
      </c>
      <c r="C1904" s="715" t="s">
        <v>1914</v>
      </c>
      <c r="D1904" s="526" t="s">
        <v>3157</v>
      </c>
      <c r="E1904" s="716"/>
      <c r="F1904" s="717" t="s">
        <v>137</v>
      </c>
      <c r="G1904" s="715" t="s">
        <v>3248</v>
      </c>
      <c r="H1904" s="715" t="s">
        <v>3246</v>
      </c>
      <c r="I1904" s="526" t="s">
        <v>5</v>
      </c>
      <c r="J1904" s="526" t="s">
        <v>66</v>
      </c>
      <c r="K1904" s="718">
        <v>1</v>
      </c>
      <c r="L1904" s="719"/>
      <c r="M1904" s="450">
        <v>147</v>
      </c>
      <c r="N1904" s="450">
        <v>147</v>
      </c>
      <c r="O1904" s="726">
        <f t="shared" si="62"/>
        <v>1</v>
      </c>
      <c r="P1904" s="727">
        <v>1</v>
      </c>
      <c r="Q1904" s="352">
        <f t="shared" si="63"/>
        <v>100</v>
      </c>
      <c r="R1904" s="348"/>
    </row>
    <row r="1905" spans="1:18" s="720" customFormat="1">
      <c r="A1905" s="714" t="s">
        <v>4</v>
      </c>
      <c r="B1905" s="526" t="s">
        <v>3</v>
      </c>
      <c r="C1905" s="715" t="s">
        <v>1914</v>
      </c>
      <c r="D1905" s="526" t="s">
        <v>3158</v>
      </c>
      <c r="E1905" s="716"/>
      <c r="F1905" s="717" t="s">
        <v>137</v>
      </c>
      <c r="G1905" s="715" t="s">
        <v>3248</v>
      </c>
      <c r="H1905" s="715" t="s">
        <v>3246</v>
      </c>
      <c r="I1905" s="526" t="s">
        <v>5</v>
      </c>
      <c r="J1905" s="526" t="s">
        <v>66</v>
      </c>
      <c r="K1905" s="718">
        <v>1</v>
      </c>
      <c r="L1905" s="719"/>
      <c r="M1905" s="450">
        <v>303</v>
      </c>
      <c r="N1905" s="450">
        <v>303</v>
      </c>
      <c r="O1905" s="726">
        <f t="shared" si="62"/>
        <v>1</v>
      </c>
      <c r="P1905" s="727">
        <v>1</v>
      </c>
      <c r="Q1905" s="352">
        <f t="shared" si="63"/>
        <v>100</v>
      </c>
      <c r="R1905" s="348"/>
    </row>
    <row r="1906" spans="1:18" s="720" customFormat="1">
      <c r="A1906" s="714" t="s">
        <v>4</v>
      </c>
      <c r="B1906" s="526" t="s">
        <v>3</v>
      </c>
      <c r="C1906" s="715" t="s">
        <v>1914</v>
      </c>
      <c r="D1906" s="526" t="s">
        <v>3163</v>
      </c>
      <c r="E1906" s="716"/>
      <c r="F1906" s="717" t="s">
        <v>137</v>
      </c>
      <c r="G1906" s="715" t="s">
        <v>3248</v>
      </c>
      <c r="H1906" s="715" t="s">
        <v>3246</v>
      </c>
      <c r="I1906" s="526" t="s">
        <v>5</v>
      </c>
      <c r="J1906" s="526" t="s">
        <v>66</v>
      </c>
      <c r="K1906" s="718">
        <v>1</v>
      </c>
      <c r="L1906" s="719"/>
      <c r="M1906" s="450">
        <v>132</v>
      </c>
      <c r="N1906" s="450">
        <v>132</v>
      </c>
      <c r="O1906" s="726">
        <f t="shared" si="62"/>
        <v>1</v>
      </c>
      <c r="P1906" s="727">
        <v>1</v>
      </c>
      <c r="Q1906" s="352">
        <f t="shared" si="63"/>
        <v>100</v>
      </c>
      <c r="R1906" s="348"/>
    </row>
    <row r="1907" spans="1:18" s="720" customFormat="1">
      <c r="A1907" s="714" t="s">
        <v>4</v>
      </c>
      <c r="B1907" s="526" t="s">
        <v>3</v>
      </c>
      <c r="C1907" s="715" t="s">
        <v>1915</v>
      </c>
      <c r="D1907" s="526" t="s">
        <v>3157</v>
      </c>
      <c r="E1907" s="716" t="s">
        <v>3180</v>
      </c>
      <c r="F1907" s="717" t="s">
        <v>137</v>
      </c>
      <c r="G1907" s="715" t="s">
        <v>3248</v>
      </c>
      <c r="H1907" s="715" t="s">
        <v>3246</v>
      </c>
      <c r="I1907" s="526" t="s">
        <v>5</v>
      </c>
      <c r="J1907" s="526" t="s">
        <v>66</v>
      </c>
      <c r="K1907" s="718">
        <v>1</v>
      </c>
      <c r="L1907" s="719"/>
      <c r="M1907" s="450">
        <v>31</v>
      </c>
      <c r="N1907" s="450">
        <v>31</v>
      </c>
      <c r="O1907" s="726">
        <f t="shared" si="62"/>
        <v>1</v>
      </c>
      <c r="P1907" s="727">
        <v>1</v>
      </c>
      <c r="Q1907" s="352">
        <f t="shared" si="63"/>
        <v>100</v>
      </c>
      <c r="R1907" s="348"/>
    </row>
    <row r="1908" spans="1:18" s="720" customFormat="1">
      <c r="A1908" s="714" t="s">
        <v>4</v>
      </c>
      <c r="B1908" s="526" t="s">
        <v>3</v>
      </c>
      <c r="C1908" s="715" t="s">
        <v>1916</v>
      </c>
      <c r="D1908" s="526" t="s">
        <v>3178</v>
      </c>
      <c r="E1908" s="716"/>
      <c r="F1908" s="717" t="s">
        <v>137</v>
      </c>
      <c r="G1908" s="715" t="s">
        <v>3248</v>
      </c>
      <c r="H1908" s="715" t="s">
        <v>3246</v>
      </c>
      <c r="I1908" s="526" t="s">
        <v>5</v>
      </c>
      <c r="J1908" s="526" t="s">
        <v>66</v>
      </c>
      <c r="K1908" s="718">
        <v>1</v>
      </c>
      <c r="L1908" s="719"/>
      <c r="M1908" s="450">
        <v>47</v>
      </c>
      <c r="N1908" s="450">
        <v>47</v>
      </c>
      <c r="O1908" s="726">
        <f t="shared" si="62"/>
        <v>1</v>
      </c>
      <c r="P1908" s="727">
        <v>1</v>
      </c>
      <c r="Q1908" s="352">
        <f t="shared" si="63"/>
        <v>100</v>
      </c>
      <c r="R1908" s="348"/>
    </row>
    <row r="1909" spans="1:18" s="720" customFormat="1">
      <c r="A1909" s="714" t="s">
        <v>4</v>
      </c>
      <c r="B1909" s="526" t="s">
        <v>3</v>
      </c>
      <c r="C1909" s="715" t="s">
        <v>1916</v>
      </c>
      <c r="D1909" s="526" t="s">
        <v>3157</v>
      </c>
      <c r="E1909" s="716" t="s">
        <v>3181</v>
      </c>
      <c r="F1909" s="717" t="s">
        <v>137</v>
      </c>
      <c r="G1909" s="715" t="s">
        <v>3248</v>
      </c>
      <c r="H1909" s="715" t="s">
        <v>3246</v>
      </c>
      <c r="I1909" s="526" t="s">
        <v>5</v>
      </c>
      <c r="J1909" s="526" t="s">
        <v>66</v>
      </c>
      <c r="K1909" s="718">
        <v>1</v>
      </c>
      <c r="L1909" s="719"/>
      <c r="M1909" s="450">
        <v>23</v>
      </c>
      <c r="N1909" s="450">
        <v>23</v>
      </c>
      <c r="O1909" s="726">
        <f t="shared" si="62"/>
        <v>1</v>
      </c>
      <c r="P1909" s="727">
        <v>1</v>
      </c>
      <c r="Q1909" s="352">
        <f t="shared" si="63"/>
        <v>100</v>
      </c>
      <c r="R1909" s="348"/>
    </row>
    <row r="1910" spans="1:18" s="720" customFormat="1">
      <c r="A1910" s="714" t="s">
        <v>4</v>
      </c>
      <c r="B1910" s="526" t="s">
        <v>3</v>
      </c>
      <c r="C1910" s="715" t="s">
        <v>1917</v>
      </c>
      <c r="D1910" s="526" t="s">
        <v>3157</v>
      </c>
      <c r="E1910" s="716" t="s">
        <v>3182</v>
      </c>
      <c r="F1910" s="717" t="s">
        <v>137</v>
      </c>
      <c r="G1910" s="715" t="s">
        <v>3248</v>
      </c>
      <c r="H1910" s="715" t="s">
        <v>3246</v>
      </c>
      <c r="I1910" s="526" t="s">
        <v>5</v>
      </c>
      <c r="J1910" s="526" t="s">
        <v>66</v>
      </c>
      <c r="K1910" s="718">
        <v>1</v>
      </c>
      <c r="L1910" s="719"/>
      <c r="M1910" s="450">
        <v>42</v>
      </c>
      <c r="N1910" s="450">
        <v>42</v>
      </c>
      <c r="O1910" s="726">
        <f t="shared" si="62"/>
        <v>1</v>
      </c>
      <c r="P1910" s="727">
        <v>1</v>
      </c>
      <c r="Q1910" s="352">
        <f t="shared" si="63"/>
        <v>100</v>
      </c>
      <c r="R1910" s="348"/>
    </row>
    <row r="1911" spans="1:18" s="720" customFormat="1">
      <c r="A1911" s="714" t="s">
        <v>4</v>
      </c>
      <c r="B1911" s="526" t="s">
        <v>3</v>
      </c>
      <c r="C1911" s="715" t="s">
        <v>1917</v>
      </c>
      <c r="D1911" s="526" t="s">
        <v>3158</v>
      </c>
      <c r="E1911" s="716" t="s">
        <v>3183</v>
      </c>
      <c r="F1911" s="717" t="s">
        <v>137</v>
      </c>
      <c r="G1911" s="715" t="s">
        <v>3248</v>
      </c>
      <c r="H1911" s="715" t="s">
        <v>3246</v>
      </c>
      <c r="I1911" s="526" t="s">
        <v>5</v>
      </c>
      <c r="J1911" s="526" t="s">
        <v>66</v>
      </c>
      <c r="K1911" s="718">
        <v>1</v>
      </c>
      <c r="L1911" s="719"/>
      <c r="M1911" s="450">
        <v>22</v>
      </c>
      <c r="N1911" s="450">
        <v>22</v>
      </c>
      <c r="O1911" s="726">
        <f t="shared" si="62"/>
        <v>1</v>
      </c>
      <c r="P1911" s="727">
        <v>1</v>
      </c>
      <c r="Q1911" s="352">
        <f t="shared" si="63"/>
        <v>100</v>
      </c>
      <c r="R1911" s="348"/>
    </row>
    <row r="1912" spans="1:18" s="720" customFormat="1">
      <c r="A1912" s="714" t="s">
        <v>4</v>
      </c>
      <c r="B1912" s="526" t="s">
        <v>3</v>
      </c>
      <c r="C1912" s="715" t="s">
        <v>1919</v>
      </c>
      <c r="D1912" s="526" t="s">
        <v>3184</v>
      </c>
      <c r="E1912" s="716"/>
      <c r="F1912" s="717" t="s">
        <v>137</v>
      </c>
      <c r="G1912" s="715" t="s">
        <v>3248</v>
      </c>
      <c r="H1912" s="715" t="s">
        <v>3246</v>
      </c>
      <c r="I1912" s="526" t="s">
        <v>5</v>
      </c>
      <c r="J1912" s="526" t="s">
        <v>66</v>
      </c>
      <c r="K1912" s="718">
        <v>1</v>
      </c>
      <c r="L1912" s="719"/>
      <c r="M1912" s="450">
        <v>109</v>
      </c>
      <c r="N1912" s="450">
        <v>109</v>
      </c>
      <c r="O1912" s="726">
        <f t="shared" si="62"/>
        <v>1</v>
      </c>
      <c r="P1912" s="727">
        <v>1</v>
      </c>
      <c r="Q1912" s="352">
        <f t="shared" si="63"/>
        <v>99.999999999999986</v>
      </c>
      <c r="R1912" s="348"/>
    </row>
    <row r="1913" spans="1:18" s="720" customFormat="1">
      <c r="A1913" s="714" t="s">
        <v>4</v>
      </c>
      <c r="B1913" s="526" t="s">
        <v>3</v>
      </c>
      <c r="C1913" s="715" t="s">
        <v>1919</v>
      </c>
      <c r="D1913" s="526" t="s">
        <v>3178</v>
      </c>
      <c r="E1913" s="716"/>
      <c r="F1913" s="717" t="s">
        <v>137</v>
      </c>
      <c r="G1913" s="715" t="s">
        <v>3248</v>
      </c>
      <c r="H1913" s="715" t="s">
        <v>3246</v>
      </c>
      <c r="I1913" s="526" t="s">
        <v>5</v>
      </c>
      <c r="J1913" s="526" t="s">
        <v>66</v>
      </c>
      <c r="K1913" s="718">
        <v>1</v>
      </c>
      <c r="L1913" s="719"/>
      <c r="M1913" s="450">
        <v>913</v>
      </c>
      <c r="N1913" s="450">
        <v>913</v>
      </c>
      <c r="O1913" s="726">
        <f t="shared" si="62"/>
        <v>1</v>
      </c>
      <c r="P1913" s="727">
        <v>1</v>
      </c>
      <c r="Q1913" s="352">
        <f t="shared" si="63"/>
        <v>99.999999999999986</v>
      </c>
      <c r="R1913" s="348"/>
    </row>
    <row r="1914" spans="1:18" s="720" customFormat="1">
      <c r="A1914" s="714" t="s">
        <v>4</v>
      </c>
      <c r="B1914" s="526" t="s">
        <v>3</v>
      </c>
      <c r="C1914" s="715" t="s">
        <v>1919</v>
      </c>
      <c r="D1914" s="526" t="s">
        <v>3157</v>
      </c>
      <c r="E1914" s="716" t="s">
        <v>3185</v>
      </c>
      <c r="F1914" s="717" t="s">
        <v>137</v>
      </c>
      <c r="G1914" s="715" t="s">
        <v>3248</v>
      </c>
      <c r="H1914" s="715" t="s">
        <v>3246</v>
      </c>
      <c r="I1914" s="526" t="s">
        <v>5</v>
      </c>
      <c r="J1914" s="526" t="s">
        <v>66</v>
      </c>
      <c r="K1914" s="718">
        <v>1</v>
      </c>
      <c r="L1914" s="719"/>
      <c r="M1914" s="450">
        <v>34</v>
      </c>
      <c r="N1914" s="450">
        <v>34</v>
      </c>
      <c r="O1914" s="726">
        <f t="shared" si="62"/>
        <v>1</v>
      </c>
      <c r="P1914" s="727">
        <v>1</v>
      </c>
      <c r="Q1914" s="352">
        <f t="shared" si="63"/>
        <v>99.999999999999986</v>
      </c>
      <c r="R1914" s="348"/>
    </row>
    <row r="1915" spans="1:18" s="720" customFormat="1">
      <c r="A1915" s="714" t="s">
        <v>4</v>
      </c>
      <c r="B1915" s="526" t="s">
        <v>3</v>
      </c>
      <c r="C1915" s="715" t="s">
        <v>1920</v>
      </c>
      <c r="D1915" s="526" t="s">
        <v>3178</v>
      </c>
      <c r="E1915" s="716"/>
      <c r="F1915" s="717" t="s">
        <v>137</v>
      </c>
      <c r="G1915" s="715" t="s">
        <v>3248</v>
      </c>
      <c r="H1915" s="715" t="s">
        <v>3246</v>
      </c>
      <c r="I1915" s="526" t="s">
        <v>5</v>
      </c>
      <c r="J1915" s="526" t="s">
        <v>66</v>
      </c>
      <c r="K1915" s="718">
        <v>1</v>
      </c>
      <c r="L1915" s="719"/>
      <c r="M1915" s="450">
        <v>18</v>
      </c>
      <c r="N1915" s="450">
        <v>18</v>
      </c>
      <c r="O1915" s="726">
        <f t="shared" si="62"/>
        <v>1</v>
      </c>
      <c r="P1915" s="727">
        <v>1</v>
      </c>
      <c r="Q1915" s="352">
        <f t="shared" si="63"/>
        <v>100</v>
      </c>
      <c r="R1915" s="348"/>
    </row>
    <row r="1916" spans="1:18" s="720" customFormat="1">
      <c r="A1916" s="714" t="s">
        <v>4</v>
      </c>
      <c r="B1916" s="526" t="s">
        <v>3</v>
      </c>
      <c r="C1916" s="715" t="s">
        <v>1920</v>
      </c>
      <c r="D1916" s="526" t="s">
        <v>3157</v>
      </c>
      <c r="E1916" s="716"/>
      <c r="F1916" s="717" t="s">
        <v>137</v>
      </c>
      <c r="G1916" s="715" t="s">
        <v>3248</v>
      </c>
      <c r="H1916" s="715" t="s">
        <v>3246</v>
      </c>
      <c r="I1916" s="526" t="s">
        <v>5</v>
      </c>
      <c r="J1916" s="526" t="s">
        <v>66</v>
      </c>
      <c r="K1916" s="718">
        <v>1</v>
      </c>
      <c r="L1916" s="719"/>
      <c r="M1916" s="450">
        <v>84</v>
      </c>
      <c r="N1916" s="450">
        <v>84</v>
      </c>
      <c r="O1916" s="726">
        <f t="shared" si="62"/>
        <v>1</v>
      </c>
      <c r="P1916" s="727">
        <v>1</v>
      </c>
      <c r="Q1916" s="352">
        <f t="shared" si="63"/>
        <v>100</v>
      </c>
      <c r="R1916" s="348"/>
    </row>
    <row r="1917" spans="1:18" s="720" customFormat="1">
      <c r="A1917" s="714" t="s">
        <v>4</v>
      </c>
      <c r="B1917" s="526" t="s">
        <v>3</v>
      </c>
      <c r="C1917" s="715" t="s">
        <v>1920</v>
      </c>
      <c r="D1917" s="526" t="s">
        <v>3158</v>
      </c>
      <c r="E1917" s="716"/>
      <c r="F1917" s="717" t="s">
        <v>137</v>
      </c>
      <c r="G1917" s="715" t="s">
        <v>3248</v>
      </c>
      <c r="H1917" s="715" t="s">
        <v>3246</v>
      </c>
      <c r="I1917" s="526" t="s">
        <v>5</v>
      </c>
      <c r="J1917" s="526" t="s">
        <v>66</v>
      </c>
      <c r="K1917" s="718">
        <v>1</v>
      </c>
      <c r="L1917" s="719"/>
      <c r="M1917" s="450">
        <v>88</v>
      </c>
      <c r="N1917" s="450">
        <v>88</v>
      </c>
      <c r="O1917" s="726">
        <f t="shared" si="62"/>
        <v>1</v>
      </c>
      <c r="P1917" s="727">
        <v>1</v>
      </c>
      <c r="Q1917" s="352">
        <f t="shared" si="63"/>
        <v>100</v>
      </c>
      <c r="R1917" s="348"/>
    </row>
    <row r="1918" spans="1:18" s="720" customFormat="1">
      <c r="A1918" s="714" t="s">
        <v>4</v>
      </c>
      <c r="B1918" s="526" t="s">
        <v>3</v>
      </c>
      <c r="C1918" s="715" t="s">
        <v>1920</v>
      </c>
      <c r="D1918" s="526" t="s">
        <v>3163</v>
      </c>
      <c r="E1918" s="716" t="s">
        <v>3186</v>
      </c>
      <c r="F1918" s="717" t="s">
        <v>137</v>
      </c>
      <c r="G1918" s="715" t="s">
        <v>3248</v>
      </c>
      <c r="H1918" s="715" t="s">
        <v>3246</v>
      </c>
      <c r="I1918" s="526" t="s">
        <v>5</v>
      </c>
      <c r="J1918" s="526" t="s">
        <v>66</v>
      </c>
      <c r="K1918" s="718">
        <v>1</v>
      </c>
      <c r="L1918" s="719"/>
      <c r="M1918" s="450">
        <v>26</v>
      </c>
      <c r="N1918" s="450">
        <v>26</v>
      </c>
      <c r="O1918" s="726">
        <f t="shared" si="62"/>
        <v>1</v>
      </c>
      <c r="P1918" s="727">
        <v>1</v>
      </c>
      <c r="Q1918" s="352">
        <f t="shared" si="63"/>
        <v>100</v>
      </c>
      <c r="R1918" s="348"/>
    </row>
    <row r="1919" spans="1:18" s="720" customFormat="1">
      <c r="A1919" s="714" t="s">
        <v>4</v>
      </c>
      <c r="B1919" s="526" t="s">
        <v>591</v>
      </c>
      <c r="C1919" s="715" t="s">
        <v>1914</v>
      </c>
      <c r="D1919" s="526" t="s">
        <v>3163</v>
      </c>
      <c r="E1919" s="716"/>
      <c r="F1919" s="717" t="s">
        <v>137</v>
      </c>
      <c r="G1919" s="715" t="s">
        <v>3248</v>
      </c>
      <c r="H1919" s="715" t="s">
        <v>3246</v>
      </c>
      <c r="I1919" s="526" t="s">
        <v>5</v>
      </c>
      <c r="J1919" s="526" t="s">
        <v>66</v>
      </c>
      <c r="K1919" s="718">
        <v>1</v>
      </c>
      <c r="L1919" s="719"/>
      <c r="M1919" s="450">
        <v>41</v>
      </c>
      <c r="N1919" s="450">
        <v>41</v>
      </c>
      <c r="O1919" s="726">
        <f t="shared" si="62"/>
        <v>1</v>
      </c>
      <c r="P1919" s="727">
        <v>1</v>
      </c>
      <c r="Q1919" s="352">
        <f t="shared" si="63"/>
        <v>100</v>
      </c>
      <c r="R1919" s="348"/>
    </row>
    <row r="1920" spans="1:18" s="720" customFormat="1">
      <c r="A1920" s="714" t="s">
        <v>4</v>
      </c>
      <c r="B1920" s="526" t="s">
        <v>591</v>
      </c>
      <c r="C1920" s="715" t="s">
        <v>1914</v>
      </c>
      <c r="D1920" s="526" t="s">
        <v>3164</v>
      </c>
      <c r="E1920" s="716"/>
      <c r="F1920" s="717" t="s">
        <v>137</v>
      </c>
      <c r="G1920" s="715" t="s">
        <v>3248</v>
      </c>
      <c r="H1920" s="715" t="s">
        <v>3246</v>
      </c>
      <c r="I1920" s="526" t="s">
        <v>5</v>
      </c>
      <c r="J1920" s="526" t="s">
        <v>66</v>
      </c>
      <c r="K1920" s="718">
        <v>1</v>
      </c>
      <c r="L1920" s="719"/>
      <c r="M1920" s="450">
        <v>33</v>
      </c>
      <c r="N1920" s="450">
        <v>33</v>
      </c>
      <c r="O1920" s="726">
        <f t="shared" si="62"/>
        <v>1</v>
      </c>
      <c r="P1920" s="727">
        <v>1</v>
      </c>
      <c r="Q1920" s="352">
        <f t="shared" si="63"/>
        <v>100</v>
      </c>
      <c r="R1920" s="348"/>
    </row>
    <row r="1921" spans="1:18" s="720" customFormat="1">
      <c r="A1921" s="714" t="s">
        <v>4</v>
      </c>
      <c r="B1921" s="526" t="s">
        <v>591</v>
      </c>
      <c r="C1921" s="715" t="s">
        <v>1916</v>
      </c>
      <c r="D1921" s="526" t="s">
        <v>3163</v>
      </c>
      <c r="E1921" s="716" t="s">
        <v>3187</v>
      </c>
      <c r="F1921" s="717" t="s">
        <v>137</v>
      </c>
      <c r="G1921" s="715" t="s">
        <v>3248</v>
      </c>
      <c r="H1921" s="715" t="s">
        <v>3246</v>
      </c>
      <c r="I1921" s="526" t="s">
        <v>5</v>
      </c>
      <c r="J1921" s="526" t="s">
        <v>66</v>
      </c>
      <c r="K1921" s="718">
        <v>1</v>
      </c>
      <c r="L1921" s="719"/>
      <c r="M1921" s="450">
        <v>12</v>
      </c>
      <c r="N1921" s="450">
        <v>12</v>
      </c>
      <c r="O1921" s="726">
        <f t="shared" si="62"/>
        <v>1</v>
      </c>
      <c r="P1921" s="727">
        <v>1</v>
      </c>
      <c r="Q1921" s="352">
        <f t="shared" si="63"/>
        <v>100</v>
      </c>
      <c r="R1921" s="348"/>
    </row>
    <row r="1922" spans="1:18" s="720" customFormat="1">
      <c r="A1922" s="714" t="s">
        <v>4</v>
      </c>
      <c r="B1922" s="526" t="s">
        <v>591</v>
      </c>
      <c r="C1922" s="715" t="s">
        <v>1917</v>
      </c>
      <c r="D1922" s="526" t="s">
        <v>3163</v>
      </c>
      <c r="E1922" s="716" t="s">
        <v>3188</v>
      </c>
      <c r="F1922" s="717" t="s">
        <v>137</v>
      </c>
      <c r="G1922" s="715" t="s">
        <v>3248</v>
      </c>
      <c r="H1922" s="715" t="s">
        <v>3246</v>
      </c>
      <c r="I1922" s="526" t="s">
        <v>5</v>
      </c>
      <c r="J1922" s="526" t="s">
        <v>66</v>
      </c>
      <c r="K1922" s="718">
        <v>1</v>
      </c>
      <c r="L1922" s="719"/>
      <c r="M1922" s="450">
        <v>62</v>
      </c>
      <c r="N1922" s="450">
        <v>62</v>
      </c>
      <c r="O1922" s="726">
        <f t="shared" si="62"/>
        <v>1</v>
      </c>
      <c r="P1922" s="727">
        <v>1</v>
      </c>
      <c r="Q1922" s="352">
        <f t="shared" si="63"/>
        <v>100</v>
      </c>
      <c r="R1922" s="348"/>
    </row>
    <row r="1923" spans="1:18" s="720" customFormat="1">
      <c r="A1923" s="714" t="s">
        <v>4</v>
      </c>
      <c r="B1923" s="526" t="s">
        <v>591</v>
      </c>
      <c r="C1923" s="715" t="s">
        <v>1917</v>
      </c>
      <c r="D1923" s="526" t="s">
        <v>3164</v>
      </c>
      <c r="E1923" s="716"/>
      <c r="F1923" s="717" t="s">
        <v>137</v>
      </c>
      <c r="G1923" s="715" t="s">
        <v>3248</v>
      </c>
      <c r="H1923" s="715" t="s">
        <v>3246</v>
      </c>
      <c r="I1923" s="526" t="s">
        <v>5</v>
      </c>
      <c r="J1923" s="526" t="s">
        <v>66</v>
      </c>
      <c r="K1923" s="718">
        <v>1</v>
      </c>
      <c r="L1923" s="719"/>
      <c r="M1923" s="450">
        <v>25</v>
      </c>
      <c r="N1923" s="450">
        <v>25</v>
      </c>
      <c r="O1923" s="726">
        <f t="shared" si="62"/>
        <v>1</v>
      </c>
      <c r="P1923" s="727">
        <v>1</v>
      </c>
      <c r="Q1923" s="352">
        <f t="shared" si="63"/>
        <v>100</v>
      </c>
      <c r="R1923" s="348"/>
    </row>
    <row r="1924" spans="1:18" s="720" customFormat="1">
      <c r="A1924" s="714" t="s">
        <v>4</v>
      </c>
      <c r="B1924" s="526" t="s">
        <v>591</v>
      </c>
      <c r="C1924" s="715" t="s">
        <v>1920</v>
      </c>
      <c r="D1924" s="526" t="s">
        <v>3164</v>
      </c>
      <c r="E1924" s="716"/>
      <c r="F1924" s="717" t="s">
        <v>137</v>
      </c>
      <c r="G1924" s="715" t="s">
        <v>3248</v>
      </c>
      <c r="H1924" s="715" t="s">
        <v>3246</v>
      </c>
      <c r="I1924" s="526" t="s">
        <v>5</v>
      </c>
      <c r="J1924" s="526" t="s">
        <v>66</v>
      </c>
      <c r="K1924" s="718">
        <v>1</v>
      </c>
      <c r="L1924" s="719"/>
      <c r="M1924" s="450">
        <v>26</v>
      </c>
      <c r="N1924" s="450">
        <v>26</v>
      </c>
      <c r="O1924" s="726">
        <f t="shared" si="62"/>
        <v>1</v>
      </c>
      <c r="P1924" s="727">
        <v>1</v>
      </c>
      <c r="Q1924" s="352">
        <f t="shared" si="63"/>
        <v>100</v>
      </c>
      <c r="R1924" s="348"/>
    </row>
    <row r="1925" spans="1:18" s="721" customFormat="1" ht="15">
      <c r="A1925" s="714" t="s">
        <v>4</v>
      </c>
      <c r="B1925" s="526" t="s">
        <v>3160</v>
      </c>
      <c r="C1925" s="715" t="s">
        <v>38</v>
      </c>
      <c r="D1925" s="526" t="s">
        <v>3155</v>
      </c>
      <c r="E1925" s="716" t="s">
        <v>3156</v>
      </c>
      <c r="F1925" s="717" t="s">
        <v>137</v>
      </c>
      <c r="G1925" s="715" t="s">
        <v>3249</v>
      </c>
      <c r="H1925" s="715" t="s">
        <v>3246</v>
      </c>
      <c r="I1925" s="526" t="s">
        <v>5</v>
      </c>
      <c r="J1925" s="526" t="s">
        <v>3247</v>
      </c>
      <c r="K1925" s="718">
        <v>1</v>
      </c>
      <c r="L1925" s="719"/>
      <c r="M1925" s="450">
        <v>115</v>
      </c>
      <c r="N1925" s="450">
        <v>115</v>
      </c>
      <c r="O1925" s="726">
        <f>N1925/M1925</f>
        <v>1</v>
      </c>
      <c r="P1925" s="727">
        <v>1</v>
      </c>
      <c r="Q1925" s="352">
        <f>N1925/(M1925*K1925/100)</f>
        <v>100.00000000000001</v>
      </c>
      <c r="R1925" s="348"/>
    </row>
    <row r="1926" spans="1:18" s="721" customFormat="1" ht="15">
      <c r="A1926" s="714" t="s">
        <v>4</v>
      </c>
      <c r="B1926" s="526" t="s">
        <v>3160</v>
      </c>
      <c r="C1926" s="715" t="s">
        <v>38</v>
      </c>
      <c r="D1926" s="526" t="s">
        <v>3157</v>
      </c>
      <c r="E1926" s="716"/>
      <c r="F1926" s="717" t="s">
        <v>137</v>
      </c>
      <c r="G1926" s="715" t="s">
        <v>3249</v>
      </c>
      <c r="H1926" s="715" t="s">
        <v>3246</v>
      </c>
      <c r="I1926" s="526" t="s">
        <v>5</v>
      </c>
      <c r="J1926" s="526" t="s">
        <v>66</v>
      </c>
      <c r="K1926" s="718">
        <v>1</v>
      </c>
      <c r="L1926" s="719"/>
      <c r="M1926" s="450">
        <v>139</v>
      </c>
      <c r="N1926" s="450">
        <v>139</v>
      </c>
      <c r="O1926" s="726">
        <f t="shared" ref="O1926:O1984" si="64">N1926/M1926</f>
        <v>1</v>
      </c>
      <c r="P1926" s="727">
        <v>1</v>
      </c>
      <c r="Q1926" s="352">
        <f t="shared" ref="Q1926:Q1984" si="65">N1926/(M1926*K1926/100)</f>
        <v>100</v>
      </c>
      <c r="R1926" s="348"/>
    </row>
    <row r="1927" spans="1:18" s="721" customFormat="1" ht="15">
      <c r="A1927" s="714" t="s">
        <v>4</v>
      </c>
      <c r="B1927" s="526" t="s">
        <v>3160</v>
      </c>
      <c r="C1927" s="715" t="s">
        <v>38</v>
      </c>
      <c r="D1927" s="526" t="s">
        <v>3158</v>
      </c>
      <c r="E1927" s="716" t="s">
        <v>3159</v>
      </c>
      <c r="F1927" s="717" t="s">
        <v>137</v>
      </c>
      <c r="G1927" s="715" t="s">
        <v>3249</v>
      </c>
      <c r="H1927" s="715" t="s">
        <v>3246</v>
      </c>
      <c r="I1927" s="526" t="s">
        <v>5</v>
      </c>
      <c r="J1927" s="526" t="s">
        <v>66</v>
      </c>
      <c r="K1927" s="718">
        <v>1</v>
      </c>
      <c r="L1927" s="719"/>
      <c r="M1927" s="450">
        <v>25</v>
      </c>
      <c r="N1927" s="450">
        <v>25</v>
      </c>
      <c r="O1927" s="726">
        <f t="shared" si="64"/>
        <v>1</v>
      </c>
      <c r="P1927" s="727">
        <v>1</v>
      </c>
      <c r="Q1927" s="352">
        <f t="shared" si="65"/>
        <v>100</v>
      </c>
      <c r="R1927" s="348"/>
    </row>
    <row r="1928" spans="1:18" s="721" customFormat="1" ht="15">
      <c r="A1928" s="714" t="s">
        <v>4</v>
      </c>
      <c r="B1928" s="526" t="s">
        <v>3160</v>
      </c>
      <c r="C1928" s="715" t="s">
        <v>1913</v>
      </c>
      <c r="D1928" s="526" t="s">
        <v>3161</v>
      </c>
      <c r="E1928" s="716"/>
      <c r="F1928" s="717" t="s">
        <v>137</v>
      </c>
      <c r="G1928" s="715" t="s">
        <v>3249</v>
      </c>
      <c r="H1928" s="715" t="s">
        <v>3246</v>
      </c>
      <c r="I1928" s="526" t="s">
        <v>5</v>
      </c>
      <c r="J1928" s="526" t="s">
        <v>66</v>
      </c>
      <c r="K1928" s="718">
        <v>1</v>
      </c>
      <c r="L1928" s="719"/>
      <c r="M1928" s="450">
        <v>1814</v>
      </c>
      <c r="N1928" s="450">
        <v>1814</v>
      </c>
      <c r="O1928" s="726">
        <f t="shared" si="64"/>
        <v>1</v>
      </c>
      <c r="P1928" s="727">
        <v>1</v>
      </c>
      <c r="Q1928" s="352">
        <f t="shared" si="65"/>
        <v>100</v>
      </c>
      <c r="R1928" s="348"/>
    </row>
    <row r="1929" spans="1:18" s="721" customFormat="1" ht="15">
      <c r="A1929" s="714" t="s">
        <v>4</v>
      </c>
      <c r="B1929" s="526" t="s">
        <v>3160</v>
      </c>
      <c r="C1929" s="715" t="s">
        <v>1913</v>
      </c>
      <c r="D1929" s="526" t="s">
        <v>3155</v>
      </c>
      <c r="E1929" s="716"/>
      <c r="F1929" s="717" t="s">
        <v>137</v>
      </c>
      <c r="G1929" s="715" t="s">
        <v>3249</v>
      </c>
      <c r="H1929" s="715" t="s">
        <v>3246</v>
      </c>
      <c r="I1929" s="526" t="s">
        <v>5</v>
      </c>
      <c r="J1929" s="526" t="s">
        <v>66</v>
      </c>
      <c r="K1929" s="718">
        <v>1</v>
      </c>
      <c r="L1929" s="719"/>
      <c r="M1929" s="450">
        <v>14</v>
      </c>
      <c r="N1929" s="450">
        <v>14</v>
      </c>
      <c r="O1929" s="726">
        <f t="shared" si="64"/>
        <v>1</v>
      </c>
      <c r="P1929" s="727">
        <v>1</v>
      </c>
      <c r="Q1929" s="352">
        <f t="shared" si="65"/>
        <v>99.999999999999986</v>
      </c>
      <c r="R1929" s="348"/>
    </row>
    <row r="1930" spans="1:18" s="721" customFormat="1" ht="15">
      <c r="A1930" s="714" t="s">
        <v>4</v>
      </c>
      <c r="B1930" s="526" t="s">
        <v>3160</v>
      </c>
      <c r="C1930" s="715" t="s">
        <v>1913</v>
      </c>
      <c r="D1930" s="526" t="s">
        <v>3157</v>
      </c>
      <c r="E1930" s="716"/>
      <c r="F1930" s="717" t="s">
        <v>137</v>
      </c>
      <c r="G1930" s="715" t="s">
        <v>3249</v>
      </c>
      <c r="H1930" s="715" t="s">
        <v>3246</v>
      </c>
      <c r="I1930" s="526" t="s">
        <v>5</v>
      </c>
      <c r="J1930" s="526" t="s">
        <v>66</v>
      </c>
      <c r="K1930" s="718">
        <v>1</v>
      </c>
      <c r="L1930" s="719"/>
      <c r="M1930" s="450">
        <v>84</v>
      </c>
      <c r="N1930" s="450">
        <v>84</v>
      </c>
      <c r="O1930" s="726">
        <f t="shared" si="64"/>
        <v>1</v>
      </c>
      <c r="P1930" s="727">
        <v>1</v>
      </c>
      <c r="Q1930" s="352">
        <f t="shared" si="65"/>
        <v>100</v>
      </c>
      <c r="R1930" s="348"/>
    </row>
    <row r="1931" spans="1:18" s="721" customFormat="1" ht="15">
      <c r="A1931" s="714" t="s">
        <v>4</v>
      </c>
      <c r="B1931" s="526" t="s">
        <v>3160</v>
      </c>
      <c r="C1931" s="715" t="s">
        <v>1914</v>
      </c>
      <c r="D1931" s="526" t="s">
        <v>3157</v>
      </c>
      <c r="E1931" s="716" t="s">
        <v>3162</v>
      </c>
      <c r="F1931" s="717" t="s">
        <v>137</v>
      </c>
      <c r="G1931" s="715" t="s">
        <v>3249</v>
      </c>
      <c r="H1931" s="715" t="s">
        <v>3246</v>
      </c>
      <c r="I1931" s="526" t="s">
        <v>5</v>
      </c>
      <c r="J1931" s="526" t="s">
        <v>66</v>
      </c>
      <c r="K1931" s="718">
        <v>1</v>
      </c>
      <c r="L1931" s="719"/>
      <c r="M1931" s="450">
        <v>66</v>
      </c>
      <c r="N1931" s="450">
        <v>66</v>
      </c>
      <c r="O1931" s="726">
        <f t="shared" si="64"/>
        <v>1</v>
      </c>
      <c r="P1931" s="727">
        <v>1</v>
      </c>
      <c r="Q1931" s="352">
        <f t="shared" si="65"/>
        <v>100</v>
      </c>
      <c r="R1931" s="348"/>
    </row>
    <row r="1932" spans="1:18" s="721" customFormat="1" ht="15">
      <c r="A1932" s="714" t="s">
        <v>4</v>
      </c>
      <c r="B1932" s="526" t="s">
        <v>3160</v>
      </c>
      <c r="C1932" s="715" t="s">
        <v>1914</v>
      </c>
      <c r="D1932" s="526" t="s">
        <v>3158</v>
      </c>
      <c r="E1932" s="716"/>
      <c r="F1932" s="717" t="s">
        <v>137</v>
      </c>
      <c r="G1932" s="715" t="s">
        <v>3249</v>
      </c>
      <c r="H1932" s="715" t="s">
        <v>3246</v>
      </c>
      <c r="I1932" s="526" t="s">
        <v>5</v>
      </c>
      <c r="J1932" s="526" t="s">
        <v>66</v>
      </c>
      <c r="K1932" s="718">
        <v>1</v>
      </c>
      <c r="L1932" s="719"/>
      <c r="M1932" s="450">
        <v>75</v>
      </c>
      <c r="N1932" s="450">
        <v>75</v>
      </c>
      <c r="O1932" s="726">
        <f t="shared" si="64"/>
        <v>1</v>
      </c>
      <c r="P1932" s="727">
        <v>1</v>
      </c>
      <c r="Q1932" s="352">
        <f t="shared" si="65"/>
        <v>100</v>
      </c>
      <c r="R1932" s="348"/>
    </row>
    <row r="1933" spans="1:18" s="721" customFormat="1" ht="15">
      <c r="A1933" s="714" t="s">
        <v>4</v>
      </c>
      <c r="B1933" s="526" t="s">
        <v>3160</v>
      </c>
      <c r="C1933" s="715" t="s">
        <v>1914</v>
      </c>
      <c r="D1933" s="526" t="s">
        <v>3163</v>
      </c>
      <c r="E1933" s="716"/>
      <c r="F1933" s="717" t="s">
        <v>137</v>
      </c>
      <c r="G1933" s="715" t="s">
        <v>3249</v>
      </c>
      <c r="H1933" s="715" t="s">
        <v>3246</v>
      </c>
      <c r="I1933" s="526" t="s">
        <v>5</v>
      </c>
      <c r="J1933" s="526" t="s">
        <v>66</v>
      </c>
      <c r="K1933" s="718">
        <v>1</v>
      </c>
      <c r="L1933" s="719"/>
      <c r="M1933" s="450">
        <v>108</v>
      </c>
      <c r="N1933" s="450">
        <v>108</v>
      </c>
      <c r="O1933" s="726">
        <f t="shared" si="64"/>
        <v>1</v>
      </c>
      <c r="P1933" s="727">
        <v>1</v>
      </c>
      <c r="Q1933" s="352">
        <f t="shared" si="65"/>
        <v>100</v>
      </c>
      <c r="R1933" s="348"/>
    </row>
    <row r="1934" spans="1:18" s="721" customFormat="1" ht="15">
      <c r="A1934" s="714" t="s">
        <v>4</v>
      </c>
      <c r="B1934" s="526" t="s">
        <v>3160</v>
      </c>
      <c r="C1934" s="715" t="s">
        <v>1914</v>
      </c>
      <c r="D1934" s="526" t="s">
        <v>3164</v>
      </c>
      <c r="E1934" s="716"/>
      <c r="F1934" s="717" t="s">
        <v>137</v>
      </c>
      <c r="G1934" s="715" t="s">
        <v>3249</v>
      </c>
      <c r="H1934" s="715" t="s">
        <v>3246</v>
      </c>
      <c r="I1934" s="526" t="s">
        <v>5</v>
      </c>
      <c r="J1934" s="526" t="s">
        <v>66</v>
      </c>
      <c r="K1934" s="718">
        <v>1</v>
      </c>
      <c r="L1934" s="719"/>
      <c r="M1934" s="450">
        <v>13</v>
      </c>
      <c r="N1934" s="450">
        <v>13</v>
      </c>
      <c r="O1934" s="726">
        <f t="shared" si="64"/>
        <v>1</v>
      </c>
      <c r="P1934" s="727">
        <v>1</v>
      </c>
      <c r="Q1934" s="352">
        <f t="shared" si="65"/>
        <v>100</v>
      </c>
      <c r="R1934" s="348"/>
    </row>
    <row r="1935" spans="1:18" s="721" customFormat="1" ht="15">
      <c r="A1935" s="714" t="s">
        <v>4</v>
      </c>
      <c r="B1935" s="526" t="s">
        <v>3160</v>
      </c>
      <c r="C1935" s="715" t="s">
        <v>1915</v>
      </c>
      <c r="D1935" s="526" t="s">
        <v>3155</v>
      </c>
      <c r="E1935" s="716"/>
      <c r="F1935" s="717" t="s">
        <v>137</v>
      </c>
      <c r="G1935" s="715" t="s">
        <v>3249</v>
      </c>
      <c r="H1935" s="715" t="s">
        <v>3246</v>
      </c>
      <c r="I1935" s="526" t="s">
        <v>5</v>
      </c>
      <c r="J1935" s="526" t="s">
        <v>66</v>
      </c>
      <c r="K1935" s="718">
        <v>1</v>
      </c>
      <c r="L1935" s="719"/>
      <c r="M1935" s="450">
        <v>71</v>
      </c>
      <c r="N1935" s="450">
        <v>71</v>
      </c>
      <c r="O1935" s="726">
        <f t="shared" si="64"/>
        <v>1</v>
      </c>
      <c r="P1935" s="727">
        <v>1</v>
      </c>
      <c r="Q1935" s="352">
        <f t="shared" si="65"/>
        <v>100</v>
      </c>
      <c r="R1935" s="348"/>
    </row>
    <row r="1936" spans="1:18" s="721" customFormat="1" ht="15">
      <c r="A1936" s="714" t="s">
        <v>4</v>
      </c>
      <c r="B1936" s="526" t="s">
        <v>3160</v>
      </c>
      <c r="C1936" s="715" t="s">
        <v>1915</v>
      </c>
      <c r="D1936" s="526" t="s">
        <v>3155</v>
      </c>
      <c r="E1936" s="716" t="s">
        <v>3165</v>
      </c>
      <c r="F1936" s="717" t="s">
        <v>137</v>
      </c>
      <c r="G1936" s="715" t="s">
        <v>3249</v>
      </c>
      <c r="H1936" s="715" t="s">
        <v>3246</v>
      </c>
      <c r="I1936" s="526" t="s">
        <v>5</v>
      </c>
      <c r="J1936" s="526" t="s">
        <v>66</v>
      </c>
      <c r="K1936" s="718">
        <v>1</v>
      </c>
      <c r="L1936" s="719" t="s">
        <v>3166</v>
      </c>
      <c r="M1936" s="450">
        <v>12</v>
      </c>
      <c r="N1936" s="450">
        <v>12</v>
      </c>
      <c r="O1936" s="726">
        <f t="shared" si="64"/>
        <v>1</v>
      </c>
      <c r="P1936" s="727">
        <v>1</v>
      </c>
      <c r="Q1936" s="352">
        <f t="shared" si="65"/>
        <v>100</v>
      </c>
      <c r="R1936" s="348"/>
    </row>
    <row r="1937" spans="1:18" s="721" customFormat="1" ht="15">
      <c r="A1937" s="714" t="s">
        <v>4</v>
      </c>
      <c r="B1937" s="526" t="s">
        <v>3160</v>
      </c>
      <c r="C1937" s="715" t="s">
        <v>1915</v>
      </c>
      <c r="D1937" s="526" t="s">
        <v>3157</v>
      </c>
      <c r="E1937" s="716"/>
      <c r="F1937" s="717" t="s">
        <v>137</v>
      </c>
      <c r="G1937" s="715" t="s">
        <v>3249</v>
      </c>
      <c r="H1937" s="715" t="s">
        <v>3246</v>
      </c>
      <c r="I1937" s="526" t="s">
        <v>5</v>
      </c>
      <c r="J1937" s="526" t="s">
        <v>66</v>
      </c>
      <c r="K1937" s="718">
        <v>1</v>
      </c>
      <c r="L1937" s="719"/>
      <c r="M1937" s="450">
        <v>58</v>
      </c>
      <c r="N1937" s="450">
        <v>58</v>
      </c>
      <c r="O1937" s="726">
        <f t="shared" si="64"/>
        <v>1</v>
      </c>
      <c r="P1937" s="727">
        <v>1</v>
      </c>
      <c r="Q1937" s="352">
        <f t="shared" si="65"/>
        <v>100</v>
      </c>
      <c r="R1937" s="348"/>
    </row>
    <row r="1938" spans="1:18" s="721" customFormat="1" ht="15">
      <c r="A1938" s="714" t="s">
        <v>4</v>
      </c>
      <c r="B1938" s="526" t="s">
        <v>3160</v>
      </c>
      <c r="C1938" s="715" t="s">
        <v>1916</v>
      </c>
      <c r="D1938" s="526" t="s">
        <v>3155</v>
      </c>
      <c r="E1938" s="716" t="s">
        <v>3167</v>
      </c>
      <c r="F1938" s="717" t="s">
        <v>137</v>
      </c>
      <c r="G1938" s="715" t="s">
        <v>3249</v>
      </c>
      <c r="H1938" s="715" t="s">
        <v>3246</v>
      </c>
      <c r="I1938" s="526" t="s">
        <v>5</v>
      </c>
      <c r="J1938" s="526" t="s">
        <v>66</v>
      </c>
      <c r="K1938" s="718">
        <v>1</v>
      </c>
      <c r="L1938" s="719"/>
      <c r="M1938" s="450">
        <v>63</v>
      </c>
      <c r="N1938" s="450">
        <v>63</v>
      </c>
      <c r="O1938" s="726">
        <f t="shared" si="64"/>
        <v>1</v>
      </c>
      <c r="P1938" s="727">
        <v>1</v>
      </c>
      <c r="Q1938" s="352">
        <f t="shared" si="65"/>
        <v>100</v>
      </c>
      <c r="R1938" s="348"/>
    </row>
    <row r="1939" spans="1:18" s="721" customFormat="1" ht="15">
      <c r="A1939" s="714" t="s">
        <v>4</v>
      </c>
      <c r="B1939" s="526" t="s">
        <v>3160</v>
      </c>
      <c r="C1939" s="715" t="s">
        <v>1916</v>
      </c>
      <c r="D1939" s="526" t="s">
        <v>3155</v>
      </c>
      <c r="E1939" s="716" t="s">
        <v>3168</v>
      </c>
      <c r="F1939" s="717" t="s">
        <v>137</v>
      </c>
      <c r="G1939" s="715" t="s">
        <v>3249</v>
      </c>
      <c r="H1939" s="715" t="s">
        <v>3246</v>
      </c>
      <c r="I1939" s="526" t="s">
        <v>5</v>
      </c>
      <c r="J1939" s="526" t="s">
        <v>66</v>
      </c>
      <c r="K1939" s="718">
        <v>1</v>
      </c>
      <c r="L1939" s="719" t="s">
        <v>3166</v>
      </c>
      <c r="M1939" s="450">
        <v>43</v>
      </c>
      <c r="N1939" s="450">
        <v>43</v>
      </c>
      <c r="O1939" s="726">
        <f t="shared" si="64"/>
        <v>1</v>
      </c>
      <c r="P1939" s="727">
        <v>1</v>
      </c>
      <c r="Q1939" s="352">
        <f t="shared" si="65"/>
        <v>100</v>
      </c>
      <c r="R1939" s="348"/>
    </row>
    <row r="1940" spans="1:18" s="721" customFormat="1" ht="15">
      <c r="A1940" s="714" t="s">
        <v>4</v>
      </c>
      <c r="B1940" s="526" t="s">
        <v>3160</v>
      </c>
      <c r="C1940" s="715" t="s">
        <v>1916</v>
      </c>
      <c r="D1940" s="526" t="s">
        <v>3157</v>
      </c>
      <c r="E1940" s="716"/>
      <c r="F1940" s="717" t="s">
        <v>137</v>
      </c>
      <c r="G1940" s="715" t="s">
        <v>3249</v>
      </c>
      <c r="H1940" s="715" t="s">
        <v>3246</v>
      </c>
      <c r="I1940" s="526" t="s">
        <v>5</v>
      </c>
      <c r="J1940" s="526" t="s">
        <v>66</v>
      </c>
      <c r="K1940" s="718">
        <v>1</v>
      </c>
      <c r="L1940" s="719"/>
      <c r="M1940" s="450">
        <v>81</v>
      </c>
      <c r="N1940" s="450">
        <v>81</v>
      </c>
      <c r="O1940" s="726">
        <f t="shared" si="64"/>
        <v>1</v>
      </c>
      <c r="P1940" s="727">
        <v>1</v>
      </c>
      <c r="Q1940" s="352">
        <f t="shared" si="65"/>
        <v>100</v>
      </c>
      <c r="R1940" s="348"/>
    </row>
    <row r="1941" spans="1:18" s="721" customFormat="1" ht="15">
      <c r="A1941" s="714" t="s">
        <v>4</v>
      </c>
      <c r="B1941" s="526" t="s">
        <v>3160</v>
      </c>
      <c r="C1941" s="715" t="s">
        <v>1916</v>
      </c>
      <c r="D1941" s="526" t="s">
        <v>3157</v>
      </c>
      <c r="E1941" s="716"/>
      <c r="F1941" s="717" t="s">
        <v>137</v>
      </c>
      <c r="G1941" s="715" t="s">
        <v>3249</v>
      </c>
      <c r="H1941" s="715" t="s">
        <v>3246</v>
      </c>
      <c r="I1941" s="526" t="s">
        <v>5</v>
      </c>
      <c r="J1941" s="526" t="s">
        <v>66</v>
      </c>
      <c r="K1941" s="718">
        <v>1</v>
      </c>
      <c r="L1941" s="719" t="s">
        <v>3166</v>
      </c>
      <c r="M1941" s="450">
        <v>27</v>
      </c>
      <c r="N1941" s="450">
        <v>27</v>
      </c>
      <c r="O1941" s="726">
        <f t="shared" si="64"/>
        <v>1</v>
      </c>
      <c r="P1941" s="727">
        <v>1</v>
      </c>
      <c r="Q1941" s="352">
        <f t="shared" si="65"/>
        <v>100</v>
      </c>
      <c r="R1941" s="348"/>
    </row>
    <row r="1942" spans="1:18" s="721" customFormat="1" ht="15">
      <c r="A1942" s="714" t="s">
        <v>4</v>
      </c>
      <c r="B1942" s="526" t="s">
        <v>3160</v>
      </c>
      <c r="C1942" s="715" t="s">
        <v>1916</v>
      </c>
      <c r="D1942" s="526" t="s">
        <v>3157</v>
      </c>
      <c r="E1942" s="716" t="s">
        <v>3169</v>
      </c>
      <c r="F1942" s="717" t="s">
        <v>137</v>
      </c>
      <c r="G1942" s="715" t="s">
        <v>3249</v>
      </c>
      <c r="H1942" s="715" t="s">
        <v>3246</v>
      </c>
      <c r="I1942" s="526" t="s">
        <v>5</v>
      </c>
      <c r="J1942" s="526" t="s">
        <v>66</v>
      </c>
      <c r="K1942" s="718">
        <v>1</v>
      </c>
      <c r="L1942" s="719" t="s">
        <v>3170</v>
      </c>
      <c r="M1942" s="450">
        <v>19</v>
      </c>
      <c r="N1942" s="450">
        <v>19</v>
      </c>
      <c r="O1942" s="726">
        <f t="shared" si="64"/>
        <v>1</v>
      </c>
      <c r="P1942" s="727">
        <v>1</v>
      </c>
      <c r="Q1942" s="352">
        <f t="shared" si="65"/>
        <v>100</v>
      </c>
      <c r="R1942" s="348"/>
    </row>
    <row r="1943" spans="1:18" s="721" customFormat="1" ht="15">
      <c r="A1943" s="714" t="s">
        <v>4</v>
      </c>
      <c r="B1943" s="526" t="s">
        <v>3160</v>
      </c>
      <c r="C1943" s="715" t="s">
        <v>1916</v>
      </c>
      <c r="D1943" s="526" t="s">
        <v>3158</v>
      </c>
      <c r="E1943" s="716"/>
      <c r="F1943" s="717" t="s">
        <v>137</v>
      </c>
      <c r="G1943" s="715" t="s">
        <v>3249</v>
      </c>
      <c r="H1943" s="715" t="s">
        <v>3246</v>
      </c>
      <c r="I1943" s="526" t="s">
        <v>5</v>
      </c>
      <c r="J1943" s="526" t="s">
        <v>66</v>
      </c>
      <c r="K1943" s="718">
        <v>1</v>
      </c>
      <c r="L1943" s="719"/>
      <c r="M1943" s="450">
        <v>29</v>
      </c>
      <c r="N1943" s="450">
        <v>29</v>
      </c>
      <c r="O1943" s="726">
        <f t="shared" si="64"/>
        <v>1</v>
      </c>
      <c r="P1943" s="727">
        <v>1</v>
      </c>
      <c r="Q1943" s="352">
        <f t="shared" si="65"/>
        <v>100</v>
      </c>
      <c r="R1943" s="348"/>
    </row>
    <row r="1944" spans="1:18" s="721" customFormat="1" ht="15">
      <c r="A1944" s="714" t="s">
        <v>4</v>
      </c>
      <c r="B1944" s="526" t="s">
        <v>3160</v>
      </c>
      <c r="C1944" s="715" t="s">
        <v>1916</v>
      </c>
      <c r="D1944" s="526" t="s">
        <v>3163</v>
      </c>
      <c r="E1944" s="716"/>
      <c r="F1944" s="717" t="s">
        <v>137</v>
      </c>
      <c r="G1944" s="715" t="s">
        <v>3249</v>
      </c>
      <c r="H1944" s="715" t="s">
        <v>3246</v>
      </c>
      <c r="I1944" s="526" t="s">
        <v>5</v>
      </c>
      <c r="J1944" s="526" t="s">
        <v>66</v>
      </c>
      <c r="K1944" s="718">
        <v>1</v>
      </c>
      <c r="L1944" s="719"/>
      <c r="M1944" s="450">
        <v>25</v>
      </c>
      <c r="N1944" s="450">
        <v>25</v>
      </c>
      <c r="O1944" s="726">
        <f t="shared" si="64"/>
        <v>1</v>
      </c>
      <c r="P1944" s="727">
        <v>1</v>
      </c>
      <c r="Q1944" s="352">
        <f t="shared" si="65"/>
        <v>100</v>
      </c>
      <c r="R1944" s="348"/>
    </row>
    <row r="1945" spans="1:18" s="721" customFormat="1" ht="15">
      <c r="A1945" s="714" t="s">
        <v>4</v>
      </c>
      <c r="B1945" s="526" t="s">
        <v>3160</v>
      </c>
      <c r="C1945" s="715" t="s">
        <v>1916</v>
      </c>
      <c r="D1945" s="526" t="s">
        <v>3163</v>
      </c>
      <c r="E1945" s="716" t="s">
        <v>3171</v>
      </c>
      <c r="F1945" s="717" t="s">
        <v>137</v>
      </c>
      <c r="G1945" s="715" t="s">
        <v>3249</v>
      </c>
      <c r="H1945" s="715" t="s">
        <v>3246</v>
      </c>
      <c r="I1945" s="526" t="s">
        <v>5</v>
      </c>
      <c r="J1945" s="526" t="s">
        <v>66</v>
      </c>
      <c r="K1945" s="718">
        <v>1</v>
      </c>
      <c r="L1945" s="719" t="s">
        <v>3166</v>
      </c>
      <c r="M1945" s="450">
        <v>22</v>
      </c>
      <c r="N1945" s="450">
        <v>22</v>
      </c>
      <c r="O1945" s="726">
        <f t="shared" si="64"/>
        <v>1</v>
      </c>
      <c r="P1945" s="727">
        <v>1</v>
      </c>
      <c r="Q1945" s="352">
        <f t="shared" si="65"/>
        <v>100</v>
      </c>
      <c r="R1945" s="348"/>
    </row>
    <row r="1946" spans="1:18" s="721" customFormat="1" ht="15">
      <c r="A1946" s="714" t="s">
        <v>4</v>
      </c>
      <c r="B1946" s="526" t="s">
        <v>3160</v>
      </c>
      <c r="C1946" s="715" t="s">
        <v>1917</v>
      </c>
      <c r="D1946" s="526" t="s">
        <v>3158</v>
      </c>
      <c r="E1946" s="716" t="s">
        <v>3172</v>
      </c>
      <c r="F1946" s="717" t="s">
        <v>137</v>
      </c>
      <c r="G1946" s="715" t="s">
        <v>3249</v>
      </c>
      <c r="H1946" s="715" t="s">
        <v>3246</v>
      </c>
      <c r="I1946" s="526" t="s">
        <v>5</v>
      </c>
      <c r="J1946" s="526" t="s">
        <v>66</v>
      </c>
      <c r="K1946" s="718">
        <v>1</v>
      </c>
      <c r="L1946" s="719"/>
      <c r="M1946" s="450">
        <v>11</v>
      </c>
      <c r="N1946" s="450">
        <v>11</v>
      </c>
      <c r="O1946" s="726">
        <f t="shared" si="64"/>
        <v>1</v>
      </c>
      <c r="P1946" s="727">
        <v>1</v>
      </c>
      <c r="Q1946" s="352">
        <f t="shared" si="65"/>
        <v>100</v>
      </c>
      <c r="R1946" s="348"/>
    </row>
    <row r="1947" spans="1:18" s="721" customFormat="1" ht="15">
      <c r="A1947" s="714" t="s">
        <v>4</v>
      </c>
      <c r="B1947" s="526" t="s">
        <v>3160</v>
      </c>
      <c r="C1947" s="715" t="s">
        <v>1917</v>
      </c>
      <c r="D1947" s="526" t="s">
        <v>3163</v>
      </c>
      <c r="E1947" s="716"/>
      <c r="F1947" s="717" t="s">
        <v>137</v>
      </c>
      <c r="G1947" s="715" t="s">
        <v>3249</v>
      </c>
      <c r="H1947" s="715" t="s">
        <v>3246</v>
      </c>
      <c r="I1947" s="526" t="s">
        <v>5</v>
      </c>
      <c r="J1947" s="526" t="s">
        <v>66</v>
      </c>
      <c r="K1947" s="718">
        <v>1</v>
      </c>
      <c r="L1947" s="719"/>
      <c r="M1947" s="450">
        <v>30</v>
      </c>
      <c r="N1947" s="450">
        <v>30</v>
      </c>
      <c r="O1947" s="726">
        <f t="shared" si="64"/>
        <v>1</v>
      </c>
      <c r="P1947" s="727">
        <v>1</v>
      </c>
      <c r="Q1947" s="352">
        <f t="shared" si="65"/>
        <v>100</v>
      </c>
      <c r="R1947" s="348"/>
    </row>
    <row r="1948" spans="1:18" s="721" customFormat="1" ht="15">
      <c r="A1948" s="714" t="s">
        <v>4</v>
      </c>
      <c r="B1948" s="526" t="s">
        <v>3160</v>
      </c>
      <c r="C1948" s="715" t="s">
        <v>1918</v>
      </c>
      <c r="D1948" s="526" t="s">
        <v>3163</v>
      </c>
      <c r="E1948" s="716" t="s">
        <v>3173</v>
      </c>
      <c r="F1948" s="717" t="s">
        <v>137</v>
      </c>
      <c r="G1948" s="715" t="s">
        <v>3249</v>
      </c>
      <c r="H1948" s="715" t="s">
        <v>3246</v>
      </c>
      <c r="I1948" s="526" t="s">
        <v>5</v>
      </c>
      <c r="J1948" s="526" t="s">
        <v>66</v>
      </c>
      <c r="K1948" s="718">
        <v>1</v>
      </c>
      <c r="L1948" s="719"/>
      <c r="M1948" s="450">
        <v>55</v>
      </c>
      <c r="N1948" s="450">
        <v>55</v>
      </c>
      <c r="O1948" s="726">
        <f t="shared" si="64"/>
        <v>1</v>
      </c>
      <c r="P1948" s="727">
        <v>1</v>
      </c>
      <c r="Q1948" s="352">
        <f t="shared" si="65"/>
        <v>99.999999999999986</v>
      </c>
      <c r="R1948" s="348"/>
    </row>
    <row r="1949" spans="1:18" s="721" customFormat="1" ht="15">
      <c r="A1949" s="714" t="s">
        <v>4</v>
      </c>
      <c r="B1949" s="526" t="s">
        <v>3160</v>
      </c>
      <c r="C1949" s="715" t="s">
        <v>1919</v>
      </c>
      <c r="D1949" s="526" t="s">
        <v>3161</v>
      </c>
      <c r="E1949" s="716"/>
      <c r="F1949" s="717" t="s">
        <v>137</v>
      </c>
      <c r="G1949" s="715" t="s">
        <v>3249</v>
      </c>
      <c r="H1949" s="715" t="s">
        <v>3246</v>
      </c>
      <c r="I1949" s="526" t="s">
        <v>5</v>
      </c>
      <c r="J1949" s="526" t="s">
        <v>66</v>
      </c>
      <c r="K1949" s="718">
        <v>1</v>
      </c>
      <c r="L1949" s="719"/>
      <c r="M1949" s="450">
        <v>1954</v>
      </c>
      <c r="N1949" s="450">
        <v>1954</v>
      </c>
      <c r="O1949" s="726">
        <f t="shared" si="64"/>
        <v>1</v>
      </c>
      <c r="P1949" s="727">
        <v>1</v>
      </c>
      <c r="Q1949" s="352">
        <f t="shared" si="65"/>
        <v>100</v>
      </c>
      <c r="R1949" s="348"/>
    </row>
    <row r="1950" spans="1:18" s="721" customFormat="1" ht="15">
      <c r="A1950" s="714" t="s">
        <v>4</v>
      </c>
      <c r="B1950" s="526" t="s">
        <v>3160</v>
      </c>
      <c r="C1950" s="715" t="s">
        <v>1919</v>
      </c>
      <c r="D1950" s="526" t="s">
        <v>3161</v>
      </c>
      <c r="E1950" s="716"/>
      <c r="F1950" s="717" t="s">
        <v>137</v>
      </c>
      <c r="G1950" s="715" t="s">
        <v>3249</v>
      </c>
      <c r="H1950" s="715" t="s">
        <v>3246</v>
      </c>
      <c r="I1950" s="526" t="s">
        <v>5</v>
      </c>
      <c r="J1950" s="526" t="s">
        <v>66</v>
      </c>
      <c r="K1950" s="718">
        <v>1</v>
      </c>
      <c r="L1950" s="719" t="s">
        <v>3166</v>
      </c>
      <c r="M1950" s="450">
        <v>465</v>
      </c>
      <c r="N1950" s="450">
        <v>465</v>
      </c>
      <c r="O1950" s="726">
        <f t="shared" si="64"/>
        <v>1</v>
      </c>
      <c r="P1950" s="727">
        <v>1</v>
      </c>
      <c r="Q1950" s="352">
        <f t="shared" si="65"/>
        <v>99.999999999999986</v>
      </c>
      <c r="R1950" s="348"/>
    </row>
    <row r="1951" spans="1:18" s="721" customFormat="1" ht="15">
      <c r="A1951" s="714" t="s">
        <v>4</v>
      </c>
      <c r="B1951" s="526" t="s">
        <v>3160</v>
      </c>
      <c r="C1951" s="715" t="s">
        <v>1919</v>
      </c>
      <c r="D1951" s="526" t="s">
        <v>3155</v>
      </c>
      <c r="E1951" s="716"/>
      <c r="F1951" s="717" t="s">
        <v>137</v>
      </c>
      <c r="G1951" s="715" t="s">
        <v>3249</v>
      </c>
      <c r="H1951" s="715" t="s">
        <v>3246</v>
      </c>
      <c r="I1951" s="526" t="s">
        <v>5</v>
      </c>
      <c r="J1951" s="526" t="s">
        <v>66</v>
      </c>
      <c r="K1951" s="718">
        <v>1</v>
      </c>
      <c r="L1951" s="719"/>
      <c r="M1951" s="450">
        <v>60</v>
      </c>
      <c r="N1951" s="450">
        <v>60</v>
      </c>
      <c r="O1951" s="726">
        <f t="shared" si="64"/>
        <v>1</v>
      </c>
      <c r="P1951" s="727">
        <v>1</v>
      </c>
      <c r="Q1951" s="352">
        <f t="shared" si="65"/>
        <v>100</v>
      </c>
      <c r="R1951" s="348"/>
    </row>
    <row r="1952" spans="1:18" s="721" customFormat="1" ht="15">
      <c r="A1952" s="714" t="s">
        <v>4</v>
      </c>
      <c r="B1952" s="526" t="s">
        <v>3160</v>
      </c>
      <c r="C1952" s="715" t="s">
        <v>1919</v>
      </c>
      <c r="D1952" s="526" t="s">
        <v>3155</v>
      </c>
      <c r="E1952" s="716" t="s">
        <v>3174</v>
      </c>
      <c r="F1952" s="717" t="s">
        <v>137</v>
      </c>
      <c r="G1952" s="715" t="s">
        <v>3249</v>
      </c>
      <c r="H1952" s="715" t="s">
        <v>3246</v>
      </c>
      <c r="I1952" s="526" t="s">
        <v>5</v>
      </c>
      <c r="J1952" s="526" t="s">
        <v>66</v>
      </c>
      <c r="K1952" s="718">
        <v>1</v>
      </c>
      <c r="L1952" s="719" t="s">
        <v>3166</v>
      </c>
      <c r="M1952" s="450">
        <v>20</v>
      </c>
      <c r="N1952" s="450">
        <v>20</v>
      </c>
      <c r="O1952" s="726">
        <f t="shared" si="64"/>
        <v>1</v>
      </c>
      <c r="P1952" s="727">
        <v>1</v>
      </c>
      <c r="Q1952" s="352">
        <f t="shared" si="65"/>
        <v>100</v>
      </c>
      <c r="R1952" s="348"/>
    </row>
    <row r="1953" spans="1:18" s="721" customFormat="1" ht="15">
      <c r="A1953" s="714" t="s">
        <v>4</v>
      </c>
      <c r="B1953" s="526" t="s">
        <v>3160</v>
      </c>
      <c r="C1953" s="715" t="s">
        <v>1919</v>
      </c>
      <c r="D1953" s="526" t="s">
        <v>3157</v>
      </c>
      <c r="E1953" s="716" t="s">
        <v>3175</v>
      </c>
      <c r="F1953" s="717" t="s">
        <v>137</v>
      </c>
      <c r="G1953" s="715" t="s">
        <v>3249</v>
      </c>
      <c r="H1953" s="715" t="s">
        <v>3246</v>
      </c>
      <c r="I1953" s="526" t="s">
        <v>5</v>
      </c>
      <c r="J1953" s="526" t="s">
        <v>66</v>
      </c>
      <c r="K1953" s="718">
        <v>1</v>
      </c>
      <c r="L1953" s="719"/>
      <c r="M1953" s="450">
        <v>42</v>
      </c>
      <c r="N1953" s="450">
        <v>42</v>
      </c>
      <c r="O1953" s="726">
        <f t="shared" si="64"/>
        <v>1</v>
      </c>
      <c r="P1953" s="727">
        <v>1</v>
      </c>
      <c r="Q1953" s="352">
        <f t="shared" si="65"/>
        <v>100</v>
      </c>
      <c r="R1953" s="348"/>
    </row>
    <row r="1954" spans="1:18" s="721" customFormat="1" ht="15">
      <c r="A1954" s="714" t="s">
        <v>4</v>
      </c>
      <c r="B1954" s="526" t="s">
        <v>3160</v>
      </c>
      <c r="C1954" s="715" t="s">
        <v>1920</v>
      </c>
      <c r="D1954" s="526" t="s">
        <v>3155</v>
      </c>
      <c r="E1954" s="716" t="s">
        <v>3176</v>
      </c>
      <c r="F1954" s="717" t="s">
        <v>137</v>
      </c>
      <c r="G1954" s="715" t="s">
        <v>3249</v>
      </c>
      <c r="H1954" s="715" t="s">
        <v>3246</v>
      </c>
      <c r="I1954" s="526" t="s">
        <v>5</v>
      </c>
      <c r="J1954" s="526" t="s">
        <v>66</v>
      </c>
      <c r="K1954" s="718">
        <v>1</v>
      </c>
      <c r="L1954" s="719"/>
      <c r="M1954" s="450">
        <v>18</v>
      </c>
      <c r="N1954" s="450">
        <v>18</v>
      </c>
      <c r="O1954" s="726">
        <f t="shared" si="64"/>
        <v>1</v>
      </c>
      <c r="P1954" s="727">
        <v>1</v>
      </c>
      <c r="Q1954" s="352">
        <f t="shared" si="65"/>
        <v>100</v>
      </c>
      <c r="R1954" s="348"/>
    </row>
    <row r="1955" spans="1:18" s="721" customFormat="1" ht="15">
      <c r="A1955" s="714" t="s">
        <v>4</v>
      </c>
      <c r="B1955" s="526" t="s">
        <v>3160</v>
      </c>
      <c r="C1955" s="715" t="s">
        <v>1920</v>
      </c>
      <c r="D1955" s="526" t="s">
        <v>3157</v>
      </c>
      <c r="E1955" s="716"/>
      <c r="F1955" s="717" t="s">
        <v>137</v>
      </c>
      <c r="G1955" s="715" t="s">
        <v>3249</v>
      </c>
      <c r="H1955" s="715" t="s">
        <v>3246</v>
      </c>
      <c r="I1955" s="526" t="s">
        <v>5</v>
      </c>
      <c r="J1955" s="526" t="s">
        <v>66</v>
      </c>
      <c r="K1955" s="718">
        <v>1</v>
      </c>
      <c r="L1955" s="719"/>
      <c r="M1955" s="450">
        <v>112</v>
      </c>
      <c r="N1955" s="450">
        <v>112</v>
      </c>
      <c r="O1955" s="726">
        <f t="shared" si="64"/>
        <v>1</v>
      </c>
      <c r="P1955" s="727">
        <v>1</v>
      </c>
      <c r="Q1955" s="352">
        <f t="shared" si="65"/>
        <v>99.999999999999986</v>
      </c>
      <c r="R1955" s="348"/>
    </row>
    <row r="1956" spans="1:18" s="721" customFormat="1" ht="15">
      <c r="A1956" s="714" t="s">
        <v>4</v>
      </c>
      <c r="B1956" s="526" t="s">
        <v>3160</v>
      </c>
      <c r="C1956" s="715" t="s">
        <v>1920</v>
      </c>
      <c r="D1956" s="526" t="s">
        <v>3157</v>
      </c>
      <c r="E1956" s="716" t="s">
        <v>3177</v>
      </c>
      <c r="F1956" s="717" t="s">
        <v>137</v>
      </c>
      <c r="G1956" s="715" t="s">
        <v>3249</v>
      </c>
      <c r="H1956" s="715" t="s">
        <v>3246</v>
      </c>
      <c r="I1956" s="526" t="s">
        <v>5</v>
      </c>
      <c r="J1956" s="526" t="s">
        <v>66</v>
      </c>
      <c r="K1956" s="718">
        <v>1</v>
      </c>
      <c r="L1956" s="719" t="s">
        <v>3166</v>
      </c>
      <c r="M1956" s="450">
        <v>16</v>
      </c>
      <c r="N1956" s="450">
        <v>16</v>
      </c>
      <c r="O1956" s="726">
        <f t="shared" si="64"/>
        <v>1</v>
      </c>
      <c r="P1956" s="727">
        <v>1</v>
      </c>
      <c r="Q1956" s="352">
        <f t="shared" si="65"/>
        <v>100</v>
      </c>
      <c r="R1956" s="348"/>
    </row>
    <row r="1957" spans="1:18" s="721" customFormat="1" ht="15">
      <c r="A1957" s="714" t="s">
        <v>4</v>
      </c>
      <c r="B1957" s="526" t="s">
        <v>3160</v>
      </c>
      <c r="C1957" s="715" t="s">
        <v>1920</v>
      </c>
      <c r="D1957" s="526" t="s">
        <v>3158</v>
      </c>
      <c r="E1957" s="716"/>
      <c r="F1957" s="717" t="s">
        <v>137</v>
      </c>
      <c r="G1957" s="715" t="s">
        <v>3249</v>
      </c>
      <c r="H1957" s="715" t="s">
        <v>3246</v>
      </c>
      <c r="I1957" s="526" t="s">
        <v>5</v>
      </c>
      <c r="J1957" s="526" t="s">
        <v>66</v>
      </c>
      <c r="K1957" s="718">
        <v>1</v>
      </c>
      <c r="L1957" s="719"/>
      <c r="M1957" s="450">
        <v>101</v>
      </c>
      <c r="N1957" s="450">
        <v>101</v>
      </c>
      <c r="O1957" s="726">
        <f t="shared" si="64"/>
        <v>1</v>
      </c>
      <c r="P1957" s="727">
        <v>1</v>
      </c>
      <c r="Q1957" s="352">
        <f t="shared" si="65"/>
        <v>100</v>
      </c>
      <c r="R1957" s="348"/>
    </row>
    <row r="1958" spans="1:18" s="721" customFormat="1" ht="15">
      <c r="A1958" s="714" t="s">
        <v>4</v>
      </c>
      <c r="B1958" s="526" t="s">
        <v>3160</v>
      </c>
      <c r="C1958" s="715" t="s">
        <v>1920</v>
      </c>
      <c r="D1958" s="526" t="s">
        <v>3163</v>
      </c>
      <c r="E1958" s="716"/>
      <c r="F1958" s="717" t="s">
        <v>137</v>
      </c>
      <c r="G1958" s="715" t="s">
        <v>3249</v>
      </c>
      <c r="H1958" s="715" t="s">
        <v>3246</v>
      </c>
      <c r="I1958" s="526" t="s">
        <v>5</v>
      </c>
      <c r="J1958" s="526" t="s">
        <v>66</v>
      </c>
      <c r="K1958" s="718">
        <v>1</v>
      </c>
      <c r="L1958" s="719"/>
      <c r="M1958" s="450">
        <v>81</v>
      </c>
      <c r="N1958" s="450">
        <v>81</v>
      </c>
      <c r="O1958" s="726">
        <f t="shared" si="64"/>
        <v>1</v>
      </c>
      <c r="P1958" s="727">
        <v>1</v>
      </c>
      <c r="Q1958" s="352">
        <f t="shared" si="65"/>
        <v>100</v>
      </c>
      <c r="R1958" s="348"/>
    </row>
    <row r="1959" spans="1:18" s="721" customFormat="1" ht="15">
      <c r="A1959" s="714" t="s">
        <v>4</v>
      </c>
      <c r="B1959" s="526" t="s">
        <v>3</v>
      </c>
      <c r="C1959" s="715" t="s">
        <v>38</v>
      </c>
      <c r="D1959" s="526" t="s">
        <v>3178</v>
      </c>
      <c r="E1959" s="716" t="s">
        <v>3179</v>
      </c>
      <c r="F1959" s="717" t="s">
        <v>137</v>
      </c>
      <c r="G1959" s="715" t="s">
        <v>3249</v>
      </c>
      <c r="H1959" s="715" t="s">
        <v>3246</v>
      </c>
      <c r="I1959" s="526" t="s">
        <v>5</v>
      </c>
      <c r="J1959" s="526" t="s">
        <v>66</v>
      </c>
      <c r="K1959" s="718">
        <v>1</v>
      </c>
      <c r="L1959" s="719"/>
      <c r="M1959" s="450">
        <v>85</v>
      </c>
      <c r="N1959" s="450">
        <v>85</v>
      </c>
      <c r="O1959" s="726">
        <f t="shared" si="64"/>
        <v>1</v>
      </c>
      <c r="P1959" s="727">
        <v>1</v>
      </c>
      <c r="Q1959" s="352">
        <f t="shared" si="65"/>
        <v>100</v>
      </c>
      <c r="R1959" s="348"/>
    </row>
    <row r="1960" spans="1:18" s="721" customFormat="1" ht="15">
      <c r="A1960" s="714" t="s">
        <v>4</v>
      </c>
      <c r="B1960" s="526" t="s">
        <v>3</v>
      </c>
      <c r="C1960" s="715" t="s">
        <v>38</v>
      </c>
      <c r="D1960" s="526" t="s">
        <v>3157</v>
      </c>
      <c r="E1960" s="716"/>
      <c r="F1960" s="717" t="s">
        <v>137</v>
      </c>
      <c r="G1960" s="715" t="s">
        <v>3249</v>
      </c>
      <c r="H1960" s="715" t="s">
        <v>3246</v>
      </c>
      <c r="I1960" s="526" t="s">
        <v>5</v>
      </c>
      <c r="J1960" s="526" t="s">
        <v>66</v>
      </c>
      <c r="K1960" s="718">
        <v>1</v>
      </c>
      <c r="L1960" s="719"/>
      <c r="M1960" s="450">
        <v>53</v>
      </c>
      <c r="N1960" s="450">
        <v>53</v>
      </c>
      <c r="O1960" s="726">
        <f t="shared" si="64"/>
        <v>1</v>
      </c>
      <c r="P1960" s="727">
        <v>1</v>
      </c>
      <c r="Q1960" s="352">
        <f t="shared" si="65"/>
        <v>100</v>
      </c>
      <c r="R1960" s="348"/>
    </row>
    <row r="1961" spans="1:18" s="721" customFormat="1" ht="15">
      <c r="A1961" s="714" t="s">
        <v>4</v>
      </c>
      <c r="B1961" s="526" t="s">
        <v>3</v>
      </c>
      <c r="C1961" s="715" t="s">
        <v>1913</v>
      </c>
      <c r="D1961" s="526" t="s">
        <v>3178</v>
      </c>
      <c r="E1961" s="716"/>
      <c r="F1961" s="717" t="s">
        <v>137</v>
      </c>
      <c r="G1961" s="715" t="s">
        <v>3249</v>
      </c>
      <c r="H1961" s="715" t="s">
        <v>3246</v>
      </c>
      <c r="I1961" s="526" t="s">
        <v>5</v>
      </c>
      <c r="J1961" s="526" t="s">
        <v>66</v>
      </c>
      <c r="K1961" s="718">
        <v>1</v>
      </c>
      <c r="L1961" s="719"/>
      <c r="M1961" s="450">
        <v>39</v>
      </c>
      <c r="N1961" s="450">
        <v>39</v>
      </c>
      <c r="O1961" s="726">
        <f t="shared" si="64"/>
        <v>1</v>
      </c>
      <c r="P1961" s="727">
        <v>1</v>
      </c>
      <c r="Q1961" s="352">
        <f t="shared" si="65"/>
        <v>100</v>
      </c>
      <c r="R1961" s="348"/>
    </row>
    <row r="1962" spans="1:18" s="721" customFormat="1" ht="15">
      <c r="A1962" s="714" t="s">
        <v>4</v>
      </c>
      <c r="B1962" s="526" t="s">
        <v>3</v>
      </c>
      <c r="C1962" s="715" t="s">
        <v>1913</v>
      </c>
      <c r="D1962" s="526" t="s">
        <v>3157</v>
      </c>
      <c r="E1962" s="716"/>
      <c r="F1962" s="717" t="s">
        <v>137</v>
      </c>
      <c r="G1962" s="715" t="s">
        <v>3249</v>
      </c>
      <c r="H1962" s="715" t="s">
        <v>3246</v>
      </c>
      <c r="I1962" s="526" t="s">
        <v>5</v>
      </c>
      <c r="J1962" s="526" t="s">
        <v>66</v>
      </c>
      <c r="K1962" s="718">
        <v>1</v>
      </c>
      <c r="L1962" s="719"/>
      <c r="M1962" s="450">
        <v>14</v>
      </c>
      <c r="N1962" s="450">
        <v>14</v>
      </c>
      <c r="O1962" s="726">
        <f t="shared" si="64"/>
        <v>1</v>
      </c>
      <c r="P1962" s="727">
        <v>1</v>
      </c>
      <c r="Q1962" s="352">
        <f t="shared" si="65"/>
        <v>99.999999999999986</v>
      </c>
      <c r="R1962" s="348"/>
    </row>
    <row r="1963" spans="1:18" s="721" customFormat="1" ht="15">
      <c r="A1963" s="714" t="s">
        <v>4</v>
      </c>
      <c r="B1963" s="526" t="s">
        <v>3</v>
      </c>
      <c r="C1963" s="715" t="s">
        <v>1914</v>
      </c>
      <c r="D1963" s="526" t="s">
        <v>3178</v>
      </c>
      <c r="E1963" s="716"/>
      <c r="F1963" s="717" t="s">
        <v>137</v>
      </c>
      <c r="G1963" s="715" t="s">
        <v>3249</v>
      </c>
      <c r="H1963" s="715" t="s">
        <v>3246</v>
      </c>
      <c r="I1963" s="526" t="s">
        <v>5</v>
      </c>
      <c r="J1963" s="526" t="s">
        <v>66</v>
      </c>
      <c r="K1963" s="718">
        <v>1</v>
      </c>
      <c r="L1963" s="719"/>
      <c r="M1963" s="450">
        <v>18</v>
      </c>
      <c r="N1963" s="450">
        <v>18</v>
      </c>
      <c r="O1963" s="726">
        <f t="shared" si="64"/>
        <v>1</v>
      </c>
      <c r="P1963" s="727">
        <v>1</v>
      </c>
      <c r="Q1963" s="352">
        <f t="shared" si="65"/>
        <v>100</v>
      </c>
      <c r="R1963" s="348"/>
    </row>
    <row r="1964" spans="1:18" s="721" customFormat="1" ht="15">
      <c r="A1964" s="714" t="s">
        <v>4</v>
      </c>
      <c r="B1964" s="526" t="s">
        <v>3</v>
      </c>
      <c r="C1964" s="715" t="s">
        <v>1914</v>
      </c>
      <c r="D1964" s="526" t="s">
        <v>3157</v>
      </c>
      <c r="E1964" s="716"/>
      <c r="F1964" s="717" t="s">
        <v>137</v>
      </c>
      <c r="G1964" s="715" t="s">
        <v>3249</v>
      </c>
      <c r="H1964" s="715" t="s">
        <v>3246</v>
      </c>
      <c r="I1964" s="526" t="s">
        <v>5</v>
      </c>
      <c r="J1964" s="526" t="s">
        <v>66</v>
      </c>
      <c r="K1964" s="718">
        <v>1</v>
      </c>
      <c r="L1964" s="719"/>
      <c r="M1964" s="450">
        <v>147</v>
      </c>
      <c r="N1964" s="450">
        <v>147</v>
      </c>
      <c r="O1964" s="726">
        <f t="shared" si="64"/>
        <v>1</v>
      </c>
      <c r="P1964" s="727">
        <v>1</v>
      </c>
      <c r="Q1964" s="352">
        <f t="shared" si="65"/>
        <v>100</v>
      </c>
      <c r="R1964" s="348"/>
    </row>
    <row r="1965" spans="1:18" s="721" customFormat="1" ht="15">
      <c r="A1965" s="714" t="s">
        <v>4</v>
      </c>
      <c r="B1965" s="526" t="s">
        <v>3</v>
      </c>
      <c r="C1965" s="715" t="s">
        <v>1914</v>
      </c>
      <c r="D1965" s="526" t="s">
        <v>3158</v>
      </c>
      <c r="E1965" s="716"/>
      <c r="F1965" s="717" t="s">
        <v>137</v>
      </c>
      <c r="G1965" s="715" t="s">
        <v>3249</v>
      </c>
      <c r="H1965" s="715" t="s">
        <v>3246</v>
      </c>
      <c r="I1965" s="526" t="s">
        <v>5</v>
      </c>
      <c r="J1965" s="526" t="s">
        <v>66</v>
      </c>
      <c r="K1965" s="718">
        <v>1</v>
      </c>
      <c r="L1965" s="719"/>
      <c r="M1965" s="450">
        <v>303</v>
      </c>
      <c r="N1965" s="450">
        <v>303</v>
      </c>
      <c r="O1965" s="726">
        <f t="shared" si="64"/>
        <v>1</v>
      </c>
      <c r="P1965" s="727">
        <v>1</v>
      </c>
      <c r="Q1965" s="352">
        <f t="shared" si="65"/>
        <v>100</v>
      </c>
      <c r="R1965" s="348"/>
    </row>
    <row r="1966" spans="1:18" s="721" customFormat="1" ht="15">
      <c r="A1966" s="714" t="s">
        <v>4</v>
      </c>
      <c r="B1966" s="526" t="s">
        <v>3</v>
      </c>
      <c r="C1966" s="715" t="s">
        <v>1914</v>
      </c>
      <c r="D1966" s="526" t="s">
        <v>3163</v>
      </c>
      <c r="E1966" s="716"/>
      <c r="F1966" s="717" t="s">
        <v>137</v>
      </c>
      <c r="G1966" s="715" t="s">
        <v>3249</v>
      </c>
      <c r="H1966" s="715" t="s">
        <v>3246</v>
      </c>
      <c r="I1966" s="526" t="s">
        <v>5</v>
      </c>
      <c r="J1966" s="526" t="s">
        <v>66</v>
      </c>
      <c r="K1966" s="718">
        <v>1</v>
      </c>
      <c r="L1966" s="719"/>
      <c r="M1966" s="450">
        <v>132</v>
      </c>
      <c r="N1966" s="450">
        <v>132</v>
      </c>
      <c r="O1966" s="726">
        <f t="shared" si="64"/>
        <v>1</v>
      </c>
      <c r="P1966" s="727">
        <v>1</v>
      </c>
      <c r="Q1966" s="352">
        <f t="shared" si="65"/>
        <v>100</v>
      </c>
      <c r="R1966" s="348"/>
    </row>
    <row r="1967" spans="1:18" s="721" customFormat="1" ht="15">
      <c r="A1967" s="714" t="s">
        <v>4</v>
      </c>
      <c r="B1967" s="526" t="s">
        <v>3</v>
      </c>
      <c r="C1967" s="715" t="s">
        <v>1915</v>
      </c>
      <c r="D1967" s="526" t="s">
        <v>3157</v>
      </c>
      <c r="E1967" s="716" t="s">
        <v>3180</v>
      </c>
      <c r="F1967" s="717" t="s">
        <v>137</v>
      </c>
      <c r="G1967" s="715" t="s">
        <v>3249</v>
      </c>
      <c r="H1967" s="715" t="s">
        <v>3246</v>
      </c>
      <c r="I1967" s="526" t="s">
        <v>5</v>
      </c>
      <c r="J1967" s="526" t="s">
        <v>66</v>
      </c>
      <c r="K1967" s="718">
        <v>1</v>
      </c>
      <c r="L1967" s="719"/>
      <c r="M1967" s="450">
        <v>31</v>
      </c>
      <c r="N1967" s="450">
        <v>31</v>
      </c>
      <c r="O1967" s="726">
        <f t="shared" si="64"/>
        <v>1</v>
      </c>
      <c r="P1967" s="727">
        <v>1</v>
      </c>
      <c r="Q1967" s="352">
        <f t="shared" si="65"/>
        <v>100</v>
      </c>
      <c r="R1967" s="348"/>
    </row>
    <row r="1968" spans="1:18" s="721" customFormat="1" ht="15">
      <c r="A1968" s="714" t="s">
        <v>4</v>
      </c>
      <c r="B1968" s="526" t="s">
        <v>3</v>
      </c>
      <c r="C1968" s="715" t="s">
        <v>1916</v>
      </c>
      <c r="D1968" s="526" t="s">
        <v>3178</v>
      </c>
      <c r="E1968" s="716"/>
      <c r="F1968" s="717" t="s">
        <v>137</v>
      </c>
      <c r="G1968" s="715" t="s">
        <v>3249</v>
      </c>
      <c r="H1968" s="715" t="s">
        <v>3246</v>
      </c>
      <c r="I1968" s="526" t="s">
        <v>5</v>
      </c>
      <c r="J1968" s="526" t="s">
        <v>66</v>
      </c>
      <c r="K1968" s="718">
        <v>1</v>
      </c>
      <c r="L1968" s="719"/>
      <c r="M1968" s="450">
        <v>47</v>
      </c>
      <c r="N1968" s="450">
        <v>47</v>
      </c>
      <c r="O1968" s="726">
        <f t="shared" si="64"/>
        <v>1</v>
      </c>
      <c r="P1968" s="727">
        <v>1</v>
      </c>
      <c r="Q1968" s="352">
        <f t="shared" si="65"/>
        <v>100</v>
      </c>
      <c r="R1968" s="348"/>
    </row>
    <row r="1969" spans="1:18" s="721" customFormat="1" ht="15">
      <c r="A1969" s="714" t="s">
        <v>4</v>
      </c>
      <c r="B1969" s="526" t="s">
        <v>3</v>
      </c>
      <c r="C1969" s="715" t="s">
        <v>1916</v>
      </c>
      <c r="D1969" s="526" t="s">
        <v>3157</v>
      </c>
      <c r="E1969" s="716" t="s">
        <v>3181</v>
      </c>
      <c r="F1969" s="717" t="s">
        <v>137</v>
      </c>
      <c r="G1969" s="715" t="s">
        <v>3249</v>
      </c>
      <c r="H1969" s="715" t="s">
        <v>3246</v>
      </c>
      <c r="I1969" s="526" t="s">
        <v>5</v>
      </c>
      <c r="J1969" s="526" t="s">
        <v>66</v>
      </c>
      <c r="K1969" s="718">
        <v>1</v>
      </c>
      <c r="L1969" s="719"/>
      <c r="M1969" s="450">
        <v>23</v>
      </c>
      <c r="N1969" s="450">
        <v>23</v>
      </c>
      <c r="O1969" s="726">
        <f t="shared" si="64"/>
        <v>1</v>
      </c>
      <c r="P1969" s="727">
        <v>1</v>
      </c>
      <c r="Q1969" s="352">
        <f t="shared" si="65"/>
        <v>100</v>
      </c>
      <c r="R1969" s="348"/>
    </row>
    <row r="1970" spans="1:18" s="721" customFormat="1" ht="15">
      <c r="A1970" s="714" t="s">
        <v>4</v>
      </c>
      <c r="B1970" s="526" t="s">
        <v>3</v>
      </c>
      <c r="C1970" s="715" t="s">
        <v>1917</v>
      </c>
      <c r="D1970" s="526" t="s">
        <v>3157</v>
      </c>
      <c r="E1970" s="716" t="s">
        <v>3182</v>
      </c>
      <c r="F1970" s="717" t="s">
        <v>137</v>
      </c>
      <c r="G1970" s="715" t="s">
        <v>3249</v>
      </c>
      <c r="H1970" s="715" t="s">
        <v>3246</v>
      </c>
      <c r="I1970" s="526" t="s">
        <v>5</v>
      </c>
      <c r="J1970" s="526" t="s">
        <v>66</v>
      </c>
      <c r="K1970" s="718">
        <v>1</v>
      </c>
      <c r="L1970" s="719"/>
      <c r="M1970" s="450">
        <v>42</v>
      </c>
      <c r="N1970" s="450">
        <v>42</v>
      </c>
      <c r="O1970" s="726">
        <f t="shared" si="64"/>
        <v>1</v>
      </c>
      <c r="P1970" s="727">
        <v>1</v>
      </c>
      <c r="Q1970" s="352">
        <f t="shared" si="65"/>
        <v>100</v>
      </c>
      <c r="R1970" s="348"/>
    </row>
    <row r="1971" spans="1:18" s="721" customFormat="1" ht="15">
      <c r="A1971" s="714" t="s">
        <v>4</v>
      </c>
      <c r="B1971" s="526" t="s">
        <v>3</v>
      </c>
      <c r="C1971" s="715" t="s">
        <v>1917</v>
      </c>
      <c r="D1971" s="526" t="s">
        <v>3158</v>
      </c>
      <c r="E1971" s="716" t="s">
        <v>3183</v>
      </c>
      <c r="F1971" s="717" t="s">
        <v>137</v>
      </c>
      <c r="G1971" s="715" t="s">
        <v>3249</v>
      </c>
      <c r="H1971" s="715" t="s">
        <v>3246</v>
      </c>
      <c r="I1971" s="526" t="s">
        <v>5</v>
      </c>
      <c r="J1971" s="526" t="s">
        <v>66</v>
      </c>
      <c r="K1971" s="718">
        <v>1</v>
      </c>
      <c r="L1971" s="719"/>
      <c r="M1971" s="450">
        <v>22</v>
      </c>
      <c r="N1971" s="450">
        <v>22</v>
      </c>
      <c r="O1971" s="726">
        <f t="shared" si="64"/>
        <v>1</v>
      </c>
      <c r="P1971" s="727">
        <v>1</v>
      </c>
      <c r="Q1971" s="352">
        <f t="shared" si="65"/>
        <v>100</v>
      </c>
      <c r="R1971" s="348"/>
    </row>
    <row r="1972" spans="1:18" s="721" customFormat="1" ht="15">
      <c r="A1972" s="714" t="s">
        <v>4</v>
      </c>
      <c r="B1972" s="526" t="s">
        <v>3</v>
      </c>
      <c r="C1972" s="715" t="s">
        <v>1919</v>
      </c>
      <c r="D1972" s="526" t="s">
        <v>3184</v>
      </c>
      <c r="E1972" s="716"/>
      <c r="F1972" s="717" t="s">
        <v>137</v>
      </c>
      <c r="G1972" s="715" t="s">
        <v>3249</v>
      </c>
      <c r="H1972" s="715" t="s">
        <v>3246</v>
      </c>
      <c r="I1972" s="526" t="s">
        <v>5</v>
      </c>
      <c r="J1972" s="526" t="s">
        <v>66</v>
      </c>
      <c r="K1972" s="718">
        <v>1</v>
      </c>
      <c r="L1972" s="719"/>
      <c r="M1972" s="450">
        <v>109</v>
      </c>
      <c r="N1972" s="450">
        <v>109</v>
      </c>
      <c r="O1972" s="726">
        <f t="shared" si="64"/>
        <v>1</v>
      </c>
      <c r="P1972" s="727">
        <v>1</v>
      </c>
      <c r="Q1972" s="352">
        <f t="shared" si="65"/>
        <v>99.999999999999986</v>
      </c>
      <c r="R1972" s="348"/>
    </row>
    <row r="1973" spans="1:18" s="721" customFormat="1" ht="15">
      <c r="A1973" s="714" t="s">
        <v>4</v>
      </c>
      <c r="B1973" s="526" t="s">
        <v>3</v>
      </c>
      <c r="C1973" s="715" t="s">
        <v>1919</v>
      </c>
      <c r="D1973" s="526" t="s">
        <v>3178</v>
      </c>
      <c r="E1973" s="716"/>
      <c r="F1973" s="717" t="s">
        <v>137</v>
      </c>
      <c r="G1973" s="715" t="s">
        <v>3249</v>
      </c>
      <c r="H1973" s="715" t="s">
        <v>3246</v>
      </c>
      <c r="I1973" s="526" t="s">
        <v>5</v>
      </c>
      <c r="J1973" s="526" t="s">
        <v>66</v>
      </c>
      <c r="K1973" s="718">
        <v>1</v>
      </c>
      <c r="L1973" s="719"/>
      <c r="M1973" s="450">
        <v>913</v>
      </c>
      <c r="N1973" s="450">
        <v>913</v>
      </c>
      <c r="O1973" s="726">
        <f t="shared" si="64"/>
        <v>1</v>
      </c>
      <c r="P1973" s="727">
        <v>1</v>
      </c>
      <c r="Q1973" s="352">
        <f t="shared" si="65"/>
        <v>99.999999999999986</v>
      </c>
      <c r="R1973" s="348"/>
    </row>
    <row r="1974" spans="1:18" s="721" customFormat="1" ht="15">
      <c r="A1974" s="714" t="s">
        <v>4</v>
      </c>
      <c r="B1974" s="526" t="s">
        <v>3</v>
      </c>
      <c r="C1974" s="715" t="s">
        <v>1919</v>
      </c>
      <c r="D1974" s="526" t="s">
        <v>3157</v>
      </c>
      <c r="E1974" s="716" t="s">
        <v>3185</v>
      </c>
      <c r="F1974" s="717" t="s">
        <v>137</v>
      </c>
      <c r="G1974" s="715" t="s">
        <v>3249</v>
      </c>
      <c r="H1974" s="715" t="s">
        <v>3246</v>
      </c>
      <c r="I1974" s="526" t="s">
        <v>5</v>
      </c>
      <c r="J1974" s="526" t="s">
        <v>66</v>
      </c>
      <c r="K1974" s="718">
        <v>1</v>
      </c>
      <c r="L1974" s="719"/>
      <c r="M1974" s="450">
        <v>34</v>
      </c>
      <c r="N1974" s="450">
        <v>34</v>
      </c>
      <c r="O1974" s="726">
        <f t="shared" si="64"/>
        <v>1</v>
      </c>
      <c r="P1974" s="727">
        <v>1</v>
      </c>
      <c r="Q1974" s="352">
        <f t="shared" si="65"/>
        <v>99.999999999999986</v>
      </c>
      <c r="R1974" s="348"/>
    </row>
    <row r="1975" spans="1:18" s="721" customFormat="1" ht="15">
      <c r="A1975" s="714" t="s">
        <v>4</v>
      </c>
      <c r="B1975" s="526" t="s">
        <v>3</v>
      </c>
      <c r="C1975" s="715" t="s">
        <v>1920</v>
      </c>
      <c r="D1975" s="526" t="s">
        <v>3178</v>
      </c>
      <c r="E1975" s="716"/>
      <c r="F1975" s="717" t="s">
        <v>137</v>
      </c>
      <c r="G1975" s="715" t="s">
        <v>3249</v>
      </c>
      <c r="H1975" s="715" t="s">
        <v>3246</v>
      </c>
      <c r="I1975" s="526" t="s">
        <v>5</v>
      </c>
      <c r="J1975" s="526" t="s">
        <v>66</v>
      </c>
      <c r="K1975" s="718">
        <v>1</v>
      </c>
      <c r="L1975" s="719"/>
      <c r="M1975" s="450">
        <v>18</v>
      </c>
      <c r="N1975" s="450">
        <v>18</v>
      </c>
      <c r="O1975" s="726">
        <f t="shared" si="64"/>
        <v>1</v>
      </c>
      <c r="P1975" s="727">
        <v>1</v>
      </c>
      <c r="Q1975" s="352">
        <f t="shared" si="65"/>
        <v>100</v>
      </c>
      <c r="R1975" s="348"/>
    </row>
    <row r="1976" spans="1:18" s="721" customFormat="1" ht="15">
      <c r="A1976" s="714" t="s">
        <v>4</v>
      </c>
      <c r="B1976" s="526" t="s">
        <v>3</v>
      </c>
      <c r="C1976" s="715" t="s">
        <v>1920</v>
      </c>
      <c r="D1976" s="526" t="s">
        <v>3157</v>
      </c>
      <c r="E1976" s="716"/>
      <c r="F1976" s="717" t="s">
        <v>137</v>
      </c>
      <c r="G1976" s="715" t="s">
        <v>3249</v>
      </c>
      <c r="H1976" s="715" t="s">
        <v>3246</v>
      </c>
      <c r="I1976" s="526" t="s">
        <v>5</v>
      </c>
      <c r="J1976" s="526" t="s">
        <v>66</v>
      </c>
      <c r="K1976" s="718">
        <v>1</v>
      </c>
      <c r="L1976" s="719"/>
      <c r="M1976" s="450">
        <v>84</v>
      </c>
      <c r="N1976" s="450">
        <v>84</v>
      </c>
      <c r="O1976" s="726">
        <f t="shared" si="64"/>
        <v>1</v>
      </c>
      <c r="P1976" s="727">
        <v>1</v>
      </c>
      <c r="Q1976" s="352">
        <f t="shared" si="65"/>
        <v>100</v>
      </c>
      <c r="R1976" s="348"/>
    </row>
    <row r="1977" spans="1:18" s="721" customFormat="1" ht="15">
      <c r="A1977" s="714" t="s">
        <v>4</v>
      </c>
      <c r="B1977" s="526" t="s">
        <v>3</v>
      </c>
      <c r="C1977" s="715" t="s">
        <v>1920</v>
      </c>
      <c r="D1977" s="526" t="s">
        <v>3158</v>
      </c>
      <c r="E1977" s="716"/>
      <c r="F1977" s="717" t="s">
        <v>137</v>
      </c>
      <c r="G1977" s="715" t="s">
        <v>3249</v>
      </c>
      <c r="H1977" s="715" t="s">
        <v>3246</v>
      </c>
      <c r="I1977" s="526" t="s">
        <v>5</v>
      </c>
      <c r="J1977" s="526" t="s">
        <v>66</v>
      </c>
      <c r="K1977" s="718">
        <v>1</v>
      </c>
      <c r="L1977" s="719"/>
      <c r="M1977" s="450">
        <v>88</v>
      </c>
      <c r="N1977" s="450">
        <v>88</v>
      </c>
      <c r="O1977" s="726">
        <f t="shared" si="64"/>
        <v>1</v>
      </c>
      <c r="P1977" s="727">
        <v>1</v>
      </c>
      <c r="Q1977" s="352">
        <f t="shared" si="65"/>
        <v>100</v>
      </c>
      <c r="R1977" s="348"/>
    </row>
    <row r="1978" spans="1:18" s="721" customFormat="1" ht="15">
      <c r="A1978" s="714" t="s">
        <v>4</v>
      </c>
      <c r="B1978" s="526" t="s">
        <v>3</v>
      </c>
      <c r="C1978" s="715" t="s">
        <v>1920</v>
      </c>
      <c r="D1978" s="526" t="s">
        <v>3163</v>
      </c>
      <c r="E1978" s="716" t="s">
        <v>3186</v>
      </c>
      <c r="F1978" s="717" t="s">
        <v>137</v>
      </c>
      <c r="G1978" s="715" t="s">
        <v>3249</v>
      </c>
      <c r="H1978" s="715" t="s">
        <v>3246</v>
      </c>
      <c r="I1978" s="526" t="s">
        <v>5</v>
      </c>
      <c r="J1978" s="526" t="s">
        <v>66</v>
      </c>
      <c r="K1978" s="718">
        <v>1</v>
      </c>
      <c r="L1978" s="719"/>
      <c r="M1978" s="450">
        <v>26</v>
      </c>
      <c r="N1978" s="450">
        <v>26</v>
      </c>
      <c r="O1978" s="726">
        <f t="shared" si="64"/>
        <v>1</v>
      </c>
      <c r="P1978" s="727">
        <v>1</v>
      </c>
      <c r="Q1978" s="352">
        <f t="shared" si="65"/>
        <v>100</v>
      </c>
      <c r="R1978" s="348"/>
    </row>
    <row r="1979" spans="1:18" s="721" customFormat="1" ht="15">
      <c r="A1979" s="714" t="s">
        <v>4</v>
      </c>
      <c r="B1979" s="526" t="s">
        <v>591</v>
      </c>
      <c r="C1979" s="715" t="s">
        <v>1914</v>
      </c>
      <c r="D1979" s="526" t="s">
        <v>3163</v>
      </c>
      <c r="E1979" s="716"/>
      <c r="F1979" s="717" t="s">
        <v>137</v>
      </c>
      <c r="G1979" s="715" t="s">
        <v>3249</v>
      </c>
      <c r="H1979" s="715" t="s">
        <v>3246</v>
      </c>
      <c r="I1979" s="526" t="s">
        <v>5</v>
      </c>
      <c r="J1979" s="526" t="s">
        <v>66</v>
      </c>
      <c r="K1979" s="718">
        <v>1</v>
      </c>
      <c r="L1979" s="719"/>
      <c r="M1979" s="450">
        <v>41</v>
      </c>
      <c r="N1979" s="450">
        <v>41</v>
      </c>
      <c r="O1979" s="726">
        <f t="shared" si="64"/>
        <v>1</v>
      </c>
      <c r="P1979" s="727">
        <v>1</v>
      </c>
      <c r="Q1979" s="352">
        <f t="shared" si="65"/>
        <v>100</v>
      </c>
      <c r="R1979" s="348"/>
    </row>
    <row r="1980" spans="1:18" s="721" customFormat="1" ht="15">
      <c r="A1980" s="714" t="s">
        <v>4</v>
      </c>
      <c r="B1980" s="526" t="s">
        <v>591</v>
      </c>
      <c r="C1980" s="715" t="s">
        <v>1914</v>
      </c>
      <c r="D1980" s="526" t="s">
        <v>3164</v>
      </c>
      <c r="E1980" s="716"/>
      <c r="F1980" s="717" t="s">
        <v>137</v>
      </c>
      <c r="G1980" s="715" t="s">
        <v>3249</v>
      </c>
      <c r="H1980" s="715" t="s">
        <v>3246</v>
      </c>
      <c r="I1980" s="526" t="s">
        <v>5</v>
      </c>
      <c r="J1980" s="526" t="s">
        <v>66</v>
      </c>
      <c r="K1980" s="718">
        <v>1</v>
      </c>
      <c r="L1980" s="719"/>
      <c r="M1980" s="450">
        <v>33</v>
      </c>
      <c r="N1980" s="450">
        <v>33</v>
      </c>
      <c r="O1980" s="726">
        <f t="shared" si="64"/>
        <v>1</v>
      </c>
      <c r="P1980" s="727">
        <v>1</v>
      </c>
      <c r="Q1980" s="352">
        <f t="shared" si="65"/>
        <v>100</v>
      </c>
      <c r="R1980" s="348"/>
    </row>
    <row r="1981" spans="1:18" s="721" customFormat="1" ht="15">
      <c r="A1981" s="714" t="s">
        <v>4</v>
      </c>
      <c r="B1981" s="526" t="s">
        <v>591</v>
      </c>
      <c r="C1981" s="715" t="s">
        <v>1916</v>
      </c>
      <c r="D1981" s="526" t="s">
        <v>3163</v>
      </c>
      <c r="E1981" s="716" t="s">
        <v>3187</v>
      </c>
      <c r="F1981" s="717" t="s">
        <v>137</v>
      </c>
      <c r="G1981" s="715" t="s">
        <v>3249</v>
      </c>
      <c r="H1981" s="715" t="s">
        <v>3246</v>
      </c>
      <c r="I1981" s="526" t="s">
        <v>5</v>
      </c>
      <c r="J1981" s="526" t="s">
        <v>66</v>
      </c>
      <c r="K1981" s="718">
        <v>1</v>
      </c>
      <c r="L1981" s="719"/>
      <c r="M1981" s="450">
        <v>12</v>
      </c>
      <c r="N1981" s="450">
        <v>12</v>
      </c>
      <c r="O1981" s="726">
        <f t="shared" si="64"/>
        <v>1</v>
      </c>
      <c r="P1981" s="727">
        <v>1</v>
      </c>
      <c r="Q1981" s="352">
        <f t="shared" si="65"/>
        <v>100</v>
      </c>
      <c r="R1981" s="348"/>
    </row>
    <row r="1982" spans="1:18" s="721" customFormat="1" ht="15">
      <c r="A1982" s="714" t="s">
        <v>4</v>
      </c>
      <c r="B1982" s="526" t="s">
        <v>591</v>
      </c>
      <c r="C1982" s="715" t="s">
        <v>1917</v>
      </c>
      <c r="D1982" s="526" t="s">
        <v>3163</v>
      </c>
      <c r="E1982" s="716" t="s">
        <v>3188</v>
      </c>
      <c r="F1982" s="717" t="s">
        <v>137</v>
      </c>
      <c r="G1982" s="715" t="s">
        <v>3249</v>
      </c>
      <c r="H1982" s="715" t="s">
        <v>3246</v>
      </c>
      <c r="I1982" s="526" t="s">
        <v>5</v>
      </c>
      <c r="J1982" s="526" t="s">
        <v>66</v>
      </c>
      <c r="K1982" s="718">
        <v>1</v>
      </c>
      <c r="L1982" s="719"/>
      <c r="M1982" s="450">
        <v>62</v>
      </c>
      <c r="N1982" s="450">
        <v>62</v>
      </c>
      <c r="O1982" s="726">
        <f t="shared" si="64"/>
        <v>1</v>
      </c>
      <c r="P1982" s="727">
        <v>1</v>
      </c>
      <c r="Q1982" s="352">
        <f t="shared" si="65"/>
        <v>100</v>
      </c>
      <c r="R1982" s="348"/>
    </row>
    <row r="1983" spans="1:18" s="721" customFormat="1" ht="15">
      <c r="A1983" s="714" t="s">
        <v>4</v>
      </c>
      <c r="B1983" s="526" t="s">
        <v>591</v>
      </c>
      <c r="C1983" s="715" t="s">
        <v>1917</v>
      </c>
      <c r="D1983" s="526" t="s">
        <v>3164</v>
      </c>
      <c r="E1983" s="716"/>
      <c r="F1983" s="717" t="s">
        <v>137</v>
      </c>
      <c r="G1983" s="715" t="s">
        <v>3249</v>
      </c>
      <c r="H1983" s="715" t="s">
        <v>3246</v>
      </c>
      <c r="I1983" s="526" t="s">
        <v>5</v>
      </c>
      <c r="J1983" s="526" t="s">
        <v>66</v>
      </c>
      <c r="K1983" s="718">
        <v>1</v>
      </c>
      <c r="L1983" s="719"/>
      <c r="M1983" s="450">
        <v>25</v>
      </c>
      <c r="N1983" s="450">
        <v>25</v>
      </c>
      <c r="O1983" s="726">
        <f t="shared" si="64"/>
        <v>1</v>
      </c>
      <c r="P1983" s="727">
        <v>1</v>
      </c>
      <c r="Q1983" s="352">
        <f t="shared" si="65"/>
        <v>100</v>
      </c>
      <c r="R1983" s="348"/>
    </row>
    <row r="1984" spans="1:18" s="721" customFormat="1" ht="15">
      <c r="A1984" s="714" t="s">
        <v>4</v>
      </c>
      <c r="B1984" s="526" t="s">
        <v>591</v>
      </c>
      <c r="C1984" s="715" t="s">
        <v>1920</v>
      </c>
      <c r="D1984" s="526" t="s">
        <v>3164</v>
      </c>
      <c r="E1984" s="716"/>
      <c r="F1984" s="717" t="s">
        <v>137</v>
      </c>
      <c r="G1984" s="715" t="s">
        <v>3249</v>
      </c>
      <c r="H1984" s="715" t="s">
        <v>3246</v>
      </c>
      <c r="I1984" s="526" t="s">
        <v>5</v>
      </c>
      <c r="J1984" s="526" t="s">
        <v>66</v>
      </c>
      <c r="K1984" s="718">
        <v>1</v>
      </c>
      <c r="L1984" s="719"/>
      <c r="M1984" s="450">
        <v>26</v>
      </c>
      <c r="N1984" s="450">
        <v>26</v>
      </c>
      <c r="O1984" s="726">
        <f t="shared" si="64"/>
        <v>1</v>
      </c>
      <c r="P1984" s="727">
        <v>1</v>
      </c>
      <c r="Q1984" s="352">
        <f t="shared" si="65"/>
        <v>100</v>
      </c>
      <c r="R1984" s="348"/>
    </row>
    <row r="1985" spans="1:18" s="721" customFormat="1" ht="15">
      <c r="A1985" s="714" t="s">
        <v>4</v>
      </c>
      <c r="B1985" s="526" t="s">
        <v>3160</v>
      </c>
      <c r="C1985" s="715" t="s">
        <v>38</v>
      </c>
      <c r="D1985" s="526" t="s">
        <v>3155</v>
      </c>
      <c r="E1985" s="716" t="s">
        <v>3156</v>
      </c>
      <c r="F1985" s="717" t="s">
        <v>137</v>
      </c>
      <c r="G1985" s="715" t="s">
        <v>1947</v>
      </c>
      <c r="H1985" s="715" t="s">
        <v>3246</v>
      </c>
      <c r="I1985" s="526" t="s">
        <v>5</v>
      </c>
      <c r="J1985" s="526" t="s">
        <v>3247</v>
      </c>
      <c r="K1985" s="718">
        <v>1</v>
      </c>
      <c r="L1985" s="719"/>
      <c r="M1985" s="450">
        <v>115</v>
      </c>
      <c r="N1985" s="450">
        <v>115</v>
      </c>
      <c r="O1985" s="726">
        <f>N1985/M1985</f>
        <v>1</v>
      </c>
      <c r="P1985" s="727">
        <v>1</v>
      </c>
      <c r="Q1985" s="352">
        <f>N1985/(M1985*K1985/100)</f>
        <v>100.00000000000001</v>
      </c>
      <c r="R1985" s="348"/>
    </row>
    <row r="1986" spans="1:18" s="721" customFormat="1" ht="15">
      <c r="A1986" s="714" t="s">
        <v>4</v>
      </c>
      <c r="B1986" s="526" t="s">
        <v>3160</v>
      </c>
      <c r="C1986" s="715" t="s">
        <v>38</v>
      </c>
      <c r="D1986" s="526" t="s">
        <v>3157</v>
      </c>
      <c r="E1986" s="716"/>
      <c r="F1986" s="717" t="s">
        <v>137</v>
      </c>
      <c r="G1986" s="715" t="s">
        <v>1947</v>
      </c>
      <c r="H1986" s="715" t="s">
        <v>3246</v>
      </c>
      <c r="I1986" s="526" t="s">
        <v>5</v>
      </c>
      <c r="J1986" s="526" t="s">
        <v>66</v>
      </c>
      <c r="K1986" s="718">
        <v>1</v>
      </c>
      <c r="L1986" s="719"/>
      <c r="M1986" s="450">
        <v>139</v>
      </c>
      <c r="N1986" s="450">
        <v>139</v>
      </c>
      <c r="O1986" s="726">
        <f t="shared" ref="O1986:O2044" si="66">N1986/M1986</f>
        <v>1</v>
      </c>
      <c r="P1986" s="727">
        <v>1</v>
      </c>
      <c r="Q1986" s="352">
        <f t="shared" ref="Q1986:Q2044" si="67">N1986/(M1986*K1986/100)</f>
        <v>100</v>
      </c>
      <c r="R1986" s="348"/>
    </row>
    <row r="1987" spans="1:18" s="721" customFormat="1" ht="15">
      <c r="A1987" s="714" t="s">
        <v>4</v>
      </c>
      <c r="B1987" s="526" t="s">
        <v>3160</v>
      </c>
      <c r="C1987" s="715" t="s">
        <v>38</v>
      </c>
      <c r="D1987" s="526" t="s">
        <v>3158</v>
      </c>
      <c r="E1987" s="716" t="s">
        <v>3159</v>
      </c>
      <c r="F1987" s="717" t="s">
        <v>137</v>
      </c>
      <c r="G1987" s="715" t="s">
        <v>1947</v>
      </c>
      <c r="H1987" s="715" t="s">
        <v>3246</v>
      </c>
      <c r="I1987" s="526" t="s">
        <v>5</v>
      </c>
      <c r="J1987" s="526" t="s">
        <v>66</v>
      </c>
      <c r="K1987" s="718">
        <v>1</v>
      </c>
      <c r="L1987" s="719"/>
      <c r="M1987" s="450">
        <v>25</v>
      </c>
      <c r="N1987" s="450">
        <v>25</v>
      </c>
      <c r="O1987" s="726">
        <f t="shared" si="66"/>
        <v>1</v>
      </c>
      <c r="P1987" s="727">
        <v>1</v>
      </c>
      <c r="Q1987" s="352">
        <f t="shared" si="67"/>
        <v>100</v>
      </c>
      <c r="R1987" s="348"/>
    </row>
    <row r="1988" spans="1:18" s="721" customFormat="1" ht="15">
      <c r="A1988" s="714" t="s">
        <v>4</v>
      </c>
      <c r="B1988" s="526" t="s">
        <v>3160</v>
      </c>
      <c r="C1988" s="715" t="s">
        <v>1913</v>
      </c>
      <c r="D1988" s="526" t="s">
        <v>3161</v>
      </c>
      <c r="E1988" s="716"/>
      <c r="F1988" s="717" t="s">
        <v>137</v>
      </c>
      <c r="G1988" s="715" t="s">
        <v>1947</v>
      </c>
      <c r="H1988" s="715" t="s">
        <v>3246</v>
      </c>
      <c r="I1988" s="526" t="s">
        <v>5</v>
      </c>
      <c r="J1988" s="526" t="s">
        <v>66</v>
      </c>
      <c r="K1988" s="718">
        <v>1</v>
      </c>
      <c r="L1988" s="719"/>
      <c r="M1988" s="450">
        <v>1814</v>
      </c>
      <c r="N1988" s="450">
        <v>1814</v>
      </c>
      <c r="O1988" s="726">
        <f t="shared" si="66"/>
        <v>1</v>
      </c>
      <c r="P1988" s="727">
        <v>1</v>
      </c>
      <c r="Q1988" s="352">
        <f t="shared" si="67"/>
        <v>100</v>
      </c>
      <c r="R1988" s="348"/>
    </row>
    <row r="1989" spans="1:18" s="721" customFormat="1" ht="15">
      <c r="A1989" s="714" t="s">
        <v>4</v>
      </c>
      <c r="B1989" s="526" t="s">
        <v>3160</v>
      </c>
      <c r="C1989" s="715" t="s">
        <v>1913</v>
      </c>
      <c r="D1989" s="526" t="s">
        <v>3155</v>
      </c>
      <c r="E1989" s="716"/>
      <c r="F1989" s="717" t="s">
        <v>137</v>
      </c>
      <c r="G1989" s="715" t="s">
        <v>1947</v>
      </c>
      <c r="H1989" s="715" t="s">
        <v>3246</v>
      </c>
      <c r="I1989" s="526" t="s">
        <v>5</v>
      </c>
      <c r="J1989" s="526" t="s">
        <v>66</v>
      </c>
      <c r="K1989" s="718">
        <v>1</v>
      </c>
      <c r="L1989" s="719"/>
      <c r="M1989" s="450">
        <v>14</v>
      </c>
      <c r="N1989" s="450">
        <v>14</v>
      </c>
      <c r="O1989" s="726">
        <f t="shared" si="66"/>
        <v>1</v>
      </c>
      <c r="P1989" s="727">
        <v>1</v>
      </c>
      <c r="Q1989" s="352">
        <f t="shared" si="67"/>
        <v>99.999999999999986</v>
      </c>
      <c r="R1989" s="348"/>
    </row>
    <row r="1990" spans="1:18" s="721" customFormat="1" ht="15">
      <c r="A1990" s="714" t="s">
        <v>4</v>
      </c>
      <c r="B1990" s="526" t="s">
        <v>3160</v>
      </c>
      <c r="C1990" s="715" t="s">
        <v>1913</v>
      </c>
      <c r="D1990" s="526" t="s">
        <v>3157</v>
      </c>
      <c r="E1990" s="716"/>
      <c r="F1990" s="717" t="s">
        <v>137</v>
      </c>
      <c r="G1990" s="715" t="s">
        <v>1947</v>
      </c>
      <c r="H1990" s="715" t="s">
        <v>3246</v>
      </c>
      <c r="I1990" s="526" t="s">
        <v>5</v>
      </c>
      <c r="J1990" s="526" t="s">
        <v>66</v>
      </c>
      <c r="K1990" s="718">
        <v>1</v>
      </c>
      <c r="L1990" s="719"/>
      <c r="M1990" s="450">
        <v>84</v>
      </c>
      <c r="N1990" s="450">
        <v>84</v>
      </c>
      <c r="O1990" s="726">
        <f t="shared" si="66"/>
        <v>1</v>
      </c>
      <c r="P1990" s="727">
        <v>1</v>
      </c>
      <c r="Q1990" s="352">
        <f t="shared" si="67"/>
        <v>100</v>
      </c>
      <c r="R1990" s="348"/>
    </row>
    <row r="1991" spans="1:18" s="721" customFormat="1" ht="15">
      <c r="A1991" s="714" t="s">
        <v>4</v>
      </c>
      <c r="B1991" s="526" t="s">
        <v>3160</v>
      </c>
      <c r="C1991" s="715" t="s">
        <v>1914</v>
      </c>
      <c r="D1991" s="526" t="s">
        <v>3157</v>
      </c>
      <c r="E1991" s="716" t="s">
        <v>3162</v>
      </c>
      <c r="F1991" s="717" t="s">
        <v>137</v>
      </c>
      <c r="G1991" s="715" t="s">
        <v>1947</v>
      </c>
      <c r="H1991" s="715" t="s">
        <v>3246</v>
      </c>
      <c r="I1991" s="526" t="s">
        <v>5</v>
      </c>
      <c r="J1991" s="526" t="s">
        <v>66</v>
      </c>
      <c r="K1991" s="718">
        <v>1</v>
      </c>
      <c r="L1991" s="719"/>
      <c r="M1991" s="450">
        <v>66</v>
      </c>
      <c r="N1991" s="450">
        <v>66</v>
      </c>
      <c r="O1991" s="726">
        <f t="shared" si="66"/>
        <v>1</v>
      </c>
      <c r="P1991" s="727">
        <v>1</v>
      </c>
      <c r="Q1991" s="352">
        <f t="shared" si="67"/>
        <v>100</v>
      </c>
      <c r="R1991" s="348"/>
    </row>
    <row r="1992" spans="1:18" s="721" customFormat="1" ht="15">
      <c r="A1992" s="714" t="s">
        <v>4</v>
      </c>
      <c r="B1992" s="526" t="s">
        <v>3160</v>
      </c>
      <c r="C1992" s="715" t="s">
        <v>1914</v>
      </c>
      <c r="D1992" s="526" t="s">
        <v>3158</v>
      </c>
      <c r="E1992" s="716"/>
      <c r="F1992" s="717" t="s">
        <v>137</v>
      </c>
      <c r="G1992" s="715" t="s">
        <v>1947</v>
      </c>
      <c r="H1992" s="715" t="s">
        <v>3246</v>
      </c>
      <c r="I1992" s="526" t="s">
        <v>5</v>
      </c>
      <c r="J1992" s="526" t="s">
        <v>66</v>
      </c>
      <c r="K1992" s="718">
        <v>1</v>
      </c>
      <c r="L1992" s="719"/>
      <c r="M1992" s="450">
        <v>75</v>
      </c>
      <c r="N1992" s="450">
        <v>75</v>
      </c>
      <c r="O1992" s="726">
        <f t="shared" si="66"/>
        <v>1</v>
      </c>
      <c r="P1992" s="727">
        <v>1</v>
      </c>
      <c r="Q1992" s="352">
        <f t="shared" si="67"/>
        <v>100</v>
      </c>
      <c r="R1992" s="348"/>
    </row>
    <row r="1993" spans="1:18" s="721" customFormat="1" ht="15">
      <c r="A1993" s="714" t="s">
        <v>4</v>
      </c>
      <c r="B1993" s="526" t="s">
        <v>3160</v>
      </c>
      <c r="C1993" s="715" t="s">
        <v>1914</v>
      </c>
      <c r="D1993" s="526" t="s">
        <v>3163</v>
      </c>
      <c r="E1993" s="716"/>
      <c r="F1993" s="717" t="s">
        <v>137</v>
      </c>
      <c r="G1993" s="715" t="s">
        <v>1947</v>
      </c>
      <c r="H1993" s="715" t="s">
        <v>3246</v>
      </c>
      <c r="I1993" s="526" t="s">
        <v>5</v>
      </c>
      <c r="J1993" s="526" t="s">
        <v>66</v>
      </c>
      <c r="K1993" s="718">
        <v>1</v>
      </c>
      <c r="L1993" s="719"/>
      <c r="M1993" s="450">
        <v>108</v>
      </c>
      <c r="N1993" s="450">
        <v>108</v>
      </c>
      <c r="O1993" s="726">
        <f t="shared" si="66"/>
        <v>1</v>
      </c>
      <c r="P1993" s="727">
        <v>1</v>
      </c>
      <c r="Q1993" s="352">
        <f t="shared" si="67"/>
        <v>100</v>
      </c>
      <c r="R1993" s="348"/>
    </row>
    <row r="1994" spans="1:18" s="721" customFormat="1" ht="15">
      <c r="A1994" s="714" t="s">
        <v>4</v>
      </c>
      <c r="B1994" s="526" t="s">
        <v>3160</v>
      </c>
      <c r="C1994" s="715" t="s">
        <v>1914</v>
      </c>
      <c r="D1994" s="526" t="s">
        <v>3164</v>
      </c>
      <c r="E1994" s="716"/>
      <c r="F1994" s="717" t="s">
        <v>137</v>
      </c>
      <c r="G1994" s="715" t="s">
        <v>1947</v>
      </c>
      <c r="H1994" s="715" t="s">
        <v>3246</v>
      </c>
      <c r="I1994" s="526" t="s">
        <v>5</v>
      </c>
      <c r="J1994" s="526" t="s">
        <v>66</v>
      </c>
      <c r="K1994" s="718">
        <v>1</v>
      </c>
      <c r="L1994" s="719"/>
      <c r="M1994" s="450">
        <v>13</v>
      </c>
      <c r="N1994" s="450">
        <v>13</v>
      </c>
      <c r="O1994" s="726">
        <f t="shared" si="66"/>
        <v>1</v>
      </c>
      <c r="P1994" s="727">
        <v>1</v>
      </c>
      <c r="Q1994" s="352">
        <f t="shared" si="67"/>
        <v>100</v>
      </c>
      <c r="R1994" s="348"/>
    </row>
    <row r="1995" spans="1:18" s="721" customFormat="1" ht="15">
      <c r="A1995" s="714" t="s">
        <v>4</v>
      </c>
      <c r="B1995" s="526" t="s">
        <v>3160</v>
      </c>
      <c r="C1995" s="715" t="s">
        <v>1915</v>
      </c>
      <c r="D1995" s="526" t="s">
        <v>3155</v>
      </c>
      <c r="E1995" s="716"/>
      <c r="F1995" s="717" t="s">
        <v>137</v>
      </c>
      <c r="G1995" s="715" t="s">
        <v>1947</v>
      </c>
      <c r="H1995" s="715" t="s">
        <v>3246</v>
      </c>
      <c r="I1995" s="526" t="s">
        <v>5</v>
      </c>
      <c r="J1995" s="526" t="s">
        <v>66</v>
      </c>
      <c r="K1995" s="718">
        <v>1</v>
      </c>
      <c r="L1995" s="719"/>
      <c r="M1995" s="450">
        <v>71</v>
      </c>
      <c r="N1995" s="450">
        <v>71</v>
      </c>
      <c r="O1995" s="726">
        <f t="shared" si="66"/>
        <v>1</v>
      </c>
      <c r="P1995" s="727">
        <v>1</v>
      </c>
      <c r="Q1995" s="352">
        <f t="shared" si="67"/>
        <v>100</v>
      </c>
      <c r="R1995" s="348"/>
    </row>
    <row r="1996" spans="1:18" s="721" customFormat="1" ht="15">
      <c r="A1996" s="714" t="s">
        <v>4</v>
      </c>
      <c r="B1996" s="526" t="s">
        <v>3160</v>
      </c>
      <c r="C1996" s="715" t="s">
        <v>1915</v>
      </c>
      <c r="D1996" s="526" t="s">
        <v>3155</v>
      </c>
      <c r="E1996" s="716" t="s">
        <v>3165</v>
      </c>
      <c r="F1996" s="717" t="s">
        <v>137</v>
      </c>
      <c r="G1996" s="715" t="s">
        <v>1947</v>
      </c>
      <c r="H1996" s="715" t="s">
        <v>3246</v>
      </c>
      <c r="I1996" s="526" t="s">
        <v>5</v>
      </c>
      <c r="J1996" s="526" t="s">
        <v>66</v>
      </c>
      <c r="K1996" s="718">
        <v>1</v>
      </c>
      <c r="L1996" s="719" t="s">
        <v>3166</v>
      </c>
      <c r="M1996" s="450">
        <v>12</v>
      </c>
      <c r="N1996" s="450">
        <v>12</v>
      </c>
      <c r="O1996" s="726">
        <f t="shared" si="66"/>
        <v>1</v>
      </c>
      <c r="P1996" s="727">
        <v>1</v>
      </c>
      <c r="Q1996" s="352">
        <f t="shared" si="67"/>
        <v>100</v>
      </c>
      <c r="R1996" s="348"/>
    </row>
    <row r="1997" spans="1:18" s="721" customFormat="1" ht="15">
      <c r="A1997" s="714" t="s">
        <v>4</v>
      </c>
      <c r="B1997" s="526" t="s">
        <v>3160</v>
      </c>
      <c r="C1997" s="715" t="s">
        <v>1915</v>
      </c>
      <c r="D1997" s="526" t="s">
        <v>3157</v>
      </c>
      <c r="E1997" s="716"/>
      <c r="F1997" s="717" t="s">
        <v>137</v>
      </c>
      <c r="G1997" s="715" t="s">
        <v>1947</v>
      </c>
      <c r="H1997" s="715" t="s">
        <v>3246</v>
      </c>
      <c r="I1997" s="526" t="s">
        <v>5</v>
      </c>
      <c r="J1997" s="526" t="s">
        <v>66</v>
      </c>
      <c r="K1997" s="718">
        <v>1</v>
      </c>
      <c r="L1997" s="719"/>
      <c r="M1997" s="450">
        <v>58</v>
      </c>
      <c r="N1997" s="450">
        <v>58</v>
      </c>
      <c r="O1997" s="726">
        <f t="shared" si="66"/>
        <v>1</v>
      </c>
      <c r="P1997" s="727">
        <v>1</v>
      </c>
      <c r="Q1997" s="352">
        <f t="shared" si="67"/>
        <v>100</v>
      </c>
      <c r="R1997" s="348"/>
    </row>
    <row r="1998" spans="1:18" s="721" customFormat="1" ht="15">
      <c r="A1998" s="714" t="s">
        <v>4</v>
      </c>
      <c r="B1998" s="526" t="s">
        <v>3160</v>
      </c>
      <c r="C1998" s="715" t="s">
        <v>1916</v>
      </c>
      <c r="D1998" s="526" t="s">
        <v>3155</v>
      </c>
      <c r="E1998" s="716" t="s">
        <v>3167</v>
      </c>
      <c r="F1998" s="717" t="s">
        <v>137</v>
      </c>
      <c r="G1998" s="715" t="s">
        <v>1947</v>
      </c>
      <c r="H1998" s="715" t="s">
        <v>3246</v>
      </c>
      <c r="I1998" s="526" t="s">
        <v>5</v>
      </c>
      <c r="J1998" s="526" t="s">
        <v>66</v>
      </c>
      <c r="K1998" s="718">
        <v>1</v>
      </c>
      <c r="L1998" s="719"/>
      <c r="M1998" s="450">
        <v>63</v>
      </c>
      <c r="N1998" s="450">
        <v>63</v>
      </c>
      <c r="O1998" s="726">
        <f t="shared" si="66"/>
        <v>1</v>
      </c>
      <c r="P1998" s="727">
        <v>1</v>
      </c>
      <c r="Q1998" s="352">
        <f t="shared" si="67"/>
        <v>100</v>
      </c>
      <c r="R1998" s="348"/>
    </row>
    <row r="1999" spans="1:18" s="721" customFormat="1" ht="15">
      <c r="A1999" s="714" t="s">
        <v>4</v>
      </c>
      <c r="B1999" s="526" t="s">
        <v>3160</v>
      </c>
      <c r="C1999" s="715" t="s">
        <v>1916</v>
      </c>
      <c r="D1999" s="526" t="s">
        <v>3155</v>
      </c>
      <c r="E1999" s="716" t="s">
        <v>3168</v>
      </c>
      <c r="F1999" s="717" t="s">
        <v>137</v>
      </c>
      <c r="G1999" s="715" t="s">
        <v>1947</v>
      </c>
      <c r="H1999" s="715" t="s">
        <v>3246</v>
      </c>
      <c r="I1999" s="526" t="s">
        <v>5</v>
      </c>
      <c r="J1999" s="526" t="s">
        <v>66</v>
      </c>
      <c r="K1999" s="718">
        <v>1</v>
      </c>
      <c r="L1999" s="719" t="s">
        <v>3166</v>
      </c>
      <c r="M1999" s="450">
        <v>43</v>
      </c>
      <c r="N1999" s="450">
        <v>43</v>
      </c>
      <c r="O1999" s="726">
        <f t="shared" si="66"/>
        <v>1</v>
      </c>
      <c r="P1999" s="727">
        <v>1</v>
      </c>
      <c r="Q1999" s="352">
        <f t="shared" si="67"/>
        <v>100</v>
      </c>
      <c r="R1999" s="348"/>
    </row>
    <row r="2000" spans="1:18" s="721" customFormat="1" ht="15">
      <c r="A2000" s="714" t="s">
        <v>4</v>
      </c>
      <c r="B2000" s="526" t="s">
        <v>3160</v>
      </c>
      <c r="C2000" s="715" t="s">
        <v>1916</v>
      </c>
      <c r="D2000" s="526" t="s">
        <v>3157</v>
      </c>
      <c r="E2000" s="716"/>
      <c r="F2000" s="717" t="s">
        <v>137</v>
      </c>
      <c r="G2000" s="715" t="s">
        <v>1947</v>
      </c>
      <c r="H2000" s="715" t="s">
        <v>3246</v>
      </c>
      <c r="I2000" s="526" t="s">
        <v>5</v>
      </c>
      <c r="J2000" s="526" t="s">
        <v>66</v>
      </c>
      <c r="K2000" s="718">
        <v>1</v>
      </c>
      <c r="L2000" s="719"/>
      <c r="M2000" s="450">
        <v>81</v>
      </c>
      <c r="N2000" s="450">
        <v>81</v>
      </c>
      <c r="O2000" s="726">
        <f t="shared" si="66"/>
        <v>1</v>
      </c>
      <c r="P2000" s="727">
        <v>1</v>
      </c>
      <c r="Q2000" s="352">
        <f t="shared" si="67"/>
        <v>100</v>
      </c>
      <c r="R2000" s="348"/>
    </row>
    <row r="2001" spans="1:18" s="721" customFormat="1" ht="15">
      <c r="A2001" s="714" t="s">
        <v>4</v>
      </c>
      <c r="B2001" s="526" t="s">
        <v>3160</v>
      </c>
      <c r="C2001" s="715" t="s">
        <v>1916</v>
      </c>
      <c r="D2001" s="526" t="s">
        <v>3157</v>
      </c>
      <c r="E2001" s="716"/>
      <c r="F2001" s="717" t="s">
        <v>137</v>
      </c>
      <c r="G2001" s="715" t="s">
        <v>1947</v>
      </c>
      <c r="H2001" s="715" t="s">
        <v>3246</v>
      </c>
      <c r="I2001" s="526" t="s">
        <v>5</v>
      </c>
      <c r="J2001" s="526" t="s">
        <v>66</v>
      </c>
      <c r="K2001" s="718">
        <v>1</v>
      </c>
      <c r="L2001" s="719" t="s">
        <v>3166</v>
      </c>
      <c r="M2001" s="450">
        <v>27</v>
      </c>
      <c r="N2001" s="450">
        <v>27</v>
      </c>
      <c r="O2001" s="726">
        <f t="shared" si="66"/>
        <v>1</v>
      </c>
      <c r="P2001" s="727">
        <v>1</v>
      </c>
      <c r="Q2001" s="352">
        <f t="shared" si="67"/>
        <v>100</v>
      </c>
      <c r="R2001" s="348"/>
    </row>
    <row r="2002" spans="1:18" s="721" customFormat="1" ht="15">
      <c r="A2002" s="714" t="s">
        <v>4</v>
      </c>
      <c r="B2002" s="526" t="s">
        <v>3160</v>
      </c>
      <c r="C2002" s="715" t="s">
        <v>1916</v>
      </c>
      <c r="D2002" s="526" t="s">
        <v>3157</v>
      </c>
      <c r="E2002" s="716" t="s">
        <v>3169</v>
      </c>
      <c r="F2002" s="717" t="s">
        <v>137</v>
      </c>
      <c r="G2002" s="715" t="s">
        <v>1947</v>
      </c>
      <c r="H2002" s="715" t="s">
        <v>3246</v>
      </c>
      <c r="I2002" s="526" t="s">
        <v>5</v>
      </c>
      <c r="J2002" s="526" t="s">
        <v>66</v>
      </c>
      <c r="K2002" s="718">
        <v>1</v>
      </c>
      <c r="L2002" s="719" t="s">
        <v>3170</v>
      </c>
      <c r="M2002" s="450">
        <v>19</v>
      </c>
      <c r="N2002" s="450">
        <v>19</v>
      </c>
      <c r="O2002" s="726">
        <f t="shared" si="66"/>
        <v>1</v>
      </c>
      <c r="P2002" s="727">
        <v>1</v>
      </c>
      <c r="Q2002" s="352">
        <f t="shared" si="67"/>
        <v>100</v>
      </c>
      <c r="R2002" s="348"/>
    </row>
    <row r="2003" spans="1:18" s="721" customFormat="1" ht="15">
      <c r="A2003" s="714" t="s">
        <v>4</v>
      </c>
      <c r="B2003" s="526" t="s">
        <v>3160</v>
      </c>
      <c r="C2003" s="715" t="s">
        <v>1916</v>
      </c>
      <c r="D2003" s="526" t="s">
        <v>3158</v>
      </c>
      <c r="E2003" s="716"/>
      <c r="F2003" s="717" t="s">
        <v>137</v>
      </c>
      <c r="G2003" s="715" t="s">
        <v>1947</v>
      </c>
      <c r="H2003" s="715" t="s">
        <v>3246</v>
      </c>
      <c r="I2003" s="526" t="s">
        <v>5</v>
      </c>
      <c r="J2003" s="526" t="s">
        <v>66</v>
      </c>
      <c r="K2003" s="718">
        <v>1</v>
      </c>
      <c r="L2003" s="719"/>
      <c r="M2003" s="450">
        <v>29</v>
      </c>
      <c r="N2003" s="450">
        <v>29</v>
      </c>
      <c r="O2003" s="726">
        <f t="shared" si="66"/>
        <v>1</v>
      </c>
      <c r="P2003" s="727">
        <v>1</v>
      </c>
      <c r="Q2003" s="352">
        <f t="shared" si="67"/>
        <v>100</v>
      </c>
      <c r="R2003" s="348"/>
    </row>
    <row r="2004" spans="1:18" s="721" customFormat="1" ht="15">
      <c r="A2004" s="714" t="s">
        <v>4</v>
      </c>
      <c r="B2004" s="526" t="s">
        <v>3160</v>
      </c>
      <c r="C2004" s="715" t="s">
        <v>1916</v>
      </c>
      <c r="D2004" s="526" t="s">
        <v>3163</v>
      </c>
      <c r="E2004" s="716"/>
      <c r="F2004" s="717" t="s">
        <v>137</v>
      </c>
      <c r="G2004" s="715" t="s">
        <v>1947</v>
      </c>
      <c r="H2004" s="715" t="s">
        <v>3246</v>
      </c>
      <c r="I2004" s="526" t="s">
        <v>5</v>
      </c>
      <c r="J2004" s="526" t="s">
        <v>66</v>
      </c>
      <c r="K2004" s="718">
        <v>1</v>
      </c>
      <c r="L2004" s="719"/>
      <c r="M2004" s="450">
        <v>25</v>
      </c>
      <c r="N2004" s="450">
        <v>25</v>
      </c>
      <c r="O2004" s="726">
        <f t="shared" si="66"/>
        <v>1</v>
      </c>
      <c r="P2004" s="727">
        <v>1</v>
      </c>
      <c r="Q2004" s="352">
        <f t="shared" si="67"/>
        <v>100</v>
      </c>
      <c r="R2004" s="348"/>
    </row>
    <row r="2005" spans="1:18" s="721" customFormat="1" ht="15">
      <c r="A2005" s="714" t="s">
        <v>4</v>
      </c>
      <c r="B2005" s="526" t="s">
        <v>3160</v>
      </c>
      <c r="C2005" s="715" t="s">
        <v>1916</v>
      </c>
      <c r="D2005" s="526" t="s">
        <v>3163</v>
      </c>
      <c r="E2005" s="716" t="s">
        <v>3171</v>
      </c>
      <c r="F2005" s="717" t="s">
        <v>137</v>
      </c>
      <c r="G2005" s="715" t="s">
        <v>1947</v>
      </c>
      <c r="H2005" s="715" t="s">
        <v>3246</v>
      </c>
      <c r="I2005" s="526" t="s">
        <v>5</v>
      </c>
      <c r="J2005" s="526" t="s">
        <v>66</v>
      </c>
      <c r="K2005" s="718">
        <v>1</v>
      </c>
      <c r="L2005" s="719" t="s">
        <v>3166</v>
      </c>
      <c r="M2005" s="450">
        <v>22</v>
      </c>
      <c r="N2005" s="450">
        <v>22</v>
      </c>
      <c r="O2005" s="726">
        <f t="shared" si="66"/>
        <v>1</v>
      </c>
      <c r="P2005" s="727">
        <v>1</v>
      </c>
      <c r="Q2005" s="352">
        <f t="shared" si="67"/>
        <v>100</v>
      </c>
      <c r="R2005" s="348"/>
    </row>
    <row r="2006" spans="1:18" s="721" customFormat="1" ht="15">
      <c r="A2006" s="714" t="s">
        <v>4</v>
      </c>
      <c r="B2006" s="526" t="s">
        <v>3160</v>
      </c>
      <c r="C2006" s="715" t="s">
        <v>1917</v>
      </c>
      <c r="D2006" s="526" t="s">
        <v>3158</v>
      </c>
      <c r="E2006" s="716" t="s">
        <v>3172</v>
      </c>
      <c r="F2006" s="717" t="s">
        <v>137</v>
      </c>
      <c r="G2006" s="715" t="s">
        <v>1947</v>
      </c>
      <c r="H2006" s="715" t="s">
        <v>3246</v>
      </c>
      <c r="I2006" s="526" t="s">
        <v>5</v>
      </c>
      <c r="J2006" s="526" t="s">
        <v>66</v>
      </c>
      <c r="K2006" s="718">
        <v>1</v>
      </c>
      <c r="L2006" s="719"/>
      <c r="M2006" s="450">
        <v>11</v>
      </c>
      <c r="N2006" s="450">
        <v>11</v>
      </c>
      <c r="O2006" s="726">
        <f t="shared" si="66"/>
        <v>1</v>
      </c>
      <c r="P2006" s="727">
        <v>1</v>
      </c>
      <c r="Q2006" s="352">
        <f t="shared" si="67"/>
        <v>100</v>
      </c>
      <c r="R2006" s="348"/>
    </row>
    <row r="2007" spans="1:18" s="721" customFormat="1" ht="15">
      <c r="A2007" s="714" t="s">
        <v>4</v>
      </c>
      <c r="B2007" s="526" t="s">
        <v>3160</v>
      </c>
      <c r="C2007" s="715" t="s">
        <v>1917</v>
      </c>
      <c r="D2007" s="526" t="s">
        <v>3163</v>
      </c>
      <c r="E2007" s="716"/>
      <c r="F2007" s="717" t="s">
        <v>137</v>
      </c>
      <c r="G2007" s="715" t="s">
        <v>1947</v>
      </c>
      <c r="H2007" s="715" t="s">
        <v>3246</v>
      </c>
      <c r="I2007" s="526" t="s">
        <v>5</v>
      </c>
      <c r="J2007" s="526" t="s">
        <v>66</v>
      </c>
      <c r="K2007" s="718">
        <v>1</v>
      </c>
      <c r="L2007" s="719"/>
      <c r="M2007" s="450">
        <v>30</v>
      </c>
      <c r="N2007" s="450">
        <v>30</v>
      </c>
      <c r="O2007" s="726">
        <f t="shared" si="66"/>
        <v>1</v>
      </c>
      <c r="P2007" s="727">
        <v>1</v>
      </c>
      <c r="Q2007" s="352">
        <f t="shared" si="67"/>
        <v>100</v>
      </c>
      <c r="R2007" s="348"/>
    </row>
    <row r="2008" spans="1:18" s="721" customFormat="1" ht="15">
      <c r="A2008" s="714" t="s">
        <v>4</v>
      </c>
      <c r="B2008" s="526" t="s">
        <v>3160</v>
      </c>
      <c r="C2008" s="715" t="s">
        <v>1918</v>
      </c>
      <c r="D2008" s="526" t="s">
        <v>3163</v>
      </c>
      <c r="E2008" s="716" t="s">
        <v>3173</v>
      </c>
      <c r="F2008" s="717" t="s">
        <v>137</v>
      </c>
      <c r="G2008" s="715" t="s">
        <v>1947</v>
      </c>
      <c r="H2008" s="715" t="s">
        <v>3246</v>
      </c>
      <c r="I2008" s="526" t="s">
        <v>5</v>
      </c>
      <c r="J2008" s="526" t="s">
        <v>66</v>
      </c>
      <c r="K2008" s="718">
        <v>1</v>
      </c>
      <c r="L2008" s="719"/>
      <c r="M2008" s="450">
        <v>55</v>
      </c>
      <c r="N2008" s="450">
        <v>55</v>
      </c>
      <c r="O2008" s="726">
        <f t="shared" si="66"/>
        <v>1</v>
      </c>
      <c r="P2008" s="727">
        <v>1</v>
      </c>
      <c r="Q2008" s="352">
        <f t="shared" si="67"/>
        <v>99.999999999999986</v>
      </c>
      <c r="R2008" s="348"/>
    </row>
    <row r="2009" spans="1:18" s="721" customFormat="1" ht="15">
      <c r="A2009" s="714" t="s">
        <v>4</v>
      </c>
      <c r="B2009" s="526" t="s">
        <v>3160</v>
      </c>
      <c r="C2009" s="715" t="s">
        <v>1919</v>
      </c>
      <c r="D2009" s="526" t="s">
        <v>3161</v>
      </c>
      <c r="E2009" s="716"/>
      <c r="F2009" s="717" t="s">
        <v>137</v>
      </c>
      <c r="G2009" s="715" t="s">
        <v>1947</v>
      </c>
      <c r="H2009" s="715" t="s">
        <v>3246</v>
      </c>
      <c r="I2009" s="526" t="s">
        <v>5</v>
      </c>
      <c r="J2009" s="526" t="s">
        <v>66</v>
      </c>
      <c r="K2009" s="718">
        <v>1</v>
      </c>
      <c r="L2009" s="719"/>
      <c r="M2009" s="450">
        <v>1954</v>
      </c>
      <c r="N2009" s="450">
        <v>1954</v>
      </c>
      <c r="O2009" s="726">
        <f t="shared" si="66"/>
        <v>1</v>
      </c>
      <c r="P2009" s="727">
        <v>1</v>
      </c>
      <c r="Q2009" s="352">
        <f t="shared" si="67"/>
        <v>100</v>
      </c>
      <c r="R2009" s="348"/>
    </row>
    <row r="2010" spans="1:18" s="721" customFormat="1" ht="15">
      <c r="A2010" s="714" t="s">
        <v>4</v>
      </c>
      <c r="B2010" s="526" t="s">
        <v>3160</v>
      </c>
      <c r="C2010" s="715" t="s">
        <v>1919</v>
      </c>
      <c r="D2010" s="526" t="s">
        <v>3161</v>
      </c>
      <c r="E2010" s="716"/>
      <c r="F2010" s="717" t="s">
        <v>137</v>
      </c>
      <c r="G2010" s="715" t="s">
        <v>1947</v>
      </c>
      <c r="H2010" s="715" t="s">
        <v>3246</v>
      </c>
      <c r="I2010" s="526" t="s">
        <v>5</v>
      </c>
      <c r="J2010" s="526" t="s">
        <v>66</v>
      </c>
      <c r="K2010" s="718">
        <v>1</v>
      </c>
      <c r="L2010" s="719" t="s">
        <v>3166</v>
      </c>
      <c r="M2010" s="450">
        <v>465</v>
      </c>
      <c r="N2010" s="450">
        <v>465</v>
      </c>
      <c r="O2010" s="726">
        <f t="shared" si="66"/>
        <v>1</v>
      </c>
      <c r="P2010" s="727">
        <v>1</v>
      </c>
      <c r="Q2010" s="352">
        <f t="shared" si="67"/>
        <v>99.999999999999986</v>
      </c>
      <c r="R2010" s="348"/>
    </row>
    <row r="2011" spans="1:18" s="721" customFormat="1" ht="15">
      <c r="A2011" s="714" t="s">
        <v>4</v>
      </c>
      <c r="B2011" s="526" t="s">
        <v>3160</v>
      </c>
      <c r="C2011" s="715" t="s">
        <v>1919</v>
      </c>
      <c r="D2011" s="526" t="s">
        <v>3155</v>
      </c>
      <c r="E2011" s="716"/>
      <c r="F2011" s="717" t="s">
        <v>137</v>
      </c>
      <c r="G2011" s="715" t="s">
        <v>1947</v>
      </c>
      <c r="H2011" s="715" t="s">
        <v>3246</v>
      </c>
      <c r="I2011" s="526" t="s">
        <v>5</v>
      </c>
      <c r="J2011" s="526" t="s">
        <v>66</v>
      </c>
      <c r="K2011" s="718">
        <v>1</v>
      </c>
      <c r="L2011" s="719"/>
      <c r="M2011" s="450">
        <v>60</v>
      </c>
      <c r="N2011" s="450">
        <v>60</v>
      </c>
      <c r="O2011" s="726">
        <f t="shared" si="66"/>
        <v>1</v>
      </c>
      <c r="P2011" s="727">
        <v>1</v>
      </c>
      <c r="Q2011" s="352">
        <f t="shared" si="67"/>
        <v>100</v>
      </c>
      <c r="R2011" s="348"/>
    </row>
    <row r="2012" spans="1:18" s="721" customFormat="1" ht="15">
      <c r="A2012" s="714" t="s">
        <v>4</v>
      </c>
      <c r="B2012" s="526" t="s">
        <v>3160</v>
      </c>
      <c r="C2012" s="715" t="s">
        <v>1919</v>
      </c>
      <c r="D2012" s="526" t="s">
        <v>3155</v>
      </c>
      <c r="E2012" s="716" t="s">
        <v>3174</v>
      </c>
      <c r="F2012" s="717" t="s">
        <v>137</v>
      </c>
      <c r="G2012" s="715" t="s">
        <v>1947</v>
      </c>
      <c r="H2012" s="715" t="s">
        <v>3246</v>
      </c>
      <c r="I2012" s="526" t="s">
        <v>5</v>
      </c>
      <c r="J2012" s="526" t="s">
        <v>66</v>
      </c>
      <c r="K2012" s="718">
        <v>1</v>
      </c>
      <c r="L2012" s="719" t="s">
        <v>3166</v>
      </c>
      <c r="M2012" s="450">
        <v>20</v>
      </c>
      <c r="N2012" s="450">
        <v>20</v>
      </c>
      <c r="O2012" s="726">
        <f t="shared" si="66"/>
        <v>1</v>
      </c>
      <c r="P2012" s="727">
        <v>1</v>
      </c>
      <c r="Q2012" s="352">
        <f t="shared" si="67"/>
        <v>100</v>
      </c>
      <c r="R2012" s="348"/>
    </row>
    <row r="2013" spans="1:18" s="721" customFormat="1" ht="15">
      <c r="A2013" s="714" t="s">
        <v>4</v>
      </c>
      <c r="B2013" s="526" t="s">
        <v>3160</v>
      </c>
      <c r="C2013" s="715" t="s">
        <v>1919</v>
      </c>
      <c r="D2013" s="526" t="s">
        <v>3157</v>
      </c>
      <c r="E2013" s="716" t="s">
        <v>3175</v>
      </c>
      <c r="F2013" s="717" t="s">
        <v>137</v>
      </c>
      <c r="G2013" s="715" t="s">
        <v>1947</v>
      </c>
      <c r="H2013" s="715" t="s">
        <v>3246</v>
      </c>
      <c r="I2013" s="526" t="s">
        <v>5</v>
      </c>
      <c r="J2013" s="526" t="s">
        <v>66</v>
      </c>
      <c r="K2013" s="718">
        <v>1</v>
      </c>
      <c r="L2013" s="719"/>
      <c r="M2013" s="450">
        <v>42</v>
      </c>
      <c r="N2013" s="450">
        <v>42</v>
      </c>
      <c r="O2013" s="726">
        <f t="shared" si="66"/>
        <v>1</v>
      </c>
      <c r="P2013" s="727">
        <v>1</v>
      </c>
      <c r="Q2013" s="352">
        <f t="shared" si="67"/>
        <v>100</v>
      </c>
      <c r="R2013" s="348"/>
    </row>
    <row r="2014" spans="1:18" s="721" customFormat="1" ht="15">
      <c r="A2014" s="714" t="s">
        <v>4</v>
      </c>
      <c r="B2014" s="526" t="s">
        <v>3160</v>
      </c>
      <c r="C2014" s="715" t="s">
        <v>1920</v>
      </c>
      <c r="D2014" s="526" t="s">
        <v>3155</v>
      </c>
      <c r="E2014" s="716" t="s">
        <v>3176</v>
      </c>
      <c r="F2014" s="717" t="s">
        <v>137</v>
      </c>
      <c r="G2014" s="715" t="s">
        <v>1947</v>
      </c>
      <c r="H2014" s="715" t="s">
        <v>3246</v>
      </c>
      <c r="I2014" s="526" t="s">
        <v>5</v>
      </c>
      <c r="J2014" s="526" t="s">
        <v>66</v>
      </c>
      <c r="K2014" s="718">
        <v>1</v>
      </c>
      <c r="L2014" s="719"/>
      <c r="M2014" s="450">
        <v>18</v>
      </c>
      <c r="N2014" s="450">
        <v>18</v>
      </c>
      <c r="O2014" s="726">
        <f t="shared" si="66"/>
        <v>1</v>
      </c>
      <c r="P2014" s="727">
        <v>1</v>
      </c>
      <c r="Q2014" s="352">
        <f t="shared" si="67"/>
        <v>100</v>
      </c>
      <c r="R2014" s="348"/>
    </row>
    <row r="2015" spans="1:18" s="721" customFormat="1" ht="15">
      <c r="A2015" s="714" t="s">
        <v>4</v>
      </c>
      <c r="B2015" s="526" t="s">
        <v>3160</v>
      </c>
      <c r="C2015" s="715" t="s">
        <v>1920</v>
      </c>
      <c r="D2015" s="526" t="s">
        <v>3157</v>
      </c>
      <c r="E2015" s="716"/>
      <c r="F2015" s="717" t="s">
        <v>137</v>
      </c>
      <c r="G2015" s="715" t="s">
        <v>1947</v>
      </c>
      <c r="H2015" s="715" t="s">
        <v>3246</v>
      </c>
      <c r="I2015" s="526" t="s">
        <v>5</v>
      </c>
      <c r="J2015" s="526" t="s">
        <v>66</v>
      </c>
      <c r="K2015" s="718">
        <v>1</v>
      </c>
      <c r="L2015" s="719"/>
      <c r="M2015" s="450">
        <v>112</v>
      </c>
      <c r="N2015" s="450">
        <v>112</v>
      </c>
      <c r="O2015" s="726">
        <f t="shared" si="66"/>
        <v>1</v>
      </c>
      <c r="P2015" s="727">
        <v>1</v>
      </c>
      <c r="Q2015" s="352">
        <f t="shared" si="67"/>
        <v>99.999999999999986</v>
      </c>
      <c r="R2015" s="348"/>
    </row>
    <row r="2016" spans="1:18" s="721" customFormat="1" ht="15">
      <c r="A2016" s="714" t="s">
        <v>4</v>
      </c>
      <c r="B2016" s="526" t="s">
        <v>3160</v>
      </c>
      <c r="C2016" s="715" t="s">
        <v>1920</v>
      </c>
      <c r="D2016" s="526" t="s">
        <v>3157</v>
      </c>
      <c r="E2016" s="716" t="s">
        <v>3177</v>
      </c>
      <c r="F2016" s="717" t="s">
        <v>137</v>
      </c>
      <c r="G2016" s="715" t="s">
        <v>1947</v>
      </c>
      <c r="H2016" s="715" t="s">
        <v>3246</v>
      </c>
      <c r="I2016" s="526" t="s">
        <v>5</v>
      </c>
      <c r="J2016" s="526" t="s">
        <v>66</v>
      </c>
      <c r="K2016" s="718">
        <v>1</v>
      </c>
      <c r="L2016" s="719" t="s">
        <v>3166</v>
      </c>
      <c r="M2016" s="450">
        <v>16</v>
      </c>
      <c r="N2016" s="450">
        <v>16</v>
      </c>
      <c r="O2016" s="726">
        <f t="shared" si="66"/>
        <v>1</v>
      </c>
      <c r="P2016" s="727">
        <v>1</v>
      </c>
      <c r="Q2016" s="352">
        <f t="shared" si="67"/>
        <v>100</v>
      </c>
      <c r="R2016" s="348"/>
    </row>
    <row r="2017" spans="1:18" s="721" customFormat="1" ht="15">
      <c r="A2017" s="714" t="s">
        <v>4</v>
      </c>
      <c r="B2017" s="526" t="s">
        <v>3160</v>
      </c>
      <c r="C2017" s="715" t="s">
        <v>1920</v>
      </c>
      <c r="D2017" s="526" t="s">
        <v>3158</v>
      </c>
      <c r="E2017" s="716"/>
      <c r="F2017" s="717" t="s">
        <v>137</v>
      </c>
      <c r="G2017" s="715" t="s">
        <v>1947</v>
      </c>
      <c r="H2017" s="715" t="s">
        <v>3246</v>
      </c>
      <c r="I2017" s="526" t="s">
        <v>5</v>
      </c>
      <c r="J2017" s="526" t="s">
        <v>66</v>
      </c>
      <c r="K2017" s="718">
        <v>1</v>
      </c>
      <c r="L2017" s="719"/>
      <c r="M2017" s="450">
        <v>101</v>
      </c>
      <c r="N2017" s="450">
        <v>101</v>
      </c>
      <c r="O2017" s="726">
        <f t="shared" si="66"/>
        <v>1</v>
      </c>
      <c r="P2017" s="727">
        <v>1</v>
      </c>
      <c r="Q2017" s="352">
        <f t="shared" si="67"/>
        <v>100</v>
      </c>
      <c r="R2017" s="348"/>
    </row>
    <row r="2018" spans="1:18" s="721" customFormat="1" ht="15">
      <c r="A2018" s="714" t="s">
        <v>4</v>
      </c>
      <c r="B2018" s="526" t="s">
        <v>3160</v>
      </c>
      <c r="C2018" s="715" t="s">
        <v>1920</v>
      </c>
      <c r="D2018" s="526" t="s">
        <v>3163</v>
      </c>
      <c r="E2018" s="716"/>
      <c r="F2018" s="717" t="s">
        <v>137</v>
      </c>
      <c r="G2018" s="715" t="s">
        <v>1947</v>
      </c>
      <c r="H2018" s="715" t="s">
        <v>3246</v>
      </c>
      <c r="I2018" s="526" t="s">
        <v>5</v>
      </c>
      <c r="J2018" s="526" t="s">
        <v>66</v>
      </c>
      <c r="K2018" s="718">
        <v>1</v>
      </c>
      <c r="L2018" s="719"/>
      <c r="M2018" s="450">
        <v>81</v>
      </c>
      <c r="N2018" s="450">
        <v>81</v>
      </c>
      <c r="O2018" s="726">
        <f t="shared" si="66"/>
        <v>1</v>
      </c>
      <c r="P2018" s="727">
        <v>1</v>
      </c>
      <c r="Q2018" s="352">
        <f t="shared" si="67"/>
        <v>100</v>
      </c>
      <c r="R2018" s="348"/>
    </row>
    <row r="2019" spans="1:18" s="721" customFormat="1" ht="15">
      <c r="A2019" s="714" t="s">
        <v>4</v>
      </c>
      <c r="B2019" s="526" t="s">
        <v>3</v>
      </c>
      <c r="C2019" s="715" t="s">
        <v>38</v>
      </c>
      <c r="D2019" s="526" t="s">
        <v>3178</v>
      </c>
      <c r="E2019" s="716" t="s">
        <v>3179</v>
      </c>
      <c r="F2019" s="717" t="s">
        <v>137</v>
      </c>
      <c r="G2019" s="715" t="s">
        <v>1947</v>
      </c>
      <c r="H2019" s="715" t="s">
        <v>3246</v>
      </c>
      <c r="I2019" s="526" t="s">
        <v>5</v>
      </c>
      <c r="J2019" s="526" t="s">
        <v>66</v>
      </c>
      <c r="K2019" s="718">
        <v>1</v>
      </c>
      <c r="L2019" s="719"/>
      <c r="M2019" s="450">
        <v>85</v>
      </c>
      <c r="N2019" s="450">
        <v>85</v>
      </c>
      <c r="O2019" s="726">
        <f t="shared" si="66"/>
        <v>1</v>
      </c>
      <c r="P2019" s="727">
        <v>1</v>
      </c>
      <c r="Q2019" s="352">
        <f t="shared" si="67"/>
        <v>100</v>
      </c>
      <c r="R2019" s="348"/>
    </row>
    <row r="2020" spans="1:18" s="721" customFormat="1" ht="15">
      <c r="A2020" s="714" t="s">
        <v>4</v>
      </c>
      <c r="B2020" s="526" t="s">
        <v>3</v>
      </c>
      <c r="C2020" s="715" t="s">
        <v>38</v>
      </c>
      <c r="D2020" s="526" t="s">
        <v>3157</v>
      </c>
      <c r="E2020" s="716"/>
      <c r="F2020" s="717" t="s">
        <v>137</v>
      </c>
      <c r="G2020" s="715" t="s">
        <v>1947</v>
      </c>
      <c r="H2020" s="715" t="s">
        <v>3246</v>
      </c>
      <c r="I2020" s="526" t="s">
        <v>5</v>
      </c>
      <c r="J2020" s="526" t="s">
        <v>66</v>
      </c>
      <c r="K2020" s="718">
        <v>1</v>
      </c>
      <c r="L2020" s="719"/>
      <c r="M2020" s="450">
        <v>53</v>
      </c>
      <c r="N2020" s="450">
        <v>53</v>
      </c>
      <c r="O2020" s="726">
        <f t="shared" si="66"/>
        <v>1</v>
      </c>
      <c r="P2020" s="727">
        <v>1</v>
      </c>
      <c r="Q2020" s="352">
        <f t="shared" si="67"/>
        <v>100</v>
      </c>
      <c r="R2020" s="348"/>
    </row>
    <row r="2021" spans="1:18" s="721" customFormat="1" ht="15">
      <c r="A2021" s="714" t="s">
        <v>4</v>
      </c>
      <c r="B2021" s="526" t="s">
        <v>3</v>
      </c>
      <c r="C2021" s="715" t="s">
        <v>1913</v>
      </c>
      <c r="D2021" s="526" t="s">
        <v>3178</v>
      </c>
      <c r="E2021" s="716"/>
      <c r="F2021" s="717" t="s">
        <v>137</v>
      </c>
      <c r="G2021" s="715" t="s">
        <v>1947</v>
      </c>
      <c r="H2021" s="715" t="s">
        <v>3246</v>
      </c>
      <c r="I2021" s="526" t="s">
        <v>5</v>
      </c>
      <c r="J2021" s="526" t="s">
        <v>66</v>
      </c>
      <c r="K2021" s="718">
        <v>1</v>
      </c>
      <c r="L2021" s="719"/>
      <c r="M2021" s="450">
        <v>39</v>
      </c>
      <c r="N2021" s="450">
        <v>39</v>
      </c>
      <c r="O2021" s="726">
        <f t="shared" si="66"/>
        <v>1</v>
      </c>
      <c r="P2021" s="727">
        <v>1</v>
      </c>
      <c r="Q2021" s="352">
        <f t="shared" si="67"/>
        <v>100</v>
      </c>
      <c r="R2021" s="348"/>
    </row>
    <row r="2022" spans="1:18" s="721" customFormat="1" ht="15">
      <c r="A2022" s="714" t="s">
        <v>4</v>
      </c>
      <c r="B2022" s="526" t="s">
        <v>3</v>
      </c>
      <c r="C2022" s="715" t="s">
        <v>1913</v>
      </c>
      <c r="D2022" s="526" t="s">
        <v>3157</v>
      </c>
      <c r="E2022" s="716"/>
      <c r="F2022" s="717" t="s">
        <v>137</v>
      </c>
      <c r="G2022" s="715" t="s">
        <v>1947</v>
      </c>
      <c r="H2022" s="715" t="s">
        <v>3246</v>
      </c>
      <c r="I2022" s="526" t="s">
        <v>5</v>
      </c>
      <c r="J2022" s="526" t="s">
        <v>66</v>
      </c>
      <c r="K2022" s="718">
        <v>1</v>
      </c>
      <c r="L2022" s="719"/>
      <c r="M2022" s="450">
        <v>14</v>
      </c>
      <c r="N2022" s="450">
        <v>14</v>
      </c>
      <c r="O2022" s="726">
        <f t="shared" si="66"/>
        <v>1</v>
      </c>
      <c r="P2022" s="727">
        <v>1</v>
      </c>
      <c r="Q2022" s="352">
        <f t="shared" si="67"/>
        <v>99.999999999999986</v>
      </c>
      <c r="R2022" s="348"/>
    </row>
    <row r="2023" spans="1:18" s="721" customFormat="1" ht="15">
      <c r="A2023" s="714" t="s">
        <v>4</v>
      </c>
      <c r="B2023" s="526" t="s">
        <v>3</v>
      </c>
      <c r="C2023" s="715" t="s">
        <v>1914</v>
      </c>
      <c r="D2023" s="526" t="s">
        <v>3178</v>
      </c>
      <c r="E2023" s="716"/>
      <c r="F2023" s="717" t="s">
        <v>137</v>
      </c>
      <c r="G2023" s="715" t="s">
        <v>1947</v>
      </c>
      <c r="H2023" s="715" t="s">
        <v>3246</v>
      </c>
      <c r="I2023" s="526" t="s">
        <v>5</v>
      </c>
      <c r="J2023" s="526" t="s">
        <v>66</v>
      </c>
      <c r="K2023" s="718">
        <v>1</v>
      </c>
      <c r="L2023" s="719"/>
      <c r="M2023" s="450">
        <v>18</v>
      </c>
      <c r="N2023" s="450">
        <v>18</v>
      </c>
      <c r="O2023" s="726">
        <f t="shared" si="66"/>
        <v>1</v>
      </c>
      <c r="P2023" s="727">
        <v>1</v>
      </c>
      <c r="Q2023" s="352">
        <f t="shared" si="67"/>
        <v>100</v>
      </c>
      <c r="R2023" s="348"/>
    </row>
    <row r="2024" spans="1:18" s="721" customFormat="1" ht="15">
      <c r="A2024" s="714" t="s">
        <v>4</v>
      </c>
      <c r="B2024" s="526" t="s">
        <v>3</v>
      </c>
      <c r="C2024" s="715" t="s">
        <v>1914</v>
      </c>
      <c r="D2024" s="526" t="s">
        <v>3157</v>
      </c>
      <c r="E2024" s="716"/>
      <c r="F2024" s="717" t="s">
        <v>137</v>
      </c>
      <c r="G2024" s="715" t="s">
        <v>1947</v>
      </c>
      <c r="H2024" s="715" t="s">
        <v>3246</v>
      </c>
      <c r="I2024" s="526" t="s">
        <v>5</v>
      </c>
      <c r="J2024" s="526" t="s">
        <v>66</v>
      </c>
      <c r="K2024" s="718">
        <v>1</v>
      </c>
      <c r="L2024" s="719"/>
      <c r="M2024" s="450">
        <v>147</v>
      </c>
      <c r="N2024" s="450">
        <v>147</v>
      </c>
      <c r="O2024" s="726">
        <f t="shared" si="66"/>
        <v>1</v>
      </c>
      <c r="P2024" s="727">
        <v>1</v>
      </c>
      <c r="Q2024" s="352">
        <f t="shared" si="67"/>
        <v>100</v>
      </c>
      <c r="R2024" s="348"/>
    </row>
    <row r="2025" spans="1:18" s="721" customFormat="1" ht="15">
      <c r="A2025" s="714" t="s">
        <v>4</v>
      </c>
      <c r="B2025" s="526" t="s">
        <v>3</v>
      </c>
      <c r="C2025" s="715" t="s">
        <v>1914</v>
      </c>
      <c r="D2025" s="526" t="s">
        <v>3158</v>
      </c>
      <c r="E2025" s="716"/>
      <c r="F2025" s="717" t="s">
        <v>137</v>
      </c>
      <c r="G2025" s="715" t="s">
        <v>1947</v>
      </c>
      <c r="H2025" s="715" t="s">
        <v>3246</v>
      </c>
      <c r="I2025" s="526" t="s">
        <v>5</v>
      </c>
      <c r="J2025" s="526" t="s">
        <v>66</v>
      </c>
      <c r="K2025" s="718">
        <v>1</v>
      </c>
      <c r="L2025" s="719"/>
      <c r="M2025" s="450">
        <v>303</v>
      </c>
      <c r="N2025" s="450">
        <v>303</v>
      </c>
      <c r="O2025" s="726">
        <f t="shared" si="66"/>
        <v>1</v>
      </c>
      <c r="P2025" s="727">
        <v>1</v>
      </c>
      <c r="Q2025" s="352">
        <f t="shared" si="67"/>
        <v>100</v>
      </c>
      <c r="R2025" s="348"/>
    </row>
    <row r="2026" spans="1:18" s="721" customFormat="1" ht="15">
      <c r="A2026" s="714" t="s">
        <v>4</v>
      </c>
      <c r="B2026" s="526" t="s">
        <v>3</v>
      </c>
      <c r="C2026" s="715" t="s">
        <v>1914</v>
      </c>
      <c r="D2026" s="526" t="s">
        <v>3163</v>
      </c>
      <c r="E2026" s="716"/>
      <c r="F2026" s="717" t="s">
        <v>137</v>
      </c>
      <c r="G2026" s="715" t="s">
        <v>1947</v>
      </c>
      <c r="H2026" s="715" t="s">
        <v>3246</v>
      </c>
      <c r="I2026" s="526" t="s">
        <v>5</v>
      </c>
      <c r="J2026" s="526" t="s">
        <v>66</v>
      </c>
      <c r="K2026" s="718">
        <v>1</v>
      </c>
      <c r="L2026" s="719"/>
      <c r="M2026" s="450">
        <v>132</v>
      </c>
      <c r="N2026" s="450">
        <v>132</v>
      </c>
      <c r="O2026" s="726">
        <f t="shared" si="66"/>
        <v>1</v>
      </c>
      <c r="P2026" s="727">
        <v>1</v>
      </c>
      <c r="Q2026" s="352">
        <f t="shared" si="67"/>
        <v>100</v>
      </c>
      <c r="R2026" s="348"/>
    </row>
    <row r="2027" spans="1:18" s="721" customFormat="1" ht="15">
      <c r="A2027" s="714" t="s">
        <v>4</v>
      </c>
      <c r="B2027" s="526" t="s">
        <v>3</v>
      </c>
      <c r="C2027" s="715" t="s">
        <v>1915</v>
      </c>
      <c r="D2027" s="526" t="s">
        <v>3157</v>
      </c>
      <c r="E2027" s="716" t="s">
        <v>3180</v>
      </c>
      <c r="F2027" s="717" t="s">
        <v>137</v>
      </c>
      <c r="G2027" s="715" t="s">
        <v>1947</v>
      </c>
      <c r="H2027" s="715" t="s">
        <v>3246</v>
      </c>
      <c r="I2027" s="526" t="s">
        <v>5</v>
      </c>
      <c r="J2027" s="526" t="s">
        <v>66</v>
      </c>
      <c r="K2027" s="718">
        <v>1</v>
      </c>
      <c r="L2027" s="719"/>
      <c r="M2027" s="450">
        <v>31</v>
      </c>
      <c r="N2027" s="450">
        <v>31</v>
      </c>
      <c r="O2027" s="726">
        <f t="shared" si="66"/>
        <v>1</v>
      </c>
      <c r="P2027" s="727">
        <v>1</v>
      </c>
      <c r="Q2027" s="352">
        <f t="shared" si="67"/>
        <v>100</v>
      </c>
      <c r="R2027" s="348"/>
    </row>
    <row r="2028" spans="1:18" s="721" customFormat="1" ht="15">
      <c r="A2028" s="714" t="s">
        <v>4</v>
      </c>
      <c r="B2028" s="526" t="s">
        <v>3</v>
      </c>
      <c r="C2028" s="715" t="s">
        <v>1916</v>
      </c>
      <c r="D2028" s="526" t="s">
        <v>3178</v>
      </c>
      <c r="E2028" s="716"/>
      <c r="F2028" s="717" t="s">
        <v>137</v>
      </c>
      <c r="G2028" s="715" t="s">
        <v>1947</v>
      </c>
      <c r="H2028" s="715" t="s">
        <v>3246</v>
      </c>
      <c r="I2028" s="526" t="s">
        <v>5</v>
      </c>
      <c r="J2028" s="526" t="s">
        <v>66</v>
      </c>
      <c r="K2028" s="718">
        <v>1</v>
      </c>
      <c r="L2028" s="719"/>
      <c r="M2028" s="450">
        <v>47</v>
      </c>
      <c r="N2028" s="450">
        <v>47</v>
      </c>
      <c r="O2028" s="726">
        <f t="shared" si="66"/>
        <v>1</v>
      </c>
      <c r="P2028" s="727">
        <v>1</v>
      </c>
      <c r="Q2028" s="352">
        <f t="shared" si="67"/>
        <v>100</v>
      </c>
      <c r="R2028" s="348"/>
    </row>
    <row r="2029" spans="1:18" s="721" customFormat="1" ht="15">
      <c r="A2029" s="714" t="s">
        <v>4</v>
      </c>
      <c r="B2029" s="526" t="s">
        <v>3</v>
      </c>
      <c r="C2029" s="715" t="s">
        <v>1916</v>
      </c>
      <c r="D2029" s="526" t="s">
        <v>3157</v>
      </c>
      <c r="E2029" s="716" t="s">
        <v>3181</v>
      </c>
      <c r="F2029" s="717" t="s">
        <v>137</v>
      </c>
      <c r="G2029" s="715" t="s">
        <v>1947</v>
      </c>
      <c r="H2029" s="715" t="s">
        <v>3246</v>
      </c>
      <c r="I2029" s="526" t="s">
        <v>5</v>
      </c>
      <c r="J2029" s="526" t="s">
        <v>66</v>
      </c>
      <c r="K2029" s="718">
        <v>1</v>
      </c>
      <c r="L2029" s="719"/>
      <c r="M2029" s="450">
        <v>23</v>
      </c>
      <c r="N2029" s="450">
        <v>23</v>
      </c>
      <c r="O2029" s="726">
        <f t="shared" si="66"/>
        <v>1</v>
      </c>
      <c r="P2029" s="727">
        <v>1</v>
      </c>
      <c r="Q2029" s="352">
        <f t="shared" si="67"/>
        <v>100</v>
      </c>
      <c r="R2029" s="348"/>
    </row>
    <row r="2030" spans="1:18" s="721" customFormat="1" ht="15">
      <c r="A2030" s="714" t="s">
        <v>4</v>
      </c>
      <c r="B2030" s="526" t="s">
        <v>3</v>
      </c>
      <c r="C2030" s="715" t="s">
        <v>1917</v>
      </c>
      <c r="D2030" s="526" t="s">
        <v>3157</v>
      </c>
      <c r="E2030" s="716" t="s">
        <v>3182</v>
      </c>
      <c r="F2030" s="717" t="s">
        <v>137</v>
      </c>
      <c r="G2030" s="715" t="s">
        <v>1947</v>
      </c>
      <c r="H2030" s="715" t="s">
        <v>3246</v>
      </c>
      <c r="I2030" s="526" t="s">
        <v>5</v>
      </c>
      <c r="J2030" s="526" t="s">
        <v>66</v>
      </c>
      <c r="K2030" s="718">
        <v>1</v>
      </c>
      <c r="L2030" s="719"/>
      <c r="M2030" s="450">
        <v>42</v>
      </c>
      <c r="N2030" s="450">
        <v>42</v>
      </c>
      <c r="O2030" s="726">
        <f t="shared" si="66"/>
        <v>1</v>
      </c>
      <c r="P2030" s="727">
        <v>1</v>
      </c>
      <c r="Q2030" s="352">
        <f t="shared" si="67"/>
        <v>100</v>
      </c>
      <c r="R2030" s="348"/>
    </row>
    <row r="2031" spans="1:18" s="721" customFormat="1" ht="15">
      <c r="A2031" s="714" t="s">
        <v>4</v>
      </c>
      <c r="B2031" s="526" t="s">
        <v>3</v>
      </c>
      <c r="C2031" s="715" t="s">
        <v>1917</v>
      </c>
      <c r="D2031" s="526" t="s">
        <v>3158</v>
      </c>
      <c r="E2031" s="716" t="s">
        <v>3183</v>
      </c>
      <c r="F2031" s="717" t="s">
        <v>137</v>
      </c>
      <c r="G2031" s="715" t="s">
        <v>1947</v>
      </c>
      <c r="H2031" s="715" t="s">
        <v>3246</v>
      </c>
      <c r="I2031" s="526" t="s">
        <v>5</v>
      </c>
      <c r="J2031" s="526" t="s">
        <v>66</v>
      </c>
      <c r="K2031" s="718">
        <v>1</v>
      </c>
      <c r="L2031" s="719"/>
      <c r="M2031" s="450">
        <v>22</v>
      </c>
      <c r="N2031" s="450">
        <v>22</v>
      </c>
      <c r="O2031" s="726">
        <f t="shared" si="66"/>
        <v>1</v>
      </c>
      <c r="P2031" s="727">
        <v>1</v>
      </c>
      <c r="Q2031" s="352">
        <f t="shared" si="67"/>
        <v>100</v>
      </c>
      <c r="R2031" s="348"/>
    </row>
    <row r="2032" spans="1:18" s="721" customFormat="1" ht="15">
      <c r="A2032" s="714" t="s">
        <v>4</v>
      </c>
      <c r="B2032" s="526" t="s">
        <v>3</v>
      </c>
      <c r="C2032" s="715" t="s">
        <v>1919</v>
      </c>
      <c r="D2032" s="526" t="s">
        <v>3184</v>
      </c>
      <c r="E2032" s="716"/>
      <c r="F2032" s="717" t="s">
        <v>137</v>
      </c>
      <c r="G2032" s="715" t="s">
        <v>1947</v>
      </c>
      <c r="H2032" s="715" t="s">
        <v>3246</v>
      </c>
      <c r="I2032" s="526" t="s">
        <v>5</v>
      </c>
      <c r="J2032" s="526" t="s">
        <v>66</v>
      </c>
      <c r="K2032" s="718">
        <v>1</v>
      </c>
      <c r="L2032" s="719"/>
      <c r="M2032" s="450">
        <v>109</v>
      </c>
      <c r="N2032" s="450">
        <v>109</v>
      </c>
      <c r="O2032" s="726">
        <f t="shared" si="66"/>
        <v>1</v>
      </c>
      <c r="P2032" s="727">
        <v>1</v>
      </c>
      <c r="Q2032" s="352">
        <f t="shared" si="67"/>
        <v>99.999999999999986</v>
      </c>
      <c r="R2032" s="348"/>
    </row>
    <row r="2033" spans="1:18" s="721" customFormat="1" ht="15">
      <c r="A2033" s="714" t="s">
        <v>4</v>
      </c>
      <c r="B2033" s="526" t="s">
        <v>3</v>
      </c>
      <c r="C2033" s="715" t="s">
        <v>1919</v>
      </c>
      <c r="D2033" s="526" t="s">
        <v>3178</v>
      </c>
      <c r="E2033" s="716"/>
      <c r="F2033" s="717" t="s">
        <v>137</v>
      </c>
      <c r="G2033" s="715" t="s">
        <v>1947</v>
      </c>
      <c r="H2033" s="715" t="s">
        <v>3246</v>
      </c>
      <c r="I2033" s="526" t="s">
        <v>5</v>
      </c>
      <c r="J2033" s="526" t="s">
        <v>66</v>
      </c>
      <c r="K2033" s="718">
        <v>1</v>
      </c>
      <c r="L2033" s="719"/>
      <c r="M2033" s="450">
        <v>913</v>
      </c>
      <c r="N2033" s="450">
        <v>913</v>
      </c>
      <c r="O2033" s="726">
        <f t="shared" si="66"/>
        <v>1</v>
      </c>
      <c r="P2033" s="727">
        <v>1</v>
      </c>
      <c r="Q2033" s="352">
        <f t="shared" si="67"/>
        <v>99.999999999999986</v>
      </c>
      <c r="R2033" s="348"/>
    </row>
    <row r="2034" spans="1:18" s="721" customFormat="1" ht="15">
      <c r="A2034" s="714" t="s">
        <v>4</v>
      </c>
      <c r="B2034" s="526" t="s">
        <v>3</v>
      </c>
      <c r="C2034" s="715" t="s">
        <v>1919</v>
      </c>
      <c r="D2034" s="526" t="s">
        <v>3157</v>
      </c>
      <c r="E2034" s="716" t="s">
        <v>3185</v>
      </c>
      <c r="F2034" s="717" t="s">
        <v>137</v>
      </c>
      <c r="G2034" s="715" t="s">
        <v>1947</v>
      </c>
      <c r="H2034" s="715" t="s">
        <v>3246</v>
      </c>
      <c r="I2034" s="526" t="s">
        <v>5</v>
      </c>
      <c r="J2034" s="526" t="s">
        <v>66</v>
      </c>
      <c r="K2034" s="718">
        <v>1</v>
      </c>
      <c r="L2034" s="719"/>
      <c r="M2034" s="450">
        <v>34</v>
      </c>
      <c r="N2034" s="450">
        <v>34</v>
      </c>
      <c r="O2034" s="726">
        <f t="shared" si="66"/>
        <v>1</v>
      </c>
      <c r="P2034" s="727">
        <v>1</v>
      </c>
      <c r="Q2034" s="352">
        <f t="shared" si="67"/>
        <v>99.999999999999986</v>
      </c>
      <c r="R2034" s="348"/>
    </row>
    <row r="2035" spans="1:18" s="721" customFormat="1" ht="15">
      <c r="A2035" s="714" t="s">
        <v>4</v>
      </c>
      <c r="B2035" s="526" t="s">
        <v>3</v>
      </c>
      <c r="C2035" s="715" t="s">
        <v>1920</v>
      </c>
      <c r="D2035" s="526" t="s">
        <v>3178</v>
      </c>
      <c r="E2035" s="716"/>
      <c r="F2035" s="717" t="s">
        <v>137</v>
      </c>
      <c r="G2035" s="715" t="s">
        <v>1947</v>
      </c>
      <c r="H2035" s="715" t="s">
        <v>3246</v>
      </c>
      <c r="I2035" s="526" t="s">
        <v>5</v>
      </c>
      <c r="J2035" s="526" t="s">
        <v>66</v>
      </c>
      <c r="K2035" s="718">
        <v>1</v>
      </c>
      <c r="L2035" s="719"/>
      <c r="M2035" s="450">
        <v>18</v>
      </c>
      <c r="N2035" s="450">
        <v>18</v>
      </c>
      <c r="O2035" s="726">
        <f t="shared" si="66"/>
        <v>1</v>
      </c>
      <c r="P2035" s="727">
        <v>1</v>
      </c>
      <c r="Q2035" s="352">
        <f t="shared" si="67"/>
        <v>100</v>
      </c>
      <c r="R2035" s="348"/>
    </row>
    <row r="2036" spans="1:18" s="721" customFormat="1" ht="15">
      <c r="A2036" s="714" t="s">
        <v>4</v>
      </c>
      <c r="B2036" s="526" t="s">
        <v>3</v>
      </c>
      <c r="C2036" s="715" t="s">
        <v>1920</v>
      </c>
      <c r="D2036" s="526" t="s">
        <v>3157</v>
      </c>
      <c r="E2036" s="716"/>
      <c r="F2036" s="717" t="s">
        <v>137</v>
      </c>
      <c r="G2036" s="715" t="s">
        <v>1947</v>
      </c>
      <c r="H2036" s="715" t="s">
        <v>3246</v>
      </c>
      <c r="I2036" s="526" t="s">
        <v>5</v>
      </c>
      <c r="J2036" s="526" t="s">
        <v>66</v>
      </c>
      <c r="K2036" s="718">
        <v>1</v>
      </c>
      <c r="L2036" s="719"/>
      <c r="M2036" s="450">
        <v>84</v>
      </c>
      <c r="N2036" s="450">
        <v>84</v>
      </c>
      <c r="O2036" s="726">
        <f t="shared" si="66"/>
        <v>1</v>
      </c>
      <c r="P2036" s="727">
        <v>1</v>
      </c>
      <c r="Q2036" s="352">
        <f t="shared" si="67"/>
        <v>100</v>
      </c>
      <c r="R2036" s="348"/>
    </row>
    <row r="2037" spans="1:18" s="721" customFormat="1" ht="15">
      <c r="A2037" s="714" t="s">
        <v>4</v>
      </c>
      <c r="B2037" s="526" t="s">
        <v>3</v>
      </c>
      <c r="C2037" s="715" t="s">
        <v>1920</v>
      </c>
      <c r="D2037" s="526" t="s">
        <v>3158</v>
      </c>
      <c r="E2037" s="716"/>
      <c r="F2037" s="717" t="s">
        <v>137</v>
      </c>
      <c r="G2037" s="715" t="s">
        <v>1947</v>
      </c>
      <c r="H2037" s="715" t="s">
        <v>3246</v>
      </c>
      <c r="I2037" s="526" t="s">
        <v>5</v>
      </c>
      <c r="J2037" s="526" t="s">
        <v>66</v>
      </c>
      <c r="K2037" s="718">
        <v>1</v>
      </c>
      <c r="L2037" s="719"/>
      <c r="M2037" s="450">
        <v>88</v>
      </c>
      <c r="N2037" s="450">
        <v>88</v>
      </c>
      <c r="O2037" s="726">
        <f t="shared" si="66"/>
        <v>1</v>
      </c>
      <c r="P2037" s="727">
        <v>1</v>
      </c>
      <c r="Q2037" s="352">
        <f t="shared" si="67"/>
        <v>100</v>
      </c>
      <c r="R2037" s="348"/>
    </row>
    <row r="2038" spans="1:18" s="721" customFormat="1" ht="15">
      <c r="A2038" s="714" t="s">
        <v>4</v>
      </c>
      <c r="B2038" s="526" t="s">
        <v>3</v>
      </c>
      <c r="C2038" s="715" t="s">
        <v>1920</v>
      </c>
      <c r="D2038" s="526" t="s">
        <v>3163</v>
      </c>
      <c r="E2038" s="716" t="s">
        <v>3186</v>
      </c>
      <c r="F2038" s="717" t="s">
        <v>137</v>
      </c>
      <c r="G2038" s="715" t="s">
        <v>1947</v>
      </c>
      <c r="H2038" s="715" t="s">
        <v>3246</v>
      </c>
      <c r="I2038" s="526" t="s">
        <v>5</v>
      </c>
      <c r="J2038" s="526" t="s">
        <v>66</v>
      </c>
      <c r="K2038" s="718">
        <v>1</v>
      </c>
      <c r="L2038" s="719"/>
      <c r="M2038" s="450">
        <v>26</v>
      </c>
      <c r="N2038" s="450">
        <v>26</v>
      </c>
      <c r="O2038" s="726">
        <f t="shared" si="66"/>
        <v>1</v>
      </c>
      <c r="P2038" s="727">
        <v>1</v>
      </c>
      <c r="Q2038" s="352">
        <f t="shared" si="67"/>
        <v>100</v>
      </c>
      <c r="R2038" s="348"/>
    </row>
    <row r="2039" spans="1:18" s="721" customFormat="1" ht="15">
      <c r="A2039" s="714" t="s">
        <v>4</v>
      </c>
      <c r="B2039" s="526" t="s">
        <v>591</v>
      </c>
      <c r="C2039" s="715" t="s">
        <v>1914</v>
      </c>
      <c r="D2039" s="526" t="s">
        <v>3163</v>
      </c>
      <c r="E2039" s="716"/>
      <c r="F2039" s="717" t="s">
        <v>137</v>
      </c>
      <c r="G2039" s="715" t="s">
        <v>1947</v>
      </c>
      <c r="H2039" s="715" t="s">
        <v>3246</v>
      </c>
      <c r="I2039" s="526" t="s">
        <v>5</v>
      </c>
      <c r="J2039" s="526" t="s">
        <v>66</v>
      </c>
      <c r="K2039" s="718">
        <v>1</v>
      </c>
      <c r="L2039" s="719"/>
      <c r="M2039" s="450">
        <v>41</v>
      </c>
      <c r="N2039" s="450">
        <v>41</v>
      </c>
      <c r="O2039" s="726">
        <f t="shared" si="66"/>
        <v>1</v>
      </c>
      <c r="P2039" s="727">
        <v>1</v>
      </c>
      <c r="Q2039" s="352">
        <f t="shared" si="67"/>
        <v>100</v>
      </c>
      <c r="R2039" s="348"/>
    </row>
    <row r="2040" spans="1:18" s="721" customFormat="1" ht="15">
      <c r="A2040" s="714" t="s">
        <v>4</v>
      </c>
      <c r="B2040" s="526" t="s">
        <v>591</v>
      </c>
      <c r="C2040" s="715" t="s">
        <v>1914</v>
      </c>
      <c r="D2040" s="526" t="s">
        <v>3164</v>
      </c>
      <c r="E2040" s="716"/>
      <c r="F2040" s="717" t="s">
        <v>137</v>
      </c>
      <c r="G2040" s="715" t="s">
        <v>1947</v>
      </c>
      <c r="H2040" s="715" t="s">
        <v>3246</v>
      </c>
      <c r="I2040" s="526" t="s">
        <v>5</v>
      </c>
      <c r="J2040" s="526" t="s">
        <v>66</v>
      </c>
      <c r="K2040" s="718">
        <v>1</v>
      </c>
      <c r="L2040" s="719"/>
      <c r="M2040" s="450">
        <v>33</v>
      </c>
      <c r="N2040" s="450">
        <v>33</v>
      </c>
      <c r="O2040" s="726">
        <f t="shared" si="66"/>
        <v>1</v>
      </c>
      <c r="P2040" s="727">
        <v>1</v>
      </c>
      <c r="Q2040" s="352">
        <f t="shared" si="67"/>
        <v>100</v>
      </c>
      <c r="R2040" s="348"/>
    </row>
    <row r="2041" spans="1:18" s="721" customFormat="1" ht="15">
      <c r="A2041" s="714" t="s">
        <v>4</v>
      </c>
      <c r="B2041" s="526" t="s">
        <v>591</v>
      </c>
      <c r="C2041" s="715" t="s">
        <v>1916</v>
      </c>
      <c r="D2041" s="526" t="s">
        <v>3163</v>
      </c>
      <c r="E2041" s="716" t="s">
        <v>3187</v>
      </c>
      <c r="F2041" s="717" t="s">
        <v>137</v>
      </c>
      <c r="G2041" s="715" t="s">
        <v>1947</v>
      </c>
      <c r="H2041" s="715" t="s">
        <v>3246</v>
      </c>
      <c r="I2041" s="526" t="s">
        <v>5</v>
      </c>
      <c r="J2041" s="526" t="s">
        <v>66</v>
      </c>
      <c r="K2041" s="718">
        <v>1</v>
      </c>
      <c r="L2041" s="719"/>
      <c r="M2041" s="450">
        <v>12</v>
      </c>
      <c r="N2041" s="450">
        <v>12</v>
      </c>
      <c r="O2041" s="726">
        <f t="shared" si="66"/>
        <v>1</v>
      </c>
      <c r="P2041" s="727">
        <v>1</v>
      </c>
      <c r="Q2041" s="352">
        <f t="shared" si="67"/>
        <v>100</v>
      </c>
      <c r="R2041" s="348"/>
    </row>
    <row r="2042" spans="1:18" s="721" customFormat="1" ht="15">
      <c r="A2042" s="714" t="s">
        <v>4</v>
      </c>
      <c r="B2042" s="526" t="s">
        <v>591</v>
      </c>
      <c r="C2042" s="715" t="s">
        <v>1917</v>
      </c>
      <c r="D2042" s="526" t="s">
        <v>3163</v>
      </c>
      <c r="E2042" s="716" t="s">
        <v>3188</v>
      </c>
      <c r="F2042" s="717" t="s">
        <v>137</v>
      </c>
      <c r="G2042" s="715" t="s">
        <v>1947</v>
      </c>
      <c r="H2042" s="715" t="s">
        <v>3246</v>
      </c>
      <c r="I2042" s="526" t="s">
        <v>5</v>
      </c>
      <c r="J2042" s="526" t="s">
        <v>66</v>
      </c>
      <c r="K2042" s="718">
        <v>1</v>
      </c>
      <c r="L2042" s="719"/>
      <c r="M2042" s="450">
        <v>62</v>
      </c>
      <c r="N2042" s="450">
        <v>62</v>
      </c>
      <c r="O2042" s="726">
        <f t="shared" si="66"/>
        <v>1</v>
      </c>
      <c r="P2042" s="727">
        <v>1</v>
      </c>
      <c r="Q2042" s="352">
        <f t="shared" si="67"/>
        <v>100</v>
      </c>
      <c r="R2042" s="348"/>
    </row>
    <row r="2043" spans="1:18" s="721" customFormat="1" ht="15">
      <c r="A2043" s="714" t="s">
        <v>4</v>
      </c>
      <c r="B2043" s="526" t="s">
        <v>591</v>
      </c>
      <c r="C2043" s="715" t="s">
        <v>1917</v>
      </c>
      <c r="D2043" s="526" t="s">
        <v>3164</v>
      </c>
      <c r="E2043" s="716"/>
      <c r="F2043" s="717" t="s">
        <v>137</v>
      </c>
      <c r="G2043" s="715" t="s">
        <v>1947</v>
      </c>
      <c r="H2043" s="715" t="s">
        <v>3246</v>
      </c>
      <c r="I2043" s="526" t="s">
        <v>5</v>
      </c>
      <c r="J2043" s="526" t="s">
        <v>66</v>
      </c>
      <c r="K2043" s="718">
        <v>1</v>
      </c>
      <c r="L2043" s="719"/>
      <c r="M2043" s="450">
        <v>25</v>
      </c>
      <c r="N2043" s="450">
        <v>25</v>
      </c>
      <c r="O2043" s="726">
        <f t="shared" si="66"/>
        <v>1</v>
      </c>
      <c r="P2043" s="727">
        <v>1</v>
      </c>
      <c r="Q2043" s="352">
        <f t="shared" si="67"/>
        <v>100</v>
      </c>
      <c r="R2043" s="348"/>
    </row>
    <row r="2044" spans="1:18" s="721" customFormat="1" ht="15">
      <c r="A2044" s="714" t="s">
        <v>4</v>
      </c>
      <c r="B2044" s="526" t="s">
        <v>591</v>
      </c>
      <c r="C2044" s="715" t="s">
        <v>1920</v>
      </c>
      <c r="D2044" s="526" t="s">
        <v>3164</v>
      </c>
      <c r="E2044" s="716"/>
      <c r="F2044" s="717" t="s">
        <v>137</v>
      </c>
      <c r="G2044" s="715" t="s">
        <v>1947</v>
      </c>
      <c r="H2044" s="715" t="s">
        <v>3246</v>
      </c>
      <c r="I2044" s="526" t="s">
        <v>5</v>
      </c>
      <c r="J2044" s="526" t="s">
        <v>66</v>
      </c>
      <c r="K2044" s="718">
        <v>1</v>
      </c>
      <c r="L2044" s="719"/>
      <c r="M2044" s="450">
        <v>26</v>
      </c>
      <c r="N2044" s="450">
        <v>26</v>
      </c>
      <c r="O2044" s="726">
        <f t="shared" si="66"/>
        <v>1</v>
      </c>
      <c r="P2044" s="727">
        <v>1</v>
      </c>
      <c r="Q2044" s="352">
        <f t="shared" si="67"/>
        <v>100</v>
      </c>
      <c r="R2044" s="348"/>
    </row>
    <row r="2045" spans="1:18" s="721" customFormat="1" ht="15">
      <c r="A2045" s="714" t="s">
        <v>4</v>
      </c>
      <c r="B2045" s="526" t="s">
        <v>3160</v>
      </c>
      <c r="C2045" s="715" t="s">
        <v>38</v>
      </c>
      <c r="D2045" s="526" t="s">
        <v>3155</v>
      </c>
      <c r="E2045" s="716" t="s">
        <v>3156</v>
      </c>
      <c r="F2045" s="717" t="s">
        <v>137</v>
      </c>
      <c r="G2045" s="715" t="s">
        <v>3250</v>
      </c>
      <c r="H2045" s="715" t="s">
        <v>3246</v>
      </c>
      <c r="I2045" s="526" t="s">
        <v>5</v>
      </c>
      <c r="J2045" s="526" t="s">
        <v>3247</v>
      </c>
      <c r="K2045" s="718">
        <v>1</v>
      </c>
      <c r="L2045" s="719"/>
      <c r="M2045" s="450">
        <v>115</v>
      </c>
      <c r="N2045" s="450">
        <v>115</v>
      </c>
      <c r="O2045" s="726">
        <f>N2045/M2045</f>
        <v>1</v>
      </c>
      <c r="P2045" s="727">
        <v>1</v>
      </c>
      <c r="Q2045" s="352">
        <f>N2045/(M2045*K2045/100)</f>
        <v>100.00000000000001</v>
      </c>
      <c r="R2045" s="348"/>
    </row>
    <row r="2046" spans="1:18" s="721" customFormat="1" ht="15">
      <c r="A2046" s="714" t="s">
        <v>4</v>
      </c>
      <c r="B2046" s="526" t="s">
        <v>3160</v>
      </c>
      <c r="C2046" s="715" t="s">
        <v>38</v>
      </c>
      <c r="D2046" s="526" t="s">
        <v>3157</v>
      </c>
      <c r="E2046" s="716"/>
      <c r="F2046" s="717" t="s">
        <v>137</v>
      </c>
      <c r="G2046" s="715" t="s">
        <v>3250</v>
      </c>
      <c r="H2046" s="715" t="s">
        <v>3246</v>
      </c>
      <c r="I2046" s="526" t="s">
        <v>5</v>
      </c>
      <c r="J2046" s="526" t="s">
        <v>66</v>
      </c>
      <c r="K2046" s="718">
        <v>1</v>
      </c>
      <c r="L2046" s="719"/>
      <c r="M2046" s="450">
        <v>139</v>
      </c>
      <c r="N2046" s="450">
        <v>139</v>
      </c>
      <c r="O2046" s="726">
        <f t="shared" ref="O2046:O2104" si="68">N2046/M2046</f>
        <v>1</v>
      </c>
      <c r="P2046" s="727">
        <v>1</v>
      </c>
      <c r="Q2046" s="352">
        <f t="shared" ref="Q2046:Q2104" si="69">N2046/(M2046*K2046/100)</f>
        <v>100</v>
      </c>
      <c r="R2046" s="348"/>
    </row>
    <row r="2047" spans="1:18" s="721" customFormat="1" ht="15">
      <c r="A2047" s="714" t="s">
        <v>4</v>
      </c>
      <c r="B2047" s="526" t="s">
        <v>3160</v>
      </c>
      <c r="C2047" s="715" t="s">
        <v>38</v>
      </c>
      <c r="D2047" s="526" t="s">
        <v>3158</v>
      </c>
      <c r="E2047" s="716" t="s">
        <v>3159</v>
      </c>
      <c r="F2047" s="717" t="s">
        <v>137</v>
      </c>
      <c r="G2047" s="715" t="s">
        <v>3250</v>
      </c>
      <c r="H2047" s="715" t="s">
        <v>3246</v>
      </c>
      <c r="I2047" s="526" t="s">
        <v>5</v>
      </c>
      <c r="J2047" s="526" t="s">
        <v>66</v>
      </c>
      <c r="K2047" s="718">
        <v>1</v>
      </c>
      <c r="L2047" s="719"/>
      <c r="M2047" s="450">
        <v>25</v>
      </c>
      <c r="N2047" s="450">
        <v>25</v>
      </c>
      <c r="O2047" s="726">
        <f t="shared" si="68"/>
        <v>1</v>
      </c>
      <c r="P2047" s="727">
        <v>1</v>
      </c>
      <c r="Q2047" s="352">
        <f t="shared" si="69"/>
        <v>100</v>
      </c>
      <c r="R2047" s="348"/>
    </row>
    <row r="2048" spans="1:18" s="721" customFormat="1" ht="15">
      <c r="A2048" s="714" t="s">
        <v>4</v>
      </c>
      <c r="B2048" s="526" t="s">
        <v>3160</v>
      </c>
      <c r="C2048" s="715" t="s">
        <v>1913</v>
      </c>
      <c r="D2048" s="526" t="s">
        <v>3161</v>
      </c>
      <c r="E2048" s="716"/>
      <c r="F2048" s="717" t="s">
        <v>137</v>
      </c>
      <c r="G2048" s="715" t="s">
        <v>3250</v>
      </c>
      <c r="H2048" s="715" t="s">
        <v>3246</v>
      </c>
      <c r="I2048" s="526" t="s">
        <v>5</v>
      </c>
      <c r="J2048" s="526" t="s">
        <v>66</v>
      </c>
      <c r="K2048" s="718">
        <v>1</v>
      </c>
      <c r="L2048" s="719"/>
      <c r="M2048" s="450">
        <v>1814</v>
      </c>
      <c r="N2048" s="450">
        <v>1814</v>
      </c>
      <c r="O2048" s="726">
        <f t="shared" si="68"/>
        <v>1</v>
      </c>
      <c r="P2048" s="727">
        <v>1</v>
      </c>
      <c r="Q2048" s="352">
        <f t="shared" si="69"/>
        <v>100</v>
      </c>
      <c r="R2048" s="348"/>
    </row>
    <row r="2049" spans="1:18" s="721" customFormat="1" ht="15">
      <c r="A2049" s="714" t="s">
        <v>4</v>
      </c>
      <c r="B2049" s="526" t="s">
        <v>3160</v>
      </c>
      <c r="C2049" s="715" t="s">
        <v>1913</v>
      </c>
      <c r="D2049" s="526" t="s">
        <v>3155</v>
      </c>
      <c r="E2049" s="716"/>
      <c r="F2049" s="717" t="s">
        <v>137</v>
      </c>
      <c r="G2049" s="715" t="s">
        <v>3250</v>
      </c>
      <c r="H2049" s="715" t="s">
        <v>3246</v>
      </c>
      <c r="I2049" s="526" t="s">
        <v>5</v>
      </c>
      <c r="J2049" s="526" t="s">
        <v>66</v>
      </c>
      <c r="K2049" s="718">
        <v>1</v>
      </c>
      <c r="L2049" s="719"/>
      <c r="M2049" s="450">
        <v>14</v>
      </c>
      <c r="N2049" s="450">
        <v>14</v>
      </c>
      <c r="O2049" s="726">
        <f t="shared" si="68"/>
        <v>1</v>
      </c>
      <c r="P2049" s="727">
        <v>1</v>
      </c>
      <c r="Q2049" s="352">
        <f t="shared" si="69"/>
        <v>99.999999999999986</v>
      </c>
      <c r="R2049" s="348"/>
    </row>
    <row r="2050" spans="1:18" s="721" customFormat="1" ht="15">
      <c r="A2050" s="714" t="s">
        <v>4</v>
      </c>
      <c r="B2050" s="526" t="s">
        <v>3160</v>
      </c>
      <c r="C2050" s="715" t="s">
        <v>1913</v>
      </c>
      <c r="D2050" s="526" t="s">
        <v>3157</v>
      </c>
      <c r="E2050" s="716"/>
      <c r="F2050" s="717" t="s">
        <v>137</v>
      </c>
      <c r="G2050" s="715" t="s">
        <v>3250</v>
      </c>
      <c r="H2050" s="715" t="s">
        <v>3246</v>
      </c>
      <c r="I2050" s="526" t="s">
        <v>5</v>
      </c>
      <c r="J2050" s="526" t="s">
        <v>66</v>
      </c>
      <c r="K2050" s="718">
        <v>1</v>
      </c>
      <c r="L2050" s="719"/>
      <c r="M2050" s="450">
        <v>84</v>
      </c>
      <c r="N2050" s="450">
        <v>84</v>
      </c>
      <c r="O2050" s="726">
        <f t="shared" si="68"/>
        <v>1</v>
      </c>
      <c r="P2050" s="727">
        <v>1</v>
      </c>
      <c r="Q2050" s="352">
        <f t="shared" si="69"/>
        <v>100</v>
      </c>
      <c r="R2050" s="348"/>
    </row>
    <row r="2051" spans="1:18" s="721" customFormat="1" ht="15">
      <c r="A2051" s="714" t="s">
        <v>4</v>
      </c>
      <c r="B2051" s="526" t="s">
        <v>3160</v>
      </c>
      <c r="C2051" s="715" t="s">
        <v>1914</v>
      </c>
      <c r="D2051" s="526" t="s">
        <v>3157</v>
      </c>
      <c r="E2051" s="716" t="s">
        <v>3162</v>
      </c>
      <c r="F2051" s="717" t="s">
        <v>137</v>
      </c>
      <c r="G2051" s="715" t="s">
        <v>3250</v>
      </c>
      <c r="H2051" s="715" t="s">
        <v>3246</v>
      </c>
      <c r="I2051" s="526" t="s">
        <v>5</v>
      </c>
      <c r="J2051" s="526" t="s">
        <v>66</v>
      </c>
      <c r="K2051" s="718">
        <v>1</v>
      </c>
      <c r="L2051" s="719"/>
      <c r="M2051" s="450">
        <v>66</v>
      </c>
      <c r="N2051" s="450">
        <v>66</v>
      </c>
      <c r="O2051" s="726">
        <f t="shared" si="68"/>
        <v>1</v>
      </c>
      <c r="P2051" s="727">
        <v>1</v>
      </c>
      <c r="Q2051" s="352">
        <f t="shared" si="69"/>
        <v>100</v>
      </c>
      <c r="R2051" s="348"/>
    </row>
    <row r="2052" spans="1:18" s="721" customFormat="1" ht="15">
      <c r="A2052" s="714" t="s">
        <v>4</v>
      </c>
      <c r="B2052" s="526" t="s">
        <v>3160</v>
      </c>
      <c r="C2052" s="715" t="s">
        <v>1914</v>
      </c>
      <c r="D2052" s="526" t="s">
        <v>3158</v>
      </c>
      <c r="E2052" s="716"/>
      <c r="F2052" s="717" t="s">
        <v>137</v>
      </c>
      <c r="G2052" s="715" t="s">
        <v>3250</v>
      </c>
      <c r="H2052" s="715" t="s">
        <v>3246</v>
      </c>
      <c r="I2052" s="526" t="s">
        <v>5</v>
      </c>
      <c r="J2052" s="526" t="s">
        <v>66</v>
      </c>
      <c r="K2052" s="718">
        <v>1</v>
      </c>
      <c r="L2052" s="719"/>
      <c r="M2052" s="450">
        <v>75</v>
      </c>
      <c r="N2052" s="450">
        <v>75</v>
      </c>
      <c r="O2052" s="726">
        <f t="shared" si="68"/>
        <v>1</v>
      </c>
      <c r="P2052" s="727">
        <v>1</v>
      </c>
      <c r="Q2052" s="352">
        <f t="shared" si="69"/>
        <v>100</v>
      </c>
      <c r="R2052" s="348"/>
    </row>
    <row r="2053" spans="1:18" s="721" customFormat="1" ht="15">
      <c r="A2053" s="714" t="s">
        <v>4</v>
      </c>
      <c r="B2053" s="526" t="s">
        <v>3160</v>
      </c>
      <c r="C2053" s="715" t="s">
        <v>1914</v>
      </c>
      <c r="D2053" s="526" t="s">
        <v>3163</v>
      </c>
      <c r="E2053" s="716"/>
      <c r="F2053" s="717" t="s">
        <v>137</v>
      </c>
      <c r="G2053" s="715" t="s">
        <v>3250</v>
      </c>
      <c r="H2053" s="715" t="s">
        <v>3246</v>
      </c>
      <c r="I2053" s="526" t="s">
        <v>5</v>
      </c>
      <c r="J2053" s="526" t="s">
        <v>66</v>
      </c>
      <c r="K2053" s="718">
        <v>1</v>
      </c>
      <c r="L2053" s="719"/>
      <c r="M2053" s="450">
        <v>108</v>
      </c>
      <c r="N2053" s="450">
        <v>108</v>
      </c>
      <c r="O2053" s="726">
        <f t="shared" si="68"/>
        <v>1</v>
      </c>
      <c r="P2053" s="727">
        <v>1</v>
      </c>
      <c r="Q2053" s="352">
        <f t="shared" si="69"/>
        <v>100</v>
      </c>
      <c r="R2053" s="348"/>
    </row>
    <row r="2054" spans="1:18" s="721" customFormat="1" ht="15">
      <c r="A2054" s="714" t="s">
        <v>4</v>
      </c>
      <c r="B2054" s="526" t="s">
        <v>3160</v>
      </c>
      <c r="C2054" s="715" t="s">
        <v>1914</v>
      </c>
      <c r="D2054" s="526" t="s">
        <v>3164</v>
      </c>
      <c r="E2054" s="716"/>
      <c r="F2054" s="717" t="s">
        <v>137</v>
      </c>
      <c r="G2054" s="715" t="s">
        <v>3250</v>
      </c>
      <c r="H2054" s="715" t="s">
        <v>3246</v>
      </c>
      <c r="I2054" s="526" t="s">
        <v>5</v>
      </c>
      <c r="J2054" s="526" t="s">
        <v>66</v>
      </c>
      <c r="K2054" s="718">
        <v>1</v>
      </c>
      <c r="L2054" s="719"/>
      <c r="M2054" s="450">
        <v>13</v>
      </c>
      <c r="N2054" s="450">
        <v>13</v>
      </c>
      <c r="O2054" s="726">
        <f t="shared" si="68"/>
        <v>1</v>
      </c>
      <c r="P2054" s="727">
        <v>1</v>
      </c>
      <c r="Q2054" s="352">
        <f t="shared" si="69"/>
        <v>100</v>
      </c>
      <c r="R2054" s="348"/>
    </row>
    <row r="2055" spans="1:18" s="721" customFormat="1" ht="15">
      <c r="A2055" s="714" t="s">
        <v>4</v>
      </c>
      <c r="B2055" s="526" t="s">
        <v>3160</v>
      </c>
      <c r="C2055" s="715" t="s">
        <v>1915</v>
      </c>
      <c r="D2055" s="526" t="s">
        <v>3155</v>
      </c>
      <c r="E2055" s="716"/>
      <c r="F2055" s="717" t="s">
        <v>137</v>
      </c>
      <c r="G2055" s="715" t="s">
        <v>3250</v>
      </c>
      <c r="H2055" s="715" t="s">
        <v>3246</v>
      </c>
      <c r="I2055" s="526" t="s">
        <v>5</v>
      </c>
      <c r="J2055" s="526" t="s">
        <v>66</v>
      </c>
      <c r="K2055" s="718">
        <v>1</v>
      </c>
      <c r="L2055" s="719"/>
      <c r="M2055" s="450">
        <v>71</v>
      </c>
      <c r="N2055" s="450">
        <v>71</v>
      </c>
      <c r="O2055" s="726">
        <f t="shared" si="68"/>
        <v>1</v>
      </c>
      <c r="P2055" s="727">
        <v>1</v>
      </c>
      <c r="Q2055" s="352">
        <f t="shared" si="69"/>
        <v>100</v>
      </c>
      <c r="R2055" s="348"/>
    </row>
    <row r="2056" spans="1:18" s="721" customFormat="1" ht="15">
      <c r="A2056" s="714" t="s">
        <v>4</v>
      </c>
      <c r="B2056" s="526" t="s">
        <v>3160</v>
      </c>
      <c r="C2056" s="715" t="s">
        <v>1915</v>
      </c>
      <c r="D2056" s="526" t="s">
        <v>3155</v>
      </c>
      <c r="E2056" s="716" t="s">
        <v>3165</v>
      </c>
      <c r="F2056" s="717" t="s">
        <v>137</v>
      </c>
      <c r="G2056" s="715" t="s">
        <v>3250</v>
      </c>
      <c r="H2056" s="715" t="s">
        <v>3246</v>
      </c>
      <c r="I2056" s="526" t="s">
        <v>5</v>
      </c>
      <c r="J2056" s="526" t="s">
        <v>66</v>
      </c>
      <c r="K2056" s="718">
        <v>1</v>
      </c>
      <c r="L2056" s="719" t="s">
        <v>3166</v>
      </c>
      <c r="M2056" s="450">
        <v>12</v>
      </c>
      <c r="N2056" s="450">
        <v>12</v>
      </c>
      <c r="O2056" s="726">
        <f t="shared" si="68"/>
        <v>1</v>
      </c>
      <c r="P2056" s="727">
        <v>1</v>
      </c>
      <c r="Q2056" s="352">
        <f t="shared" si="69"/>
        <v>100</v>
      </c>
      <c r="R2056" s="348"/>
    </row>
    <row r="2057" spans="1:18" s="721" customFormat="1" ht="15">
      <c r="A2057" s="714" t="s">
        <v>4</v>
      </c>
      <c r="B2057" s="526" t="s">
        <v>3160</v>
      </c>
      <c r="C2057" s="715" t="s">
        <v>1915</v>
      </c>
      <c r="D2057" s="526" t="s">
        <v>3157</v>
      </c>
      <c r="E2057" s="716"/>
      <c r="F2057" s="717" t="s">
        <v>137</v>
      </c>
      <c r="G2057" s="715" t="s">
        <v>3250</v>
      </c>
      <c r="H2057" s="715" t="s">
        <v>3246</v>
      </c>
      <c r="I2057" s="526" t="s">
        <v>5</v>
      </c>
      <c r="J2057" s="526" t="s">
        <v>66</v>
      </c>
      <c r="K2057" s="718">
        <v>1</v>
      </c>
      <c r="L2057" s="719"/>
      <c r="M2057" s="450">
        <v>58</v>
      </c>
      <c r="N2057" s="450">
        <v>58</v>
      </c>
      <c r="O2057" s="726">
        <f t="shared" si="68"/>
        <v>1</v>
      </c>
      <c r="P2057" s="727">
        <v>1</v>
      </c>
      <c r="Q2057" s="352">
        <f t="shared" si="69"/>
        <v>100</v>
      </c>
      <c r="R2057" s="348"/>
    </row>
    <row r="2058" spans="1:18" s="721" customFormat="1" ht="15">
      <c r="A2058" s="714" t="s">
        <v>4</v>
      </c>
      <c r="B2058" s="526" t="s">
        <v>3160</v>
      </c>
      <c r="C2058" s="715" t="s">
        <v>1916</v>
      </c>
      <c r="D2058" s="526" t="s">
        <v>3155</v>
      </c>
      <c r="E2058" s="716" t="s">
        <v>3167</v>
      </c>
      <c r="F2058" s="717" t="s">
        <v>137</v>
      </c>
      <c r="G2058" s="715" t="s">
        <v>3250</v>
      </c>
      <c r="H2058" s="715" t="s">
        <v>3246</v>
      </c>
      <c r="I2058" s="526" t="s">
        <v>5</v>
      </c>
      <c r="J2058" s="526" t="s">
        <v>66</v>
      </c>
      <c r="K2058" s="718">
        <v>1</v>
      </c>
      <c r="L2058" s="719"/>
      <c r="M2058" s="450">
        <v>63</v>
      </c>
      <c r="N2058" s="450">
        <v>63</v>
      </c>
      <c r="O2058" s="726">
        <f t="shared" si="68"/>
        <v>1</v>
      </c>
      <c r="P2058" s="727">
        <v>1</v>
      </c>
      <c r="Q2058" s="352">
        <f t="shared" si="69"/>
        <v>100</v>
      </c>
      <c r="R2058" s="348"/>
    </row>
    <row r="2059" spans="1:18" s="721" customFormat="1" ht="15">
      <c r="A2059" s="714" t="s">
        <v>4</v>
      </c>
      <c r="B2059" s="526" t="s">
        <v>3160</v>
      </c>
      <c r="C2059" s="715" t="s">
        <v>1916</v>
      </c>
      <c r="D2059" s="526" t="s">
        <v>3155</v>
      </c>
      <c r="E2059" s="716" t="s">
        <v>3168</v>
      </c>
      <c r="F2059" s="717" t="s">
        <v>137</v>
      </c>
      <c r="G2059" s="715" t="s">
        <v>3250</v>
      </c>
      <c r="H2059" s="715" t="s">
        <v>3246</v>
      </c>
      <c r="I2059" s="526" t="s">
        <v>5</v>
      </c>
      <c r="J2059" s="526" t="s">
        <v>66</v>
      </c>
      <c r="K2059" s="718">
        <v>1</v>
      </c>
      <c r="L2059" s="719" t="s">
        <v>3166</v>
      </c>
      <c r="M2059" s="450">
        <v>43</v>
      </c>
      <c r="N2059" s="450">
        <v>43</v>
      </c>
      <c r="O2059" s="726">
        <f t="shared" si="68"/>
        <v>1</v>
      </c>
      <c r="P2059" s="727">
        <v>1</v>
      </c>
      <c r="Q2059" s="352">
        <f t="shared" si="69"/>
        <v>100</v>
      </c>
      <c r="R2059" s="348"/>
    </row>
    <row r="2060" spans="1:18" s="721" customFormat="1" ht="15">
      <c r="A2060" s="714" t="s">
        <v>4</v>
      </c>
      <c r="B2060" s="526" t="s">
        <v>3160</v>
      </c>
      <c r="C2060" s="715" t="s">
        <v>1916</v>
      </c>
      <c r="D2060" s="526" t="s">
        <v>3157</v>
      </c>
      <c r="E2060" s="716"/>
      <c r="F2060" s="717" t="s">
        <v>137</v>
      </c>
      <c r="G2060" s="715" t="s">
        <v>3250</v>
      </c>
      <c r="H2060" s="715" t="s">
        <v>3246</v>
      </c>
      <c r="I2060" s="526" t="s">
        <v>5</v>
      </c>
      <c r="J2060" s="526" t="s">
        <v>66</v>
      </c>
      <c r="K2060" s="718">
        <v>1</v>
      </c>
      <c r="L2060" s="719"/>
      <c r="M2060" s="450">
        <v>81</v>
      </c>
      <c r="N2060" s="450">
        <v>81</v>
      </c>
      <c r="O2060" s="726">
        <f t="shared" si="68"/>
        <v>1</v>
      </c>
      <c r="P2060" s="727">
        <v>1</v>
      </c>
      <c r="Q2060" s="352">
        <f t="shared" si="69"/>
        <v>100</v>
      </c>
      <c r="R2060" s="348"/>
    </row>
    <row r="2061" spans="1:18" s="721" customFormat="1" ht="15">
      <c r="A2061" s="714" t="s">
        <v>4</v>
      </c>
      <c r="B2061" s="526" t="s">
        <v>3160</v>
      </c>
      <c r="C2061" s="715" t="s">
        <v>1916</v>
      </c>
      <c r="D2061" s="526" t="s">
        <v>3157</v>
      </c>
      <c r="E2061" s="716"/>
      <c r="F2061" s="717" t="s">
        <v>137</v>
      </c>
      <c r="G2061" s="715" t="s">
        <v>3250</v>
      </c>
      <c r="H2061" s="715" t="s">
        <v>3246</v>
      </c>
      <c r="I2061" s="526" t="s">
        <v>5</v>
      </c>
      <c r="J2061" s="526" t="s">
        <v>66</v>
      </c>
      <c r="K2061" s="718">
        <v>1</v>
      </c>
      <c r="L2061" s="719" t="s">
        <v>3166</v>
      </c>
      <c r="M2061" s="450">
        <v>27</v>
      </c>
      <c r="N2061" s="450">
        <v>27</v>
      </c>
      <c r="O2061" s="726">
        <f t="shared" si="68"/>
        <v>1</v>
      </c>
      <c r="P2061" s="727">
        <v>1</v>
      </c>
      <c r="Q2061" s="352">
        <f t="shared" si="69"/>
        <v>100</v>
      </c>
      <c r="R2061" s="348"/>
    </row>
    <row r="2062" spans="1:18" s="721" customFormat="1" ht="15">
      <c r="A2062" s="714" t="s">
        <v>4</v>
      </c>
      <c r="B2062" s="526" t="s">
        <v>3160</v>
      </c>
      <c r="C2062" s="715" t="s">
        <v>1916</v>
      </c>
      <c r="D2062" s="526" t="s">
        <v>3157</v>
      </c>
      <c r="E2062" s="716" t="s">
        <v>3169</v>
      </c>
      <c r="F2062" s="717" t="s">
        <v>137</v>
      </c>
      <c r="G2062" s="715" t="s">
        <v>3250</v>
      </c>
      <c r="H2062" s="715" t="s">
        <v>3246</v>
      </c>
      <c r="I2062" s="526" t="s">
        <v>5</v>
      </c>
      <c r="J2062" s="526" t="s">
        <v>66</v>
      </c>
      <c r="K2062" s="718">
        <v>1</v>
      </c>
      <c r="L2062" s="719" t="s">
        <v>3170</v>
      </c>
      <c r="M2062" s="450">
        <v>19</v>
      </c>
      <c r="N2062" s="450">
        <v>19</v>
      </c>
      <c r="O2062" s="726">
        <f t="shared" si="68"/>
        <v>1</v>
      </c>
      <c r="P2062" s="727">
        <v>1</v>
      </c>
      <c r="Q2062" s="352">
        <f t="shared" si="69"/>
        <v>100</v>
      </c>
      <c r="R2062" s="348"/>
    </row>
    <row r="2063" spans="1:18" s="721" customFormat="1" ht="15">
      <c r="A2063" s="714" t="s">
        <v>4</v>
      </c>
      <c r="B2063" s="526" t="s">
        <v>3160</v>
      </c>
      <c r="C2063" s="715" t="s">
        <v>1916</v>
      </c>
      <c r="D2063" s="526" t="s">
        <v>3158</v>
      </c>
      <c r="E2063" s="716"/>
      <c r="F2063" s="717" t="s">
        <v>137</v>
      </c>
      <c r="G2063" s="715" t="s">
        <v>3250</v>
      </c>
      <c r="H2063" s="715" t="s">
        <v>3246</v>
      </c>
      <c r="I2063" s="526" t="s">
        <v>5</v>
      </c>
      <c r="J2063" s="526" t="s">
        <v>66</v>
      </c>
      <c r="K2063" s="718">
        <v>1</v>
      </c>
      <c r="L2063" s="719"/>
      <c r="M2063" s="450">
        <v>29</v>
      </c>
      <c r="N2063" s="450">
        <v>29</v>
      </c>
      <c r="O2063" s="726">
        <f t="shared" si="68"/>
        <v>1</v>
      </c>
      <c r="P2063" s="727">
        <v>1</v>
      </c>
      <c r="Q2063" s="352">
        <f t="shared" si="69"/>
        <v>100</v>
      </c>
      <c r="R2063" s="348"/>
    </row>
    <row r="2064" spans="1:18" s="721" customFormat="1" ht="15">
      <c r="A2064" s="714" t="s">
        <v>4</v>
      </c>
      <c r="B2064" s="526" t="s">
        <v>3160</v>
      </c>
      <c r="C2064" s="715" t="s">
        <v>1916</v>
      </c>
      <c r="D2064" s="526" t="s">
        <v>3163</v>
      </c>
      <c r="E2064" s="716"/>
      <c r="F2064" s="717" t="s">
        <v>137</v>
      </c>
      <c r="G2064" s="715" t="s">
        <v>3250</v>
      </c>
      <c r="H2064" s="715" t="s">
        <v>3246</v>
      </c>
      <c r="I2064" s="526" t="s">
        <v>5</v>
      </c>
      <c r="J2064" s="526" t="s">
        <v>66</v>
      </c>
      <c r="K2064" s="718">
        <v>1</v>
      </c>
      <c r="L2064" s="719"/>
      <c r="M2064" s="450">
        <v>25</v>
      </c>
      <c r="N2064" s="450">
        <v>25</v>
      </c>
      <c r="O2064" s="726">
        <f t="shared" si="68"/>
        <v>1</v>
      </c>
      <c r="P2064" s="727">
        <v>1</v>
      </c>
      <c r="Q2064" s="352">
        <f t="shared" si="69"/>
        <v>100</v>
      </c>
      <c r="R2064" s="348"/>
    </row>
    <row r="2065" spans="1:18" s="721" customFormat="1" ht="15">
      <c r="A2065" s="714" t="s">
        <v>4</v>
      </c>
      <c r="B2065" s="526" t="s">
        <v>3160</v>
      </c>
      <c r="C2065" s="715" t="s">
        <v>1916</v>
      </c>
      <c r="D2065" s="526" t="s">
        <v>3163</v>
      </c>
      <c r="E2065" s="716" t="s">
        <v>3171</v>
      </c>
      <c r="F2065" s="717" t="s">
        <v>137</v>
      </c>
      <c r="G2065" s="715" t="s">
        <v>3250</v>
      </c>
      <c r="H2065" s="715" t="s">
        <v>3246</v>
      </c>
      <c r="I2065" s="526" t="s">
        <v>5</v>
      </c>
      <c r="J2065" s="526" t="s">
        <v>66</v>
      </c>
      <c r="K2065" s="718">
        <v>1</v>
      </c>
      <c r="L2065" s="719" t="s">
        <v>3166</v>
      </c>
      <c r="M2065" s="450">
        <v>22</v>
      </c>
      <c r="N2065" s="450">
        <v>22</v>
      </c>
      <c r="O2065" s="726">
        <f t="shared" si="68"/>
        <v>1</v>
      </c>
      <c r="P2065" s="727">
        <v>1</v>
      </c>
      <c r="Q2065" s="352">
        <f t="shared" si="69"/>
        <v>100</v>
      </c>
      <c r="R2065" s="348"/>
    </row>
    <row r="2066" spans="1:18" s="721" customFormat="1" ht="15">
      <c r="A2066" s="714" t="s">
        <v>4</v>
      </c>
      <c r="B2066" s="526" t="s">
        <v>3160</v>
      </c>
      <c r="C2066" s="715" t="s">
        <v>1917</v>
      </c>
      <c r="D2066" s="526" t="s">
        <v>3158</v>
      </c>
      <c r="E2066" s="716" t="s">
        <v>3172</v>
      </c>
      <c r="F2066" s="717" t="s">
        <v>137</v>
      </c>
      <c r="G2066" s="715" t="s">
        <v>3250</v>
      </c>
      <c r="H2066" s="715" t="s">
        <v>3246</v>
      </c>
      <c r="I2066" s="526" t="s">
        <v>5</v>
      </c>
      <c r="J2066" s="526" t="s">
        <v>66</v>
      </c>
      <c r="K2066" s="718">
        <v>1</v>
      </c>
      <c r="L2066" s="719"/>
      <c r="M2066" s="450">
        <v>11</v>
      </c>
      <c r="N2066" s="450">
        <v>11</v>
      </c>
      <c r="O2066" s="726">
        <f t="shared" si="68"/>
        <v>1</v>
      </c>
      <c r="P2066" s="727">
        <v>1</v>
      </c>
      <c r="Q2066" s="352">
        <f t="shared" si="69"/>
        <v>100</v>
      </c>
      <c r="R2066" s="348"/>
    </row>
    <row r="2067" spans="1:18" s="721" customFormat="1" ht="15">
      <c r="A2067" s="714" t="s">
        <v>4</v>
      </c>
      <c r="B2067" s="526" t="s">
        <v>3160</v>
      </c>
      <c r="C2067" s="715" t="s">
        <v>1917</v>
      </c>
      <c r="D2067" s="526" t="s">
        <v>3163</v>
      </c>
      <c r="E2067" s="716"/>
      <c r="F2067" s="717" t="s">
        <v>137</v>
      </c>
      <c r="G2067" s="715" t="s">
        <v>3250</v>
      </c>
      <c r="H2067" s="715" t="s">
        <v>3246</v>
      </c>
      <c r="I2067" s="526" t="s">
        <v>5</v>
      </c>
      <c r="J2067" s="526" t="s">
        <v>66</v>
      </c>
      <c r="K2067" s="718">
        <v>1</v>
      </c>
      <c r="L2067" s="719"/>
      <c r="M2067" s="450">
        <v>30</v>
      </c>
      <c r="N2067" s="450">
        <v>30</v>
      </c>
      <c r="O2067" s="726">
        <f t="shared" si="68"/>
        <v>1</v>
      </c>
      <c r="P2067" s="727">
        <v>1</v>
      </c>
      <c r="Q2067" s="352">
        <f t="shared" si="69"/>
        <v>100</v>
      </c>
      <c r="R2067" s="348"/>
    </row>
    <row r="2068" spans="1:18" s="721" customFormat="1" ht="15">
      <c r="A2068" s="714" t="s">
        <v>4</v>
      </c>
      <c r="B2068" s="526" t="s">
        <v>3160</v>
      </c>
      <c r="C2068" s="715" t="s">
        <v>1918</v>
      </c>
      <c r="D2068" s="526" t="s">
        <v>3163</v>
      </c>
      <c r="E2068" s="716" t="s">
        <v>3173</v>
      </c>
      <c r="F2068" s="717" t="s">
        <v>137</v>
      </c>
      <c r="G2068" s="715" t="s">
        <v>3250</v>
      </c>
      <c r="H2068" s="715" t="s">
        <v>3246</v>
      </c>
      <c r="I2068" s="526" t="s">
        <v>5</v>
      </c>
      <c r="J2068" s="526" t="s">
        <v>66</v>
      </c>
      <c r="K2068" s="718">
        <v>1</v>
      </c>
      <c r="L2068" s="719"/>
      <c r="M2068" s="450">
        <v>55</v>
      </c>
      <c r="N2068" s="450">
        <v>55</v>
      </c>
      <c r="O2068" s="726">
        <f t="shared" si="68"/>
        <v>1</v>
      </c>
      <c r="P2068" s="727">
        <v>1</v>
      </c>
      <c r="Q2068" s="352">
        <f t="shared" si="69"/>
        <v>99.999999999999986</v>
      </c>
      <c r="R2068" s="348"/>
    </row>
    <row r="2069" spans="1:18" s="721" customFormat="1" ht="15">
      <c r="A2069" s="714" t="s">
        <v>4</v>
      </c>
      <c r="B2069" s="526" t="s">
        <v>3160</v>
      </c>
      <c r="C2069" s="715" t="s">
        <v>1919</v>
      </c>
      <c r="D2069" s="526" t="s">
        <v>3161</v>
      </c>
      <c r="E2069" s="716"/>
      <c r="F2069" s="717" t="s">
        <v>137</v>
      </c>
      <c r="G2069" s="715" t="s">
        <v>3250</v>
      </c>
      <c r="H2069" s="715" t="s">
        <v>3246</v>
      </c>
      <c r="I2069" s="526" t="s">
        <v>5</v>
      </c>
      <c r="J2069" s="526" t="s">
        <v>66</v>
      </c>
      <c r="K2069" s="718">
        <v>1</v>
      </c>
      <c r="L2069" s="719"/>
      <c r="M2069" s="450">
        <v>1954</v>
      </c>
      <c r="N2069" s="450">
        <v>1954</v>
      </c>
      <c r="O2069" s="726">
        <f t="shared" si="68"/>
        <v>1</v>
      </c>
      <c r="P2069" s="727">
        <v>1</v>
      </c>
      <c r="Q2069" s="352">
        <f t="shared" si="69"/>
        <v>100</v>
      </c>
      <c r="R2069" s="348"/>
    </row>
    <row r="2070" spans="1:18" s="721" customFormat="1" ht="15">
      <c r="A2070" s="714" t="s">
        <v>4</v>
      </c>
      <c r="B2070" s="526" t="s">
        <v>3160</v>
      </c>
      <c r="C2070" s="715" t="s">
        <v>1919</v>
      </c>
      <c r="D2070" s="526" t="s">
        <v>3161</v>
      </c>
      <c r="E2070" s="716"/>
      <c r="F2070" s="717" t="s">
        <v>137</v>
      </c>
      <c r="G2070" s="715" t="s">
        <v>3250</v>
      </c>
      <c r="H2070" s="715" t="s">
        <v>3246</v>
      </c>
      <c r="I2070" s="526" t="s">
        <v>5</v>
      </c>
      <c r="J2070" s="526" t="s">
        <v>66</v>
      </c>
      <c r="K2070" s="718">
        <v>1</v>
      </c>
      <c r="L2070" s="719" t="s">
        <v>3166</v>
      </c>
      <c r="M2070" s="450">
        <v>465</v>
      </c>
      <c r="N2070" s="450">
        <v>465</v>
      </c>
      <c r="O2070" s="726">
        <f t="shared" si="68"/>
        <v>1</v>
      </c>
      <c r="P2070" s="727">
        <v>1</v>
      </c>
      <c r="Q2070" s="352">
        <f t="shared" si="69"/>
        <v>99.999999999999986</v>
      </c>
      <c r="R2070" s="348"/>
    </row>
    <row r="2071" spans="1:18" s="721" customFormat="1" ht="15">
      <c r="A2071" s="714" t="s">
        <v>4</v>
      </c>
      <c r="B2071" s="526" t="s">
        <v>3160</v>
      </c>
      <c r="C2071" s="715" t="s">
        <v>1919</v>
      </c>
      <c r="D2071" s="526" t="s">
        <v>3155</v>
      </c>
      <c r="E2071" s="716"/>
      <c r="F2071" s="717" t="s">
        <v>137</v>
      </c>
      <c r="G2071" s="715" t="s">
        <v>3250</v>
      </c>
      <c r="H2071" s="715" t="s">
        <v>3246</v>
      </c>
      <c r="I2071" s="526" t="s">
        <v>5</v>
      </c>
      <c r="J2071" s="526" t="s">
        <v>66</v>
      </c>
      <c r="K2071" s="718">
        <v>1</v>
      </c>
      <c r="L2071" s="719"/>
      <c r="M2071" s="450">
        <v>60</v>
      </c>
      <c r="N2071" s="450">
        <v>60</v>
      </c>
      <c r="O2071" s="726">
        <f t="shared" si="68"/>
        <v>1</v>
      </c>
      <c r="P2071" s="727">
        <v>1</v>
      </c>
      <c r="Q2071" s="352">
        <f t="shared" si="69"/>
        <v>100</v>
      </c>
      <c r="R2071" s="348"/>
    </row>
    <row r="2072" spans="1:18" s="721" customFormat="1" ht="15">
      <c r="A2072" s="714" t="s">
        <v>4</v>
      </c>
      <c r="B2072" s="526" t="s">
        <v>3160</v>
      </c>
      <c r="C2072" s="715" t="s">
        <v>1919</v>
      </c>
      <c r="D2072" s="526" t="s">
        <v>3155</v>
      </c>
      <c r="E2072" s="716" t="s">
        <v>3174</v>
      </c>
      <c r="F2072" s="717" t="s">
        <v>137</v>
      </c>
      <c r="G2072" s="715" t="s">
        <v>3250</v>
      </c>
      <c r="H2072" s="715" t="s">
        <v>3246</v>
      </c>
      <c r="I2072" s="526" t="s">
        <v>5</v>
      </c>
      <c r="J2072" s="526" t="s">
        <v>66</v>
      </c>
      <c r="K2072" s="718">
        <v>1</v>
      </c>
      <c r="L2072" s="719" t="s">
        <v>3166</v>
      </c>
      <c r="M2072" s="450">
        <v>20</v>
      </c>
      <c r="N2072" s="450">
        <v>20</v>
      </c>
      <c r="O2072" s="726">
        <f t="shared" si="68"/>
        <v>1</v>
      </c>
      <c r="P2072" s="727">
        <v>1</v>
      </c>
      <c r="Q2072" s="352">
        <f t="shared" si="69"/>
        <v>100</v>
      </c>
      <c r="R2072" s="348"/>
    </row>
    <row r="2073" spans="1:18" s="721" customFormat="1" ht="15">
      <c r="A2073" s="714" t="s">
        <v>4</v>
      </c>
      <c r="B2073" s="526" t="s">
        <v>3160</v>
      </c>
      <c r="C2073" s="715" t="s">
        <v>1919</v>
      </c>
      <c r="D2073" s="526" t="s">
        <v>3157</v>
      </c>
      <c r="E2073" s="716" t="s">
        <v>3175</v>
      </c>
      <c r="F2073" s="717" t="s">
        <v>137</v>
      </c>
      <c r="G2073" s="715" t="s">
        <v>3250</v>
      </c>
      <c r="H2073" s="715" t="s">
        <v>3246</v>
      </c>
      <c r="I2073" s="526" t="s">
        <v>5</v>
      </c>
      <c r="J2073" s="526" t="s">
        <v>66</v>
      </c>
      <c r="K2073" s="718">
        <v>1</v>
      </c>
      <c r="L2073" s="719"/>
      <c r="M2073" s="450">
        <v>42</v>
      </c>
      <c r="N2073" s="450">
        <v>42</v>
      </c>
      <c r="O2073" s="726">
        <f t="shared" si="68"/>
        <v>1</v>
      </c>
      <c r="P2073" s="727">
        <v>1</v>
      </c>
      <c r="Q2073" s="352">
        <f t="shared" si="69"/>
        <v>100</v>
      </c>
      <c r="R2073" s="348"/>
    </row>
    <row r="2074" spans="1:18" s="721" customFormat="1" ht="15">
      <c r="A2074" s="714" t="s">
        <v>4</v>
      </c>
      <c r="B2074" s="526" t="s">
        <v>3160</v>
      </c>
      <c r="C2074" s="715" t="s">
        <v>1920</v>
      </c>
      <c r="D2074" s="526" t="s">
        <v>3155</v>
      </c>
      <c r="E2074" s="716" t="s">
        <v>3176</v>
      </c>
      <c r="F2074" s="717" t="s">
        <v>137</v>
      </c>
      <c r="G2074" s="715" t="s">
        <v>3250</v>
      </c>
      <c r="H2074" s="715" t="s">
        <v>3246</v>
      </c>
      <c r="I2074" s="526" t="s">
        <v>5</v>
      </c>
      <c r="J2074" s="526" t="s">
        <v>66</v>
      </c>
      <c r="K2074" s="718">
        <v>1</v>
      </c>
      <c r="L2074" s="719"/>
      <c r="M2074" s="450">
        <v>18</v>
      </c>
      <c r="N2074" s="450">
        <v>18</v>
      </c>
      <c r="O2074" s="726">
        <f t="shared" si="68"/>
        <v>1</v>
      </c>
      <c r="P2074" s="727">
        <v>1</v>
      </c>
      <c r="Q2074" s="352">
        <f t="shared" si="69"/>
        <v>100</v>
      </c>
      <c r="R2074" s="348"/>
    </row>
    <row r="2075" spans="1:18" s="721" customFormat="1" ht="15">
      <c r="A2075" s="714" t="s">
        <v>4</v>
      </c>
      <c r="B2075" s="526" t="s">
        <v>3160</v>
      </c>
      <c r="C2075" s="715" t="s">
        <v>1920</v>
      </c>
      <c r="D2075" s="526" t="s">
        <v>3157</v>
      </c>
      <c r="E2075" s="716"/>
      <c r="F2075" s="717" t="s">
        <v>137</v>
      </c>
      <c r="G2075" s="715" t="s">
        <v>3250</v>
      </c>
      <c r="H2075" s="715" t="s">
        <v>3246</v>
      </c>
      <c r="I2075" s="526" t="s">
        <v>5</v>
      </c>
      <c r="J2075" s="526" t="s">
        <v>66</v>
      </c>
      <c r="K2075" s="718">
        <v>1</v>
      </c>
      <c r="L2075" s="719"/>
      <c r="M2075" s="450">
        <v>112</v>
      </c>
      <c r="N2075" s="450">
        <v>112</v>
      </c>
      <c r="O2075" s="726">
        <f t="shared" si="68"/>
        <v>1</v>
      </c>
      <c r="P2075" s="727">
        <v>1</v>
      </c>
      <c r="Q2075" s="352">
        <f t="shared" si="69"/>
        <v>99.999999999999986</v>
      </c>
      <c r="R2075" s="348"/>
    </row>
    <row r="2076" spans="1:18" s="721" customFormat="1" ht="15">
      <c r="A2076" s="714" t="s">
        <v>4</v>
      </c>
      <c r="B2076" s="526" t="s">
        <v>3160</v>
      </c>
      <c r="C2076" s="715" t="s">
        <v>1920</v>
      </c>
      <c r="D2076" s="526" t="s">
        <v>3157</v>
      </c>
      <c r="E2076" s="716" t="s">
        <v>3177</v>
      </c>
      <c r="F2076" s="717" t="s">
        <v>137</v>
      </c>
      <c r="G2076" s="715" t="s">
        <v>3250</v>
      </c>
      <c r="H2076" s="715" t="s">
        <v>3246</v>
      </c>
      <c r="I2076" s="526" t="s">
        <v>5</v>
      </c>
      <c r="J2076" s="526" t="s">
        <v>66</v>
      </c>
      <c r="K2076" s="718">
        <v>1</v>
      </c>
      <c r="L2076" s="719" t="s">
        <v>3166</v>
      </c>
      <c r="M2076" s="450">
        <v>16</v>
      </c>
      <c r="N2076" s="450">
        <v>16</v>
      </c>
      <c r="O2076" s="726">
        <f t="shared" si="68"/>
        <v>1</v>
      </c>
      <c r="P2076" s="727">
        <v>1</v>
      </c>
      <c r="Q2076" s="352">
        <f t="shared" si="69"/>
        <v>100</v>
      </c>
      <c r="R2076" s="348"/>
    </row>
    <row r="2077" spans="1:18" s="721" customFormat="1" ht="15">
      <c r="A2077" s="714" t="s">
        <v>4</v>
      </c>
      <c r="B2077" s="526" t="s">
        <v>3160</v>
      </c>
      <c r="C2077" s="715" t="s">
        <v>1920</v>
      </c>
      <c r="D2077" s="526" t="s">
        <v>3158</v>
      </c>
      <c r="E2077" s="716"/>
      <c r="F2077" s="717" t="s">
        <v>137</v>
      </c>
      <c r="G2077" s="715" t="s">
        <v>3250</v>
      </c>
      <c r="H2077" s="715" t="s">
        <v>3246</v>
      </c>
      <c r="I2077" s="526" t="s">
        <v>5</v>
      </c>
      <c r="J2077" s="526" t="s">
        <v>66</v>
      </c>
      <c r="K2077" s="718">
        <v>1</v>
      </c>
      <c r="L2077" s="719"/>
      <c r="M2077" s="450">
        <v>101</v>
      </c>
      <c r="N2077" s="450">
        <v>101</v>
      </c>
      <c r="O2077" s="726">
        <f t="shared" si="68"/>
        <v>1</v>
      </c>
      <c r="P2077" s="727">
        <v>1</v>
      </c>
      <c r="Q2077" s="352">
        <f t="shared" si="69"/>
        <v>100</v>
      </c>
      <c r="R2077" s="348"/>
    </row>
    <row r="2078" spans="1:18" s="721" customFormat="1" ht="15">
      <c r="A2078" s="714" t="s">
        <v>4</v>
      </c>
      <c r="B2078" s="526" t="s">
        <v>3160</v>
      </c>
      <c r="C2078" s="715" t="s">
        <v>1920</v>
      </c>
      <c r="D2078" s="526" t="s">
        <v>3163</v>
      </c>
      <c r="E2078" s="716"/>
      <c r="F2078" s="717" t="s">
        <v>137</v>
      </c>
      <c r="G2078" s="715" t="s">
        <v>3250</v>
      </c>
      <c r="H2078" s="715" t="s">
        <v>3246</v>
      </c>
      <c r="I2078" s="526" t="s">
        <v>5</v>
      </c>
      <c r="J2078" s="526" t="s">
        <v>66</v>
      </c>
      <c r="K2078" s="718">
        <v>1</v>
      </c>
      <c r="L2078" s="719"/>
      <c r="M2078" s="450">
        <v>81</v>
      </c>
      <c r="N2078" s="450">
        <v>81</v>
      </c>
      <c r="O2078" s="726">
        <f t="shared" si="68"/>
        <v>1</v>
      </c>
      <c r="P2078" s="727">
        <v>1</v>
      </c>
      <c r="Q2078" s="352">
        <f t="shared" si="69"/>
        <v>100</v>
      </c>
      <c r="R2078" s="348"/>
    </row>
    <row r="2079" spans="1:18" s="721" customFormat="1" ht="15">
      <c r="A2079" s="714" t="s">
        <v>4</v>
      </c>
      <c r="B2079" s="526" t="s">
        <v>3</v>
      </c>
      <c r="C2079" s="715" t="s">
        <v>38</v>
      </c>
      <c r="D2079" s="526" t="s">
        <v>3178</v>
      </c>
      <c r="E2079" s="716" t="s">
        <v>3179</v>
      </c>
      <c r="F2079" s="717" t="s">
        <v>137</v>
      </c>
      <c r="G2079" s="715" t="s">
        <v>3250</v>
      </c>
      <c r="H2079" s="715" t="s">
        <v>3246</v>
      </c>
      <c r="I2079" s="526" t="s">
        <v>5</v>
      </c>
      <c r="J2079" s="526" t="s">
        <v>66</v>
      </c>
      <c r="K2079" s="718">
        <v>1</v>
      </c>
      <c r="L2079" s="719"/>
      <c r="M2079" s="450">
        <v>85</v>
      </c>
      <c r="N2079" s="450">
        <v>85</v>
      </c>
      <c r="O2079" s="726">
        <f t="shared" si="68"/>
        <v>1</v>
      </c>
      <c r="P2079" s="727">
        <v>1</v>
      </c>
      <c r="Q2079" s="352">
        <f t="shared" si="69"/>
        <v>100</v>
      </c>
      <c r="R2079" s="348"/>
    </row>
    <row r="2080" spans="1:18" s="721" customFormat="1" ht="15">
      <c r="A2080" s="714" t="s">
        <v>4</v>
      </c>
      <c r="B2080" s="526" t="s">
        <v>3</v>
      </c>
      <c r="C2080" s="715" t="s">
        <v>38</v>
      </c>
      <c r="D2080" s="526" t="s">
        <v>3157</v>
      </c>
      <c r="E2080" s="716"/>
      <c r="F2080" s="717" t="s">
        <v>137</v>
      </c>
      <c r="G2080" s="715" t="s">
        <v>3250</v>
      </c>
      <c r="H2080" s="715" t="s">
        <v>3246</v>
      </c>
      <c r="I2080" s="526" t="s">
        <v>5</v>
      </c>
      <c r="J2080" s="526" t="s">
        <v>66</v>
      </c>
      <c r="K2080" s="718">
        <v>1</v>
      </c>
      <c r="L2080" s="719"/>
      <c r="M2080" s="450">
        <v>53</v>
      </c>
      <c r="N2080" s="450">
        <v>53</v>
      </c>
      <c r="O2080" s="726">
        <f t="shared" si="68"/>
        <v>1</v>
      </c>
      <c r="P2080" s="727">
        <v>1</v>
      </c>
      <c r="Q2080" s="352">
        <f t="shared" si="69"/>
        <v>100</v>
      </c>
      <c r="R2080" s="348"/>
    </row>
    <row r="2081" spans="1:18" s="721" customFormat="1" ht="15">
      <c r="A2081" s="714" t="s">
        <v>4</v>
      </c>
      <c r="B2081" s="526" t="s">
        <v>3</v>
      </c>
      <c r="C2081" s="715" t="s">
        <v>1913</v>
      </c>
      <c r="D2081" s="526" t="s">
        <v>3178</v>
      </c>
      <c r="E2081" s="716"/>
      <c r="F2081" s="717" t="s">
        <v>137</v>
      </c>
      <c r="G2081" s="715" t="s">
        <v>3250</v>
      </c>
      <c r="H2081" s="715" t="s">
        <v>3246</v>
      </c>
      <c r="I2081" s="526" t="s">
        <v>5</v>
      </c>
      <c r="J2081" s="526" t="s">
        <v>66</v>
      </c>
      <c r="K2081" s="718">
        <v>1</v>
      </c>
      <c r="L2081" s="719"/>
      <c r="M2081" s="450">
        <v>39</v>
      </c>
      <c r="N2081" s="450">
        <v>39</v>
      </c>
      <c r="O2081" s="726">
        <f t="shared" si="68"/>
        <v>1</v>
      </c>
      <c r="P2081" s="727">
        <v>1</v>
      </c>
      <c r="Q2081" s="352">
        <f t="shared" si="69"/>
        <v>100</v>
      </c>
      <c r="R2081" s="348"/>
    </row>
    <row r="2082" spans="1:18" s="721" customFormat="1" ht="15">
      <c r="A2082" s="714" t="s">
        <v>4</v>
      </c>
      <c r="B2082" s="526" t="s">
        <v>3</v>
      </c>
      <c r="C2082" s="715" t="s">
        <v>1913</v>
      </c>
      <c r="D2082" s="526" t="s">
        <v>3157</v>
      </c>
      <c r="E2082" s="716"/>
      <c r="F2082" s="717" t="s">
        <v>137</v>
      </c>
      <c r="G2082" s="715" t="s">
        <v>3250</v>
      </c>
      <c r="H2082" s="715" t="s">
        <v>3246</v>
      </c>
      <c r="I2082" s="526" t="s">
        <v>5</v>
      </c>
      <c r="J2082" s="526" t="s">
        <v>66</v>
      </c>
      <c r="K2082" s="718">
        <v>1</v>
      </c>
      <c r="L2082" s="719"/>
      <c r="M2082" s="450">
        <v>14</v>
      </c>
      <c r="N2082" s="450">
        <v>14</v>
      </c>
      <c r="O2082" s="726">
        <f t="shared" si="68"/>
        <v>1</v>
      </c>
      <c r="P2082" s="727">
        <v>1</v>
      </c>
      <c r="Q2082" s="352">
        <f t="shared" si="69"/>
        <v>99.999999999999986</v>
      </c>
      <c r="R2082" s="348"/>
    </row>
    <row r="2083" spans="1:18" s="721" customFormat="1" ht="15">
      <c r="A2083" s="714" t="s">
        <v>4</v>
      </c>
      <c r="B2083" s="526" t="s">
        <v>3</v>
      </c>
      <c r="C2083" s="715" t="s">
        <v>1914</v>
      </c>
      <c r="D2083" s="526" t="s">
        <v>3178</v>
      </c>
      <c r="E2083" s="716"/>
      <c r="F2083" s="717" t="s">
        <v>137</v>
      </c>
      <c r="G2083" s="715" t="s">
        <v>3250</v>
      </c>
      <c r="H2083" s="715" t="s">
        <v>3246</v>
      </c>
      <c r="I2083" s="526" t="s">
        <v>5</v>
      </c>
      <c r="J2083" s="526" t="s">
        <v>66</v>
      </c>
      <c r="K2083" s="718">
        <v>1</v>
      </c>
      <c r="L2083" s="719"/>
      <c r="M2083" s="450">
        <v>18</v>
      </c>
      <c r="N2083" s="450">
        <v>18</v>
      </c>
      <c r="O2083" s="726">
        <f t="shared" si="68"/>
        <v>1</v>
      </c>
      <c r="P2083" s="727">
        <v>1</v>
      </c>
      <c r="Q2083" s="352">
        <f t="shared" si="69"/>
        <v>100</v>
      </c>
      <c r="R2083" s="348"/>
    </row>
    <row r="2084" spans="1:18" s="721" customFormat="1" ht="15">
      <c r="A2084" s="714" t="s">
        <v>4</v>
      </c>
      <c r="B2084" s="526" t="s">
        <v>3</v>
      </c>
      <c r="C2084" s="715" t="s">
        <v>1914</v>
      </c>
      <c r="D2084" s="526" t="s">
        <v>3157</v>
      </c>
      <c r="E2084" s="716"/>
      <c r="F2084" s="717" t="s">
        <v>137</v>
      </c>
      <c r="G2084" s="715" t="s">
        <v>3250</v>
      </c>
      <c r="H2084" s="715" t="s">
        <v>3246</v>
      </c>
      <c r="I2084" s="526" t="s">
        <v>5</v>
      </c>
      <c r="J2084" s="526" t="s">
        <v>66</v>
      </c>
      <c r="K2084" s="718">
        <v>1</v>
      </c>
      <c r="L2084" s="719"/>
      <c r="M2084" s="450">
        <v>147</v>
      </c>
      <c r="N2084" s="450">
        <v>147</v>
      </c>
      <c r="O2084" s="726">
        <f t="shared" si="68"/>
        <v>1</v>
      </c>
      <c r="P2084" s="727">
        <v>1</v>
      </c>
      <c r="Q2084" s="352">
        <f t="shared" si="69"/>
        <v>100</v>
      </c>
      <c r="R2084" s="348"/>
    </row>
    <row r="2085" spans="1:18" s="721" customFormat="1" ht="15">
      <c r="A2085" s="714" t="s">
        <v>4</v>
      </c>
      <c r="B2085" s="526" t="s">
        <v>3</v>
      </c>
      <c r="C2085" s="715" t="s">
        <v>1914</v>
      </c>
      <c r="D2085" s="526" t="s">
        <v>3158</v>
      </c>
      <c r="E2085" s="716"/>
      <c r="F2085" s="717" t="s">
        <v>137</v>
      </c>
      <c r="G2085" s="715" t="s">
        <v>3250</v>
      </c>
      <c r="H2085" s="715" t="s">
        <v>3246</v>
      </c>
      <c r="I2085" s="526" t="s">
        <v>5</v>
      </c>
      <c r="J2085" s="526" t="s">
        <v>66</v>
      </c>
      <c r="K2085" s="718">
        <v>1</v>
      </c>
      <c r="L2085" s="719"/>
      <c r="M2085" s="450">
        <v>303</v>
      </c>
      <c r="N2085" s="450">
        <v>303</v>
      </c>
      <c r="O2085" s="726">
        <f t="shared" si="68"/>
        <v>1</v>
      </c>
      <c r="P2085" s="727">
        <v>1</v>
      </c>
      <c r="Q2085" s="352">
        <f t="shared" si="69"/>
        <v>100</v>
      </c>
      <c r="R2085" s="348"/>
    </row>
    <row r="2086" spans="1:18" s="721" customFormat="1" ht="15">
      <c r="A2086" s="714" t="s">
        <v>4</v>
      </c>
      <c r="B2086" s="526" t="s">
        <v>3</v>
      </c>
      <c r="C2086" s="715" t="s">
        <v>1914</v>
      </c>
      <c r="D2086" s="526" t="s">
        <v>3163</v>
      </c>
      <c r="E2086" s="716"/>
      <c r="F2086" s="717" t="s">
        <v>137</v>
      </c>
      <c r="G2086" s="715" t="s">
        <v>3250</v>
      </c>
      <c r="H2086" s="715" t="s">
        <v>3246</v>
      </c>
      <c r="I2086" s="526" t="s">
        <v>5</v>
      </c>
      <c r="J2086" s="526" t="s">
        <v>66</v>
      </c>
      <c r="K2086" s="718">
        <v>1</v>
      </c>
      <c r="L2086" s="719"/>
      <c r="M2086" s="450">
        <v>132</v>
      </c>
      <c r="N2086" s="450">
        <v>132</v>
      </c>
      <c r="O2086" s="726">
        <f t="shared" si="68"/>
        <v>1</v>
      </c>
      <c r="P2086" s="727">
        <v>1</v>
      </c>
      <c r="Q2086" s="352">
        <f t="shared" si="69"/>
        <v>100</v>
      </c>
      <c r="R2086" s="348"/>
    </row>
    <row r="2087" spans="1:18" s="721" customFormat="1" ht="15">
      <c r="A2087" s="714" t="s">
        <v>4</v>
      </c>
      <c r="B2087" s="526" t="s">
        <v>3</v>
      </c>
      <c r="C2087" s="715" t="s">
        <v>1915</v>
      </c>
      <c r="D2087" s="526" t="s">
        <v>3157</v>
      </c>
      <c r="E2087" s="716" t="s">
        <v>3180</v>
      </c>
      <c r="F2087" s="717" t="s">
        <v>137</v>
      </c>
      <c r="G2087" s="715" t="s">
        <v>3250</v>
      </c>
      <c r="H2087" s="715" t="s">
        <v>3246</v>
      </c>
      <c r="I2087" s="526" t="s">
        <v>5</v>
      </c>
      <c r="J2087" s="526" t="s">
        <v>66</v>
      </c>
      <c r="K2087" s="718">
        <v>1</v>
      </c>
      <c r="L2087" s="719"/>
      <c r="M2087" s="450">
        <v>31</v>
      </c>
      <c r="N2087" s="450">
        <v>31</v>
      </c>
      <c r="O2087" s="726">
        <f t="shared" si="68"/>
        <v>1</v>
      </c>
      <c r="P2087" s="727">
        <v>1</v>
      </c>
      <c r="Q2087" s="352">
        <f t="shared" si="69"/>
        <v>100</v>
      </c>
      <c r="R2087" s="348"/>
    </row>
    <row r="2088" spans="1:18" s="721" customFormat="1" ht="15">
      <c r="A2088" s="714" t="s">
        <v>4</v>
      </c>
      <c r="B2088" s="526" t="s">
        <v>3</v>
      </c>
      <c r="C2088" s="715" t="s">
        <v>1916</v>
      </c>
      <c r="D2088" s="526" t="s">
        <v>3178</v>
      </c>
      <c r="E2088" s="716"/>
      <c r="F2088" s="717" t="s">
        <v>137</v>
      </c>
      <c r="G2088" s="715" t="s">
        <v>3250</v>
      </c>
      <c r="H2088" s="715" t="s">
        <v>3246</v>
      </c>
      <c r="I2088" s="526" t="s">
        <v>5</v>
      </c>
      <c r="J2088" s="526" t="s">
        <v>66</v>
      </c>
      <c r="K2088" s="718">
        <v>1</v>
      </c>
      <c r="L2088" s="719"/>
      <c r="M2088" s="450">
        <v>47</v>
      </c>
      <c r="N2088" s="450">
        <v>47</v>
      </c>
      <c r="O2088" s="726">
        <f t="shared" si="68"/>
        <v>1</v>
      </c>
      <c r="P2088" s="727">
        <v>1</v>
      </c>
      <c r="Q2088" s="352">
        <f t="shared" si="69"/>
        <v>100</v>
      </c>
      <c r="R2088" s="348"/>
    </row>
    <row r="2089" spans="1:18" s="721" customFormat="1" ht="15">
      <c r="A2089" s="714" t="s">
        <v>4</v>
      </c>
      <c r="B2089" s="526" t="s">
        <v>3</v>
      </c>
      <c r="C2089" s="715" t="s">
        <v>1916</v>
      </c>
      <c r="D2089" s="526" t="s">
        <v>3157</v>
      </c>
      <c r="E2089" s="716" t="s">
        <v>3181</v>
      </c>
      <c r="F2089" s="717" t="s">
        <v>137</v>
      </c>
      <c r="G2089" s="715" t="s">
        <v>3250</v>
      </c>
      <c r="H2089" s="715" t="s">
        <v>3246</v>
      </c>
      <c r="I2089" s="526" t="s">
        <v>5</v>
      </c>
      <c r="J2089" s="526" t="s">
        <v>66</v>
      </c>
      <c r="K2089" s="718">
        <v>1</v>
      </c>
      <c r="L2089" s="719"/>
      <c r="M2089" s="450">
        <v>23</v>
      </c>
      <c r="N2089" s="450">
        <v>23</v>
      </c>
      <c r="O2089" s="726">
        <f t="shared" si="68"/>
        <v>1</v>
      </c>
      <c r="P2089" s="727">
        <v>1</v>
      </c>
      <c r="Q2089" s="352">
        <f t="shared" si="69"/>
        <v>100</v>
      </c>
      <c r="R2089" s="348"/>
    </row>
    <row r="2090" spans="1:18" s="721" customFormat="1" ht="15">
      <c r="A2090" s="714" t="s">
        <v>4</v>
      </c>
      <c r="B2090" s="526" t="s">
        <v>3</v>
      </c>
      <c r="C2090" s="715" t="s">
        <v>1917</v>
      </c>
      <c r="D2090" s="526" t="s">
        <v>3157</v>
      </c>
      <c r="E2090" s="716" t="s">
        <v>3182</v>
      </c>
      <c r="F2090" s="717" t="s">
        <v>137</v>
      </c>
      <c r="G2090" s="715" t="s">
        <v>3250</v>
      </c>
      <c r="H2090" s="715" t="s">
        <v>3246</v>
      </c>
      <c r="I2090" s="526" t="s">
        <v>5</v>
      </c>
      <c r="J2090" s="526" t="s">
        <v>66</v>
      </c>
      <c r="K2090" s="718">
        <v>1</v>
      </c>
      <c r="L2090" s="719"/>
      <c r="M2090" s="450">
        <v>42</v>
      </c>
      <c r="N2090" s="450">
        <v>42</v>
      </c>
      <c r="O2090" s="726">
        <f t="shared" si="68"/>
        <v>1</v>
      </c>
      <c r="P2090" s="727">
        <v>1</v>
      </c>
      <c r="Q2090" s="352">
        <f t="shared" si="69"/>
        <v>100</v>
      </c>
      <c r="R2090" s="348"/>
    </row>
    <row r="2091" spans="1:18" s="721" customFormat="1" ht="15">
      <c r="A2091" s="714" t="s">
        <v>4</v>
      </c>
      <c r="B2091" s="526" t="s">
        <v>3</v>
      </c>
      <c r="C2091" s="715" t="s">
        <v>1917</v>
      </c>
      <c r="D2091" s="526" t="s">
        <v>3158</v>
      </c>
      <c r="E2091" s="716" t="s">
        <v>3183</v>
      </c>
      <c r="F2091" s="717" t="s">
        <v>137</v>
      </c>
      <c r="G2091" s="715" t="s">
        <v>3250</v>
      </c>
      <c r="H2091" s="715" t="s">
        <v>3246</v>
      </c>
      <c r="I2091" s="526" t="s">
        <v>5</v>
      </c>
      <c r="J2091" s="526" t="s">
        <v>66</v>
      </c>
      <c r="K2091" s="718">
        <v>1</v>
      </c>
      <c r="L2091" s="719"/>
      <c r="M2091" s="450">
        <v>22</v>
      </c>
      <c r="N2091" s="450">
        <v>22</v>
      </c>
      <c r="O2091" s="726">
        <f t="shared" si="68"/>
        <v>1</v>
      </c>
      <c r="P2091" s="727">
        <v>1</v>
      </c>
      <c r="Q2091" s="352">
        <f t="shared" si="69"/>
        <v>100</v>
      </c>
      <c r="R2091" s="348"/>
    </row>
    <row r="2092" spans="1:18" s="721" customFormat="1" ht="15">
      <c r="A2092" s="714" t="s">
        <v>4</v>
      </c>
      <c r="B2092" s="526" t="s">
        <v>3</v>
      </c>
      <c r="C2092" s="715" t="s">
        <v>1919</v>
      </c>
      <c r="D2092" s="526" t="s">
        <v>3184</v>
      </c>
      <c r="E2092" s="716"/>
      <c r="F2092" s="717" t="s">
        <v>137</v>
      </c>
      <c r="G2092" s="715" t="s">
        <v>3250</v>
      </c>
      <c r="H2092" s="715" t="s">
        <v>3246</v>
      </c>
      <c r="I2092" s="526" t="s">
        <v>5</v>
      </c>
      <c r="J2092" s="526" t="s">
        <v>66</v>
      </c>
      <c r="K2092" s="718">
        <v>1</v>
      </c>
      <c r="L2092" s="719"/>
      <c r="M2092" s="450">
        <v>109</v>
      </c>
      <c r="N2092" s="450">
        <v>109</v>
      </c>
      <c r="O2092" s="726">
        <f t="shared" si="68"/>
        <v>1</v>
      </c>
      <c r="P2092" s="727">
        <v>1</v>
      </c>
      <c r="Q2092" s="352">
        <f t="shared" si="69"/>
        <v>99.999999999999986</v>
      </c>
      <c r="R2092" s="348"/>
    </row>
    <row r="2093" spans="1:18" s="721" customFormat="1" ht="15">
      <c r="A2093" s="714" t="s">
        <v>4</v>
      </c>
      <c r="B2093" s="526" t="s">
        <v>3</v>
      </c>
      <c r="C2093" s="715" t="s">
        <v>1919</v>
      </c>
      <c r="D2093" s="526" t="s">
        <v>3178</v>
      </c>
      <c r="E2093" s="716"/>
      <c r="F2093" s="717" t="s">
        <v>137</v>
      </c>
      <c r="G2093" s="715" t="s">
        <v>3250</v>
      </c>
      <c r="H2093" s="715" t="s">
        <v>3246</v>
      </c>
      <c r="I2093" s="526" t="s">
        <v>5</v>
      </c>
      <c r="J2093" s="526" t="s">
        <v>66</v>
      </c>
      <c r="K2093" s="718">
        <v>1</v>
      </c>
      <c r="L2093" s="719"/>
      <c r="M2093" s="450">
        <v>913</v>
      </c>
      <c r="N2093" s="450">
        <v>913</v>
      </c>
      <c r="O2093" s="726">
        <f t="shared" si="68"/>
        <v>1</v>
      </c>
      <c r="P2093" s="727">
        <v>1</v>
      </c>
      <c r="Q2093" s="352">
        <f t="shared" si="69"/>
        <v>99.999999999999986</v>
      </c>
      <c r="R2093" s="348"/>
    </row>
    <row r="2094" spans="1:18" s="721" customFormat="1" ht="15">
      <c r="A2094" s="714" t="s">
        <v>4</v>
      </c>
      <c r="B2094" s="526" t="s">
        <v>3</v>
      </c>
      <c r="C2094" s="715" t="s">
        <v>1919</v>
      </c>
      <c r="D2094" s="526" t="s">
        <v>3157</v>
      </c>
      <c r="E2094" s="716" t="s">
        <v>3185</v>
      </c>
      <c r="F2094" s="717" t="s">
        <v>137</v>
      </c>
      <c r="G2094" s="715" t="s">
        <v>3250</v>
      </c>
      <c r="H2094" s="715" t="s">
        <v>3246</v>
      </c>
      <c r="I2094" s="526" t="s">
        <v>5</v>
      </c>
      <c r="J2094" s="526" t="s">
        <v>66</v>
      </c>
      <c r="K2094" s="718">
        <v>1</v>
      </c>
      <c r="L2094" s="719"/>
      <c r="M2094" s="450">
        <v>34</v>
      </c>
      <c r="N2094" s="450">
        <v>34</v>
      </c>
      <c r="O2094" s="726">
        <f t="shared" si="68"/>
        <v>1</v>
      </c>
      <c r="P2094" s="727">
        <v>1</v>
      </c>
      <c r="Q2094" s="352">
        <f t="shared" si="69"/>
        <v>99.999999999999986</v>
      </c>
      <c r="R2094" s="348"/>
    </row>
    <row r="2095" spans="1:18" s="721" customFormat="1" ht="15">
      <c r="A2095" s="714" t="s">
        <v>4</v>
      </c>
      <c r="B2095" s="526" t="s">
        <v>3</v>
      </c>
      <c r="C2095" s="715" t="s">
        <v>1920</v>
      </c>
      <c r="D2095" s="526" t="s">
        <v>3178</v>
      </c>
      <c r="E2095" s="716"/>
      <c r="F2095" s="717" t="s">
        <v>137</v>
      </c>
      <c r="G2095" s="715" t="s">
        <v>3250</v>
      </c>
      <c r="H2095" s="715" t="s">
        <v>3246</v>
      </c>
      <c r="I2095" s="526" t="s">
        <v>5</v>
      </c>
      <c r="J2095" s="526" t="s">
        <v>66</v>
      </c>
      <c r="K2095" s="718">
        <v>1</v>
      </c>
      <c r="L2095" s="719"/>
      <c r="M2095" s="450">
        <v>18</v>
      </c>
      <c r="N2095" s="450">
        <v>18</v>
      </c>
      <c r="O2095" s="726">
        <f t="shared" si="68"/>
        <v>1</v>
      </c>
      <c r="P2095" s="727">
        <v>1</v>
      </c>
      <c r="Q2095" s="352">
        <f t="shared" si="69"/>
        <v>100</v>
      </c>
      <c r="R2095" s="348"/>
    </row>
    <row r="2096" spans="1:18" s="721" customFormat="1" ht="15">
      <c r="A2096" s="714" t="s">
        <v>4</v>
      </c>
      <c r="B2096" s="526" t="s">
        <v>3</v>
      </c>
      <c r="C2096" s="715" t="s">
        <v>1920</v>
      </c>
      <c r="D2096" s="526" t="s">
        <v>3157</v>
      </c>
      <c r="E2096" s="716"/>
      <c r="F2096" s="717" t="s">
        <v>137</v>
      </c>
      <c r="G2096" s="715" t="s">
        <v>3250</v>
      </c>
      <c r="H2096" s="715" t="s">
        <v>3246</v>
      </c>
      <c r="I2096" s="526" t="s">
        <v>5</v>
      </c>
      <c r="J2096" s="526" t="s">
        <v>66</v>
      </c>
      <c r="K2096" s="718">
        <v>1</v>
      </c>
      <c r="L2096" s="719"/>
      <c r="M2096" s="450">
        <v>84</v>
      </c>
      <c r="N2096" s="450">
        <v>84</v>
      </c>
      <c r="O2096" s="726">
        <f t="shared" si="68"/>
        <v>1</v>
      </c>
      <c r="P2096" s="727">
        <v>1</v>
      </c>
      <c r="Q2096" s="352">
        <f t="shared" si="69"/>
        <v>100</v>
      </c>
      <c r="R2096" s="348"/>
    </row>
    <row r="2097" spans="1:18" s="721" customFormat="1" ht="15">
      <c r="A2097" s="714" t="s">
        <v>4</v>
      </c>
      <c r="B2097" s="526" t="s">
        <v>3</v>
      </c>
      <c r="C2097" s="715" t="s">
        <v>1920</v>
      </c>
      <c r="D2097" s="526" t="s">
        <v>3158</v>
      </c>
      <c r="E2097" s="716"/>
      <c r="F2097" s="717" t="s">
        <v>137</v>
      </c>
      <c r="G2097" s="715" t="s">
        <v>3250</v>
      </c>
      <c r="H2097" s="715" t="s">
        <v>3246</v>
      </c>
      <c r="I2097" s="526" t="s">
        <v>5</v>
      </c>
      <c r="J2097" s="526" t="s">
        <v>66</v>
      </c>
      <c r="K2097" s="718">
        <v>1</v>
      </c>
      <c r="L2097" s="719"/>
      <c r="M2097" s="450">
        <v>88</v>
      </c>
      <c r="N2097" s="450">
        <v>88</v>
      </c>
      <c r="O2097" s="726">
        <f t="shared" si="68"/>
        <v>1</v>
      </c>
      <c r="P2097" s="727">
        <v>1</v>
      </c>
      <c r="Q2097" s="352">
        <f t="shared" si="69"/>
        <v>100</v>
      </c>
      <c r="R2097" s="348"/>
    </row>
    <row r="2098" spans="1:18" s="721" customFormat="1" ht="15">
      <c r="A2098" s="714" t="s">
        <v>4</v>
      </c>
      <c r="B2098" s="526" t="s">
        <v>3</v>
      </c>
      <c r="C2098" s="715" t="s">
        <v>1920</v>
      </c>
      <c r="D2098" s="526" t="s">
        <v>3163</v>
      </c>
      <c r="E2098" s="716" t="s">
        <v>3186</v>
      </c>
      <c r="F2098" s="717" t="s">
        <v>137</v>
      </c>
      <c r="G2098" s="715" t="s">
        <v>3250</v>
      </c>
      <c r="H2098" s="715" t="s">
        <v>3246</v>
      </c>
      <c r="I2098" s="526" t="s">
        <v>5</v>
      </c>
      <c r="J2098" s="526" t="s">
        <v>66</v>
      </c>
      <c r="K2098" s="718">
        <v>1</v>
      </c>
      <c r="L2098" s="719"/>
      <c r="M2098" s="450">
        <v>26</v>
      </c>
      <c r="N2098" s="450">
        <v>26</v>
      </c>
      <c r="O2098" s="726">
        <f t="shared" si="68"/>
        <v>1</v>
      </c>
      <c r="P2098" s="727">
        <v>1</v>
      </c>
      <c r="Q2098" s="352">
        <f t="shared" si="69"/>
        <v>100</v>
      </c>
      <c r="R2098" s="348"/>
    </row>
    <row r="2099" spans="1:18" s="721" customFormat="1" ht="15">
      <c r="A2099" s="714" t="s">
        <v>4</v>
      </c>
      <c r="B2099" s="526" t="s">
        <v>591</v>
      </c>
      <c r="C2099" s="715" t="s">
        <v>1914</v>
      </c>
      <c r="D2099" s="526" t="s">
        <v>3163</v>
      </c>
      <c r="E2099" s="716"/>
      <c r="F2099" s="717" t="s">
        <v>137</v>
      </c>
      <c r="G2099" s="715" t="s">
        <v>3250</v>
      </c>
      <c r="H2099" s="715" t="s">
        <v>3246</v>
      </c>
      <c r="I2099" s="526" t="s">
        <v>5</v>
      </c>
      <c r="J2099" s="526" t="s">
        <v>66</v>
      </c>
      <c r="K2099" s="718">
        <v>1</v>
      </c>
      <c r="L2099" s="719"/>
      <c r="M2099" s="450">
        <v>41</v>
      </c>
      <c r="N2099" s="450">
        <v>41</v>
      </c>
      <c r="O2099" s="726">
        <f t="shared" si="68"/>
        <v>1</v>
      </c>
      <c r="P2099" s="727">
        <v>1</v>
      </c>
      <c r="Q2099" s="352">
        <f t="shared" si="69"/>
        <v>100</v>
      </c>
      <c r="R2099" s="348"/>
    </row>
    <row r="2100" spans="1:18" s="721" customFormat="1" ht="15">
      <c r="A2100" s="714" t="s">
        <v>4</v>
      </c>
      <c r="B2100" s="526" t="s">
        <v>591</v>
      </c>
      <c r="C2100" s="715" t="s">
        <v>1914</v>
      </c>
      <c r="D2100" s="526" t="s">
        <v>3164</v>
      </c>
      <c r="E2100" s="716"/>
      <c r="F2100" s="717" t="s">
        <v>137</v>
      </c>
      <c r="G2100" s="715" t="s">
        <v>3250</v>
      </c>
      <c r="H2100" s="715" t="s">
        <v>3246</v>
      </c>
      <c r="I2100" s="526" t="s">
        <v>5</v>
      </c>
      <c r="J2100" s="526" t="s">
        <v>66</v>
      </c>
      <c r="K2100" s="718">
        <v>1</v>
      </c>
      <c r="L2100" s="719"/>
      <c r="M2100" s="450">
        <v>33</v>
      </c>
      <c r="N2100" s="450">
        <v>33</v>
      </c>
      <c r="O2100" s="726">
        <f t="shared" si="68"/>
        <v>1</v>
      </c>
      <c r="P2100" s="727">
        <v>1</v>
      </c>
      <c r="Q2100" s="352">
        <f t="shared" si="69"/>
        <v>100</v>
      </c>
      <c r="R2100" s="348"/>
    </row>
    <row r="2101" spans="1:18" s="721" customFormat="1" ht="15">
      <c r="A2101" s="714" t="s">
        <v>4</v>
      </c>
      <c r="B2101" s="526" t="s">
        <v>591</v>
      </c>
      <c r="C2101" s="715" t="s">
        <v>1916</v>
      </c>
      <c r="D2101" s="526" t="s">
        <v>3163</v>
      </c>
      <c r="E2101" s="716" t="s">
        <v>3187</v>
      </c>
      <c r="F2101" s="717" t="s">
        <v>137</v>
      </c>
      <c r="G2101" s="715" t="s">
        <v>3250</v>
      </c>
      <c r="H2101" s="715" t="s">
        <v>3246</v>
      </c>
      <c r="I2101" s="526" t="s">
        <v>5</v>
      </c>
      <c r="J2101" s="526" t="s">
        <v>66</v>
      </c>
      <c r="K2101" s="718">
        <v>1</v>
      </c>
      <c r="L2101" s="719"/>
      <c r="M2101" s="450">
        <v>12</v>
      </c>
      <c r="N2101" s="450">
        <v>12</v>
      </c>
      <c r="O2101" s="726">
        <f t="shared" si="68"/>
        <v>1</v>
      </c>
      <c r="P2101" s="727">
        <v>1</v>
      </c>
      <c r="Q2101" s="352">
        <f t="shared" si="69"/>
        <v>100</v>
      </c>
      <c r="R2101" s="348"/>
    </row>
    <row r="2102" spans="1:18" s="721" customFormat="1" ht="15">
      <c r="A2102" s="714" t="s">
        <v>4</v>
      </c>
      <c r="B2102" s="526" t="s">
        <v>591</v>
      </c>
      <c r="C2102" s="715" t="s">
        <v>1917</v>
      </c>
      <c r="D2102" s="526" t="s">
        <v>3163</v>
      </c>
      <c r="E2102" s="716" t="s">
        <v>3188</v>
      </c>
      <c r="F2102" s="717" t="s">
        <v>137</v>
      </c>
      <c r="G2102" s="715" t="s">
        <v>3250</v>
      </c>
      <c r="H2102" s="715" t="s">
        <v>3246</v>
      </c>
      <c r="I2102" s="526" t="s">
        <v>5</v>
      </c>
      <c r="J2102" s="526" t="s">
        <v>66</v>
      </c>
      <c r="K2102" s="718">
        <v>1</v>
      </c>
      <c r="L2102" s="719"/>
      <c r="M2102" s="450">
        <v>62</v>
      </c>
      <c r="N2102" s="450">
        <v>62</v>
      </c>
      <c r="O2102" s="726">
        <f t="shared" si="68"/>
        <v>1</v>
      </c>
      <c r="P2102" s="727">
        <v>1</v>
      </c>
      <c r="Q2102" s="352">
        <f t="shared" si="69"/>
        <v>100</v>
      </c>
      <c r="R2102" s="348"/>
    </row>
    <row r="2103" spans="1:18" s="721" customFormat="1" ht="15">
      <c r="A2103" s="714" t="s">
        <v>4</v>
      </c>
      <c r="B2103" s="526" t="s">
        <v>591</v>
      </c>
      <c r="C2103" s="715" t="s">
        <v>1917</v>
      </c>
      <c r="D2103" s="526" t="s">
        <v>3164</v>
      </c>
      <c r="E2103" s="716"/>
      <c r="F2103" s="717" t="s">
        <v>137</v>
      </c>
      <c r="G2103" s="715" t="s">
        <v>3250</v>
      </c>
      <c r="H2103" s="715" t="s">
        <v>3246</v>
      </c>
      <c r="I2103" s="526" t="s">
        <v>5</v>
      </c>
      <c r="J2103" s="526" t="s">
        <v>66</v>
      </c>
      <c r="K2103" s="718">
        <v>1</v>
      </c>
      <c r="L2103" s="719"/>
      <c r="M2103" s="450">
        <v>25</v>
      </c>
      <c r="N2103" s="450">
        <v>25</v>
      </c>
      <c r="O2103" s="726">
        <f t="shared" si="68"/>
        <v>1</v>
      </c>
      <c r="P2103" s="727">
        <v>1</v>
      </c>
      <c r="Q2103" s="352">
        <f t="shared" si="69"/>
        <v>100</v>
      </c>
      <c r="R2103" s="348"/>
    </row>
    <row r="2104" spans="1:18" s="721" customFormat="1" ht="15">
      <c r="A2104" s="714" t="s">
        <v>4</v>
      </c>
      <c r="B2104" s="526" t="s">
        <v>591</v>
      </c>
      <c r="C2104" s="715" t="s">
        <v>1920</v>
      </c>
      <c r="D2104" s="526" t="s">
        <v>3164</v>
      </c>
      <c r="E2104" s="716"/>
      <c r="F2104" s="717" t="s">
        <v>137</v>
      </c>
      <c r="G2104" s="715" t="s">
        <v>3250</v>
      </c>
      <c r="H2104" s="715" t="s">
        <v>3246</v>
      </c>
      <c r="I2104" s="526" t="s">
        <v>5</v>
      </c>
      <c r="J2104" s="526" t="s">
        <v>66</v>
      </c>
      <c r="K2104" s="718">
        <v>1</v>
      </c>
      <c r="L2104" s="719"/>
      <c r="M2104" s="450">
        <v>26</v>
      </c>
      <c r="N2104" s="450">
        <v>26</v>
      </c>
      <c r="O2104" s="726">
        <f t="shared" si="68"/>
        <v>1</v>
      </c>
      <c r="P2104" s="727">
        <v>1</v>
      </c>
      <c r="Q2104" s="352">
        <f t="shared" si="69"/>
        <v>100</v>
      </c>
      <c r="R2104" s="348"/>
    </row>
    <row r="2105" spans="1:18" s="721" customFormat="1" ht="15">
      <c r="A2105" s="714" t="s">
        <v>4</v>
      </c>
      <c r="B2105" s="526" t="s">
        <v>3160</v>
      </c>
      <c r="C2105" s="715" t="s">
        <v>38</v>
      </c>
      <c r="D2105" s="526" t="s">
        <v>3155</v>
      </c>
      <c r="E2105" s="716" t="s">
        <v>3156</v>
      </c>
      <c r="F2105" s="717" t="s">
        <v>137</v>
      </c>
      <c r="G2105" s="715" t="s">
        <v>3251</v>
      </c>
      <c r="H2105" s="715" t="s">
        <v>3246</v>
      </c>
      <c r="I2105" s="526" t="s">
        <v>5</v>
      </c>
      <c r="J2105" s="526" t="s">
        <v>3247</v>
      </c>
      <c r="K2105" s="718">
        <v>1</v>
      </c>
      <c r="L2105" s="719"/>
      <c r="M2105" s="450">
        <v>115</v>
      </c>
      <c r="N2105" s="450">
        <v>115</v>
      </c>
      <c r="O2105" s="726">
        <f>N2105/M2105</f>
        <v>1</v>
      </c>
      <c r="P2105" s="727">
        <v>1</v>
      </c>
      <c r="Q2105" s="352">
        <f>N2105/(M2105*K2105/100)</f>
        <v>100.00000000000001</v>
      </c>
      <c r="R2105" s="348"/>
    </row>
    <row r="2106" spans="1:18" s="721" customFormat="1" ht="15">
      <c r="A2106" s="714" t="s">
        <v>4</v>
      </c>
      <c r="B2106" s="526" t="s">
        <v>3160</v>
      </c>
      <c r="C2106" s="715" t="s">
        <v>38</v>
      </c>
      <c r="D2106" s="526" t="s">
        <v>3157</v>
      </c>
      <c r="E2106" s="716"/>
      <c r="F2106" s="717" t="s">
        <v>137</v>
      </c>
      <c r="G2106" s="715" t="s">
        <v>3251</v>
      </c>
      <c r="H2106" s="715" t="s">
        <v>3246</v>
      </c>
      <c r="I2106" s="526" t="s">
        <v>5</v>
      </c>
      <c r="J2106" s="526" t="s">
        <v>66</v>
      </c>
      <c r="K2106" s="718">
        <v>1</v>
      </c>
      <c r="L2106" s="719"/>
      <c r="M2106" s="450">
        <v>139</v>
      </c>
      <c r="N2106" s="450">
        <v>139</v>
      </c>
      <c r="O2106" s="726">
        <f t="shared" ref="O2106:O2164" si="70">N2106/M2106</f>
        <v>1</v>
      </c>
      <c r="P2106" s="727">
        <v>1</v>
      </c>
      <c r="Q2106" s="352">
        <f t="shared" ref="Q2106:Q2164" si="71">N2106/(M2106*K2106/100)</f>
        <v>100</v>
      </c>
      <c r="R2106" s="348"/>
    </row>
    <row r="2107" spans="1:18" s="721" customFormat="1" ht="15">
      <c r="A2107" s="714" t="s">
        <v>4</v>
      </c>
      <c r="B2107" s="526" t="s">
        <v>3160</v>
      </c>
      <c r="C2107" s="715" t="s">
        <v>38</v>
      </c>
      <c r="D2107" s="526" t="s">
        <v>3158</v>
      </c>
      <c r="E2107" s="716" t="s">
        <v>3159</v>
      </c>
      <c r="F2107" s="717" t="s">
        <v>137</v>
      </c>
      <c r="G2107" s="715" t="s">
        <v>3251</v>
      </c>
      <c r="H2107" s="715" t="s">
        <v>3246</v>
      </c>
      <c r="I2107" s="526" t="s">
        <v>5</v>
      </c>
      <c r="J2107" s="526" t="s">
        <v>66</v>
      </c>
      <c r="K2107" s="718">
        <v>1</v>
      </c>
      <c r="L2107" s="719"/>
      <c r="M2107" s="450">
        <v>25</v>
      </c>
      <c r="N2107" s="450">
        <v>25</v>
      </c>
      <c r="O2107" s="726">
        <f t="shared" si="70"/>
        <v>1</v>
      </c>
      <c r="P2107" s="727">
        <v>1</v>
      </c>
      <c r="Q2107" s="352">
        <f t="shared" si="71"/>
        <v>100</v>
      </c>
      <c r="R2107" s="348"/>
    </row>
    <row r="2108" spans="1:18" s="721" customFormat="1" ht="15">
      <c r="A2108" s="714" t="s">
        <v>4</v>
      </c>
      <c r="B2108" s="526" t="s">
        <v>3160</v>
      </c>
      <c r="C2108" s="715" t="s">
        <v>1913</v>
      </c>
      <c r="D2108" s="526" t="s">
        <v>3161</v>
      </c>
      <c r="E2108" s="716"/>
      <c r="F2108" s="717" t="s">
        <v>137</v>
      </c>
      <c r="G2108" s="715" t="s">
        <v>3251</v>
      </c>
      <c r="H2108" s="715" t="s">
        <v>3246</v>
      </c>
      <c r="I2108" s="526" t="s">
        <v>5</v>
      </c>
      <c r="J2108" s="526" t="s">
        <v>66</v>
      </c>
      <c r="K2108" s="718">
        <v>1</v>
      </c>
      <c r="L2108" s="719"/>
      <c r="M2108" s="450">
        <v>1814</v>
      </c>
      <c r="N2108" s="450">
        <v>1814</v>
      </c>
      <c r="O2108" s="726">
        <f t="shared" si="70"/>
        <v>1</v>
      </c>
      <c r="P2108" s="727">
        <v>1</v>
      </c>
      <c r="Q2108" s="352">
        <f t="shared" si="71"/>
        <v>100</v>
      </c>
      <c r="R2108" s="348"/>
    </row>
    <row r="2109" spans="1:18" s="721" customFormat="1" ht="15">
      <c r="A2109" s="714" t="s">
        <v>4</v>
      </c>
      <c r="B2109" s="526" t="s">
        <v>3160</v>
      </c>
      <c r="C2109" s="715" t="s">
        <v>1913</v>
      </c>
      <c r="D2109" s="526" t="s">
        <v>3155</v>
      </c>
      <c r="E2109" s="716"/>
      <c r="F2109" s="717" t="s">
        <v>137</v>
      </c>
      <c r="G2109" s="715" t="s">
        <v>3251</v>
      </c>
      <c r="H2109" s="715" t="s">
        <v>3246</v>
      </c>
      <c r="I2109" s="526" t="s">
        <v>5</v>
      </c>
      <c r="J2109" s="526" t="s">
        <v>66</v>
      </c>
      <c r="K2109" s="718">
        <v>1</v>
      </c>
      <c r="L2109" s="719"/>
      <c r="M2109" s="450">
        <v>14</v>
      </c>
      <c r="N2109" s="450">
        <v>14</v>
      </c>
      <c r="O2109" s="726">
        <f t="shared" si="70"/>
        <v>1</v>
      </c>
      <c r="P2109" s="727">
        <v>1</v>
      </c>
      <c r="Q2109" s="352">
        <f t="shared" si="71"/>
        <v>99.999999999999986</v>
      </c>
      <c r="R2109" s="348"/>
    </row>
    <row r="2110" spans="1:18" s="721" customFormat="1" ht="15">
      <c r="A2110" s="714" t="s">
        <v>4</v>
      </c>
      <c r="B2110" s="526" t="s">
        <v>3160</v>
      </c>
      <c r="C2110" s="715" t="s">
        <v>1913</v>
      </c>
      <c r="D2110" s="526" t="s">
        <v>3157</v>
      </c>
      <c r="E2110" s="716"/>
      <c r="F2110" s="717" t="s">
        <v>137</v>
      </c>
      <c r="G2110" s="715" t="s">
        <v>3251</v>
      </c>
      <c r="H2110" s="715" t="s">
        <v>3246</v>
      </c>
      <c r="I2110" s="526" t="s">
        <v>5</v>
      </c>
      <c r="J2110" s="526" t="s">
        <v>66</v>
      </c>
      <c r="K2110" s="718">
        <v>1</v>
      </c>
      <c r="L2110" s="719"/>
      <c r="M2110" s="450">
        <v>84</v>
      </c>
      <c r="N2110" s="450">
        <v>84</v>
      </c>
      <c r="O2110" s="726">
        <f t="shared" si="70"/>
        <v>1</v>
      </c>
      <c r="P2110" s="727">
        <v>1</v>
      </c>
      <c r="Q2110" s="352">
        <f t="shared" si="71"/>
        <v>100</v>
      </c>
      <c r="R2110" s="348"/>
    </row>
    <row r="2111" spans="1:18" s="721" customFormat="1" ht="15">
      <c r="A2111" s="714" t="s">
        <v>4</v>
      </c>
      <c r="B2111" s="526" t="s">
        <v>3160</v>
      </c>
      <c r="C2111" s="715" t="s">
        <v>1914</v>
      </c>
      <c r="D2111" s="526" t="s">
        <v>3157</v>
      </c>
      <c r="E2111" s="716" t="s">
        <v>3162</v>
      </c>
      <c r="F2111" s="717" t="s">
        <v>137</v>
      </c>
      <c r="G2111" s="715" t="s">
        <v>3251</v>
      </c>
      <c r="H2111" s="715" t="s">
        <v>3246</v>
      </c>
      <c r="I2111" s="526" t="s">
        <v>5</v>
      </c>
      <c r="J2111" s="526" t="s">
        <v>66</v>
      </c>
      <c r="K2111" s="718">
        <v>1</v>
      </c>
      <c r="L2111" s="719"/>
      <c r="M2111" s="450">
        <v>66</v>
      </c>
      <c r="N2111" s="450">
        <v>66</v>
      </c>
      <c r="O2111" s="726">
        <f t="shared" si="70"/>
        <v>1</v>
      </c>
      <c r="P2111" s="727">
        <v>1</v>
      </c>
      <c r="Q2111" s="352">
        <f t="shared" si="71"/>
        <v>100</v>
      </c>
      <c r="R2111" s="348"/>
    </row>
    <row r="2112" spans="1:18" s="721" customFormat="1" ht="15">
      <c r="A2112" s="714" t="s">
        <v>4</v>
      </c>
      <c r="B2112" s="526" t="s">
        <v>3160</v>
      </c>
      <c r="C2112" s="715" t="s">
        <v>1914</v>
      </c>
      <c r="D2112" s="526" t="s">
        <v>3158</v>
      </c>
      <c r="E2112" s="716"/>
      <c r="F2112" s="717" t="s">
        <v>137</v>
      </c>
      <c r="G2112" s="715" t="s">
        <v>3251</v>
      </c>
      <c r="H2112" s="715" t="s">
        <v>3246</v>
      </c>
      <c r="I2112" s="526" t="s">
        <v>5</v>
      </c>
      <c r="J2112" s="526" t="s">
        <v>66</v>
      </c>
      <c r="K2112" s="718">
        <v>1</v>
      </c>
      <c r="L2112" s="719"/>
      <c r="M2112" s="450">
        <v>75</v>
      </c>
      <c r="N2112" s="450">
        <v>75</v>
      </c>
      <c r="O2112" s="726">
        <f t="shared" si="70"/>
        <v>1</v>
      </c>
      <c r="P2112" s="727">
        <v>1</v>
      </c>
      <c r="Q2112" s="352">
        <f t="shared" si="71"/>
        <v>100</v>
      </c>
      <c r="R2112" s="348"/>
    </row>
    <row r="2113" spans="1:18" s="721" customFormat="1" ht="15">
      <c r="A2113" s="714" t="s">
        <v>4</v>
      </c>
      <c r="B2113" s="526" t="s">
        <v>3160</v>
      </c>
      <c r="C2113" s="715" t="s">
        <v>1914</v>
      </c>
      <c r="D2113" s="526" t="s">
        <v>3163</v>
      </c>
      <c r="E2113" s="716"/>
      <c r="F2113" s="717" t="s">
        <v>137</v>
      </c>
      <c r="G2113" s="715" t="s">
        <v>3251</v>
      </c>
      <c r="H2113" s="715" t="s">
        <v>3246</v>
      </c>
      <c r="I2113" s="526" t="s">
        <v>5</v>
      </c>
      <c r="J2113" s="526" t="s">
        <v>66</v>
      </c>
      <c r="K2113" s="718">
        <v>1</v>
      </c>
      <c r="L2113" s="719"/>
      <c r="M2113" s="450">
        <v>108</v>
      </c>
      <c r="N2113" s="450">
        <v>108</v>
      </c>
      <c r="O2113" s="726">
        <f t="shared" si="70"/>
        <v>1</v>
      </c>
      <c r="P2113" s="727">
        <v>1</v>
      </c>
      <c r="Q2113" s="352">
        <f t="shared" si="71"/>
        <v>100</v>
      </c>
      <c r="R2113" s="348"/>
    </row>
    <row r="2114" spans="1:18" s="721" customFormat="1" ht="15">
      <c r="A2114" s="714" t="s">
        <v>4</v>
      </c>
      <c r="B2114" s="526" t="s">
        <v>3160</v>
      </c>
      <c r="C2114" s="715" t="s">
        <v>1914</v>
      </c>
      <c r="D2114" s="526" t="s">
        <v>3164</v>
      </c>
      <c r="E2114" s="716"/>
      <c r="F2114" s="717" t="s">
        <v>137</v>
      </c>
      <c r="G2114" s="715" t="s">
        <v>3251</v>
      </c>
      <c r="H2114" s="715" t="s">
        <v>3246</v>
      </c>
      <c r="I2114" s="526" t="s">
        <v>5</v>
      </c>
      <c r="J2114" s="526" t="s">
        <v>66</v>
      </c>
      <c r="K2114" s="718">
        <v>1</v>
      </c>
      <c r="L2114" s="719"/>
      <c r="M2114" s="450">
        <v>13</v>
      </c>
      <c r="N2114" s="450">
        <v>13</v>
      </c>
      <c r="O2114" s="726">
        <f t="shared" si="70"/>
        <v>1</v>
      </c>
      <c r="P2114" s="727">
        <v>1</v>
      </c>
      <c r="Q2114" s="352">
        <f t="shared" si="71"/>
        <v>100</v>
      </c>
      <c r="R2114" s="348"/>
    </row>
    <row r="2115" spans="1:18" s="721" customFormat="1" ht="15">
      <c r="A2115" s="714" t="s">
        <v>4</v>
      </c>
      <c r="B2115" s="526" t="s">
        <v>3160</v>
      </c>
      <c r="C2115" s="715" t="s">
        <v>1915</v>
      </c>
      <c r="D2115" s="526" t="s">
        <v>3155</v>
      </c>
      <c r="E2115" s="716"/>
      <c r="F2115" s="717" t="s">
        <v>137</v>
      </c>
      <c r="G2115" s="715" t="s">
        <v>3251</v>
      </c>
      <c r="H2115" s="715" t="s">
        <v>3246</v>
      </c>
      <c r="I2115" s="526" t="s">
        <v>5</v>
      </c>
      <c r="J2115" s="526" t="s">
        <v>66</v>
      </c>
      <c r="K2115" s="718">
        <v>1</v>
      </c>
      <c r="L2115" s="719"/>
      <c r="M2115" s="450">
        <v>71</v>
      </c>
      <c r="N2115" s="450">
        <v>71</v>
      </c>
      <c r="O2115" s="726">
        <f t="shared" si="70"/>
        <v>1</v>
      </c>
      <c r="P2115" s="727">
        <v>1</v>
      </c>
      <c r="Q2115" s="352">
        <f t="shared" si="71"/>
        <v>100</v>
      </c>
      <c r="R2115" s="348"/>
    </row>
    <row r="2116" spans="1:18" s="721" customFormat="1" ht="15">
      <c r="A2116" s="714" t="s">
        <v>4</v>
      </c>
      <c r="B2116" s="526" t="s">
        <v>3160</v>
      </c>
      <c r="C2116" s="715" t="s">
        <v>1915</v>
      </c>
      <c r="D2116" s="526" t="s">
        <v>3155</v>
      </c>
      <c r="E2116" s="716" t="s">
        <v>3165</v>
      </c>
      <c r="F2116" s="717" t="s">
        <v>137</v>
      </c>
      <c r="G2116" s="715" t="s">
        <v>3251</v>
      </c>
      <c r="H2116" s="715" t="s">
        <v>3246</v>
      </c>
      <c r="I2116" s="526" t="s">
        <v>5</v>
      </c>
      <c r="J2116" s="526" t="s">
        <v>66</v>
      </c>
      <c r="K2116" s="718">
        <v>1</v>
      </c>
      <c r="L2116" s="719" t="s">
        <v>3166</v>
      </c>
      <c r="M2116" s="450">
        <v>12</v>
      </c>
      <c r="N2116" s="450">
        <v>12</v>
      </c>
      <c r="O2116" s="726">
        <f t="shared" si="70"/>
        <v>1</v>
      </c>
      <c r="P2116" s="727">
        <v>1</v>
      </c>
      <c r="Q2116" s="352">
        <f t="shared" si="71"/>
        <v>100</v>
      </c>
      <c r="R2116" s="348"/>
    </row>
    <row r="2117" spans="1:18" s="721" customFormat="1" ht="15">
      <c r="A2117" s="714" t="s">
        <v>4</v>
      </c>
      <c r="B2117" s="526" t="s">
        <v>3160</v>
      </c>
      <c r="C2117" s="715" t="s">
        <v>1915</v>
      </c>
      <c r="D2117" s="526" t="s">
        <v>3157</v>
      </c>
      <c r="E2117" s="716"/>
      <c r="F2117" s="717" t="s">
        <v>137</v>
      </c>
      <c r="G2117" s="715" t="s">
        <v>3251</v>
      </c>
      <c r="H2117" s="715" t="s">
        <v>3246</v>
      </c>
      <c r="I2117" s="526" t="s">
        <v>5</v>
      </c>
      <c r="J2117" s="526" t="s">
        <v>66</v>
      </c>
      <c r="K2117" s="718">
        <v>1</v>
      </c>
      <c r="L2117" s="719"/>
      <c r="M2117" s="450">
        <v>58</v>
      </c>
      <c r="N2117" s="450">
        <v>58</v>
      </c>
      <c r="O2117" s="726">
        <f t="shared" si="70"/>
        <v>1</v>
      </c>
      <c r="P2117" s="727">
        <v>1</v>
      </c>
      <c r="Q2117" s="352">
        <f t="shared" si="71"/>
        <v>100</v>
      </c>
      <c r="R2117" s="348"/>
    </row>
    <row r="2118" spans="1:18" s="721" customFormat="1" ht="15">
      <c r="A2118" s="714" t="s">
        <v>4</v>
      </c>
      <c r="B2118" s="526" t="s">
        <v>3160</v>
      </c>
      <c r="C2118" s="715" t="s">
        <v>1916</v>
      </c>
      <c r="D2118" s="526" t="s">
        <v>3155</v>
      </c>
      <c r="E2118" s="716" t="s">
        <v>3167</v>
      </c>
      <c r="F2118" s="717" t="s">
        <v>137</v>
      </c>
      <c r="G2118" s="715" t="s">
        <v>3251</v>
      </c>
      <c r="H2118" s="715" t="s">
        <v>3246</v>
      </c>
      <c r="I2118" s="526" t="s">
        <v>5</v>
      </c>
      <c r="J2118" s="526" t="s">
        <v>66</v>
      </c>
      <c r="K2118" s="718">
        <v>1</v>
      </c>
      <c r="L2118" s="719"/>
      <c r="M2118" s="450">
        <v>63</v>
      </c>
      <c r="N2118" s="450">
        <v>63</v>
      </c>
      <c r="O2118" s="726">
        <f t="shared" si="70"/>
        <v>1</v>
      </c>
      <c r="P2118" s="727">
        <v>1</v>
      </c>
      <c r="Q2118" s="352">
        <f t="shared" si="71"/>
        <v>100</v>
      </c>
      <c r="R2118" s="348"/>
    </row>
    <row r="2119" spans="1:18" s="721" customFormat="1" ht="15">
      <c r="A2119" s="714" t="s">
        <v>4</v>
      </c>
      <c r="B2119" s="526" t="s">
        <v>3160</v>
      </c>
      <c r="C2119" s="715" t="s">
        <v>1916</v>
      </c>
      <c r="D2119" s="526" t="s">
        <v>3155</v>
      </c>
      <c r="E2119" s="716" t="s">
        <v>3168</v>
      </c>
      <c r="F2119" s="717" t="s">
        <v>137</v>
      </c>
      <c r="G2119" s="715" t="s">
        <v>3251</v>
      </c>
      <c r="H2119" s="715" t="s">
        <v>3246</v>
      </c>
      <c r="I2119" s="526" t="s">
        <v>5</v>
      </c>
      <c r="J2119" s="526" t="s">
        <v>66</v>
      </c>
      <c r="K2119" s="718">
        <v>1</v>
      </c>
      <c r="L2119" s="719" t="s">
        <v>3166</v>
      </c>
      <c r="M2119" s="450">
        <v>43</v>
      </c>
      <c r="N2119" s="450">
        <v>43</v>
      </c>
      <c r="O2119" s="726">
        <f t="shared" si="70"/>
        <v>1</v>
      </c>
      <c r="P2119" s="727">
        <v>1</v>
      </c>
      <c r="Q2119" s="352">
        <f t="shared" si="71"/>
        <v>100</v>
      </c>
      <c r="R2119" s="348"/>
    </row>
    <row r="2120" spans="1:18" s="721" customFormat="1" ht="15">
      <c r="A2120" s="714" t="s">
        <v>4</v>
      </c>
      <c r="B2120" s="526" t="s">
        <v>3160</v>
      </c>
      <c r="C2120" s="715" t="s">
        <v>1916</v>
      </c>
      <c r="D2120" s="526" t="s">
        <v>3157</v>
      </c>
      <c r="E2120" s="716"/>
      <c r="F2120" s="717" t="s">
        <v>137</v>
      </c>
      <c r="G2120" s="715" t="s">
        <v>3251</v>
      </c>
      <c r="H2120" s="715" t="s">
        <v>3246</v>
      </c>
      <c r="I2120" s="526" t="s">
        <v>5</v>
      </c>
      <c r="J2120" s="526" t="s">
        <v>66</v>
      </c>
      <c r="K2120" s="718">
        <v>1</v>
      </c>
      <c r="L2120" s="719"/>
      <c r="M2120" s="450">
        <v>81</v>
      </c>
      <c r="N2120" s="450">
        <v>81</v>
      </c>
      <c r="O2120" s="726">
        <f t="shared" si="70"/>
        <v>1</v>
      </c>
      <c r="P2120" s="727">
        <v>1</v>
      </c>
      <c r="Q2120" s="352">
        <f t="shared" si="71"/>
        <v>100</v>
      </c>
      <c r="R2120" s="348"/>
    </row>
    <row r="2121" spans="1:18" s="721" customFormat="1" ht="15">
      <c r="A2121" s="714" t="s">
        <v>4</v>
      </c>
      <c r="B2121" s="526" t="s">
        <v>3160</v>
      </c>
      <c r="C2121" s="715" t="s">
        <v>1916</v>
      </c>
      <c r="D2121" s="526" t="s">
        <v>3157</v>
      </c>
      <c r="E2121" s="716"/>
      <c r="F2121" s="717" t="s">
        <v>137</v>
      </c>
      <c r="G2121" s="715" t="s">
        <v>3251</v>
      </c>
      <c r="H2121" s="715" t="s">
        <v>3246</v>
      </c>
      <c r="I2121" s="526" t="s">
        <v>5</v>
      </c>
      <c r="J2121" s="526" t="s">
        <v>66</v>
      </c>
      <c r="K2121" s="718">
        <v>1</v>
      </c>
      <c r="L2121" s="719" t="s">
        <v>3166</v>
      </c>
      <c r="M2121" s="450">
        <v>27</v>
      </c>
      <c r="N2121" s="450">
        <v>27</v>
      </c>
      <c r="O2121" s="726">
        <f t="shared" si="70"/>
        <v>1</v>
      </c>
      <c r="P2121" s="727">
        <v>1</v>
      </c>
      <c r="Q2121" s="352">
        <f t="shared" si="71"/>
        <v>100</v>
      </c>
      <c r="R2121" s="348"/>
    </row>
    <row r="2122" spans="1:18" s="721" customFormat="1" ht="15">
      <c r="A2122" s="714" t="s">
        <v>4</v>
      </c>
      <c r="B2122" s="526" t="s">
        <v>3160</v>
      </c>
      <c r="C2122" s="715" t="s">
        <v>1916</v>
      </c>
      <c r="D2122" s="526" t="s">
        <v>3157</v>
      </c>
      <c r="E2122" s="716" t="s">
        <v>3169</v>
      </c>
      <c r="F2122" s="717" t="s">
        <v>137</v>
      </c>
      <c r="G2122" s="715" t="s">
        <v>3251</v>
      </c>
      <c r="H2122" s="715" t="s">
        <v>3246</v>
      </c>
      <c r="I2122" s="526" t="s">
        <v>5</v>
      </c>
      <c r="J2122" s="526" t="s">
        <v>66</v>
      </c>
      <c r="K2122" s="718">
        <v>1</v>
      </c>
      <c r="L2122" s="719" t="s">
        <v>3170</v>
      </c>
      <c r="M2122" s="450">
        <v>19</v>
      </c>
      <c r="N2122" s="450">
        <v>19</v>
      </c>
      <c r="O2122" s="726">
        <f t="shared" si="70"/>
        <v>1</v>
      </c>
      <c r="P2122" s="727">
        <v>1</v>
      </c>
      <c r="Q2122" s="352">
        <f t="shared" si="71"/>
        <v>100</v>
      </c>
      <c r="R2122" s="348"/>
    </row>
    <row r="2123" spans="1:18" s="721" customFormat="1" ht="15">
      <c r="A2123" s="714" t="s">
        <v>4</v>
      </c>
      <c r="B2123" s="526" t="s">
        <v>3160</v>
      </c>
      <c r="C2123" s="715" t="s">
        <v>1916</v>
      </c>
      <c r="D2123" s="526" t="s">
        <v>3158</v>
      </c>
      <c r="E2123" s="716"/>
      <c r="F2123" s="717" t="s">
        <v>137</v>
      </c>
      <c r="G2123" s="715" t="s">
        <v>3251</v>
      </c>
      <c r="H2123" s="715" t="s">
        <v>3246</v>
      </c>
      <c r="I2123" s="526" t="s">
        <v>5</v>
      </c>
      <c r="J2123" s="526" t="s">
        <v>66</v>
      </c>
      <c r="K2123" s="718">
        <v>1</v>
      </c>
      <c r="L2123" s="719"/>
      <c r="M2123" s="450">
        <v>29</v>
      </c>
      <c r="N2123" s="450">
        <v>29</v>
      </c>
      <c r="O2123" s="726">
        <f t="shared" si="70"/>
        <v>1</v>
      </c>
      <c r="P2123" s="727">
        <v>1</v>
      </c>
      <c r="Q2123" s="352">
        <f t="shared" si="71"/>
        <v>100</v>
      </c>
      <c r="R2123" s="348"/>
    </row>
    <row r="2124" spans="1:18" s="721" customFormat="1" ht="15">
      <c r="A2124" s="714" t="s">
        <v>4</v>
      </c>
      <c r="B2124" s="526" t="s">
        <v>3160</v>
      </c>
      <c r="C2124" s="715" t="s">
        <v>1916</v>
      </c>
      <c r="D2124" s="526" t="s">
        <v>3163</v>
      </c>
      <c r="E2124" s="716"/>
      <c r="F2124" s="717" t="s">
        <v>137</v>
      </c>
      <c r="G2124" s="715" t="s">
        <v>3251</v>
      </c>
      <c r="H2124" s="715" t="s">
        <v>3246</v>
      </c>
      <c r="I2124" s="526" t="s">
        <v>5</v>
      </c>
      <c r="J2124" s="526" t="s">
        <v>66</v>
      </c>
      <c r="K2124" s="718">
        <v>1</v>
      </c>
      <c r="L2124" s="719"/>
      <c r="M2124" s="450">
        <v>25</v>
      </c>
      <c r="N2124" s="450">
        <v>25</v>
      </c>
      <c r="O2124" s="726">
        <f t="shared" si="70"/>
        <v>1</v>
      </c>
      <c r="P2124" s="727">
        <v>1</v>
      </c>
      <c r="Q2124" s="352">
        <f t="shared" si="71"/>
        <v>100</v>
      </c>
      <c r="R2124" s="348"/>
    </row>
    <row r="2125" spans="1:18" s="721" customFormat="1" ht="15">
      <c r="A2125" s="714" t="s">
        <v>4</v>
      </c>
      <c r="B2125" s="526" t="s">
        <v>3160</v>
      </c>
      <c r="C2125" s="715" t="s">
        <v>1916</v>
      </c>
      <c r="D2125" s="526" t="s">
        <v>3163</v>
      </c>
      <c r="E2125" s="716" t="s">
        <v>3171</v>
      </c>
      <c r="F2125" s="717" t="s">
        <v>137</v>
      </c>
      <c r="G2125" s="715" t="s">
        <v>3251</v>
      </c>
      <c r="H2125" s="715" t="s">
        <v>3246</v>
      </c>
      <c r="I2125" s="526" t="s">
        <v>5</v>
      </c>
      <c r="J2125" s="526" t="s">
        <v>66</v>
      </c>
      <c r="K2125" s="718">
        <v>1</v>
      </c>
      <c r="L2125" s="719" t="s">
        <v>3166</v>
      </c>
      <c r="M2125" s="450">
        <v>22</v>
      </c>
      <c r="N2125" s="450">
        <v>22</v>
      </c>
      <c r="O2125" s="726">
        <f t="shared" si="70"/>
        <v>1</v>
      </c>
      <c r="P2125" s="727">
        <v>1</v>
      </c>
      <c r="Q2125" s="352">
        <f t="shared" si="71"/>
        <v>100</v>
      </c>
      <c r="R2125" s="348"/>
    </row>
    <row r="2126" spans="1:18" s="721" customFormat="1" ht="15">
      <c r="A2126" s="714" t="s">
        <v>4</v>
      </c>
      <c r="B2126" s="526" t="s">
        <v>3160</v>
      </c>
      <c r="C2126" s="715" t="s">
        <v>1917</v>
      </c>
      <c r="D2126" s="526" t="s">
        <v>3158</v>
      </c>
      <c r="E2126" s="716" t="s">
        <v>3172</v>
      </c>
      <c r="F2126" s="717" t="s">
        <v>137</v>
      </c>
      <c r="G2126" s="715" t="s">
        <v>3251</v>
      </c>
      <c r="H2126" s="715" t="s">
        <v>3246</v>
      </c>
      <c r="I2126" s="526" t="s">
        <v>5</v>
      </c>
      <c r="J2126" s="526" t="s">
        <v>66</v>
      </c>
      <c r="K2126" s="718">
        <v>1</v>
      </c>
      <c r="L2126" s="719"/>
      <c r="M2126" s="450">
        <v>11</v>
      </c>
      <c r="N2126" s="450">
        <v>11</v>
      </c>
      <c r="O2126" s="726">
        <f t="shared" si="70"/>
        <v>1</v>
      </c>
      <c r="P2126" s="727">
        <v>1</v>
      </c>
      <c r="Q2126" s="352">
        <f t="shared" si="71"/>
        <v>100</v>
      </c>
      <c r="R2126" s="348"/>
    </row>
    <row r="2127" spans="1:18" s="721" customFormat="1" ht="15">
      <c r="A2127" s="714" t="s">
        <v>4</v>
      </c>
      <c r="B2127" s="526" t="s">
        <v>3160</v>
      </c>
      <c r="C2127" s="715" t="s">
        <v>1917</v>
      </c>
      <c r="D2127" s="526" t="s">
        <v>3163</v>
      </c>
      <c r="E2127" s="716"/>
      <c r="F2127" s="717" t="s">
        <v>137</v>
      </c>
      <c r="G2127" s="715" t="s">
        <v>3251</v>
      </c>
      <c r="H2127" s="715" t="s">
        <v>3246</v>
      </c>
      <c r="I2127" s="526" t="s">
        <v>5</v>
      </c>
      <c r="J2127" s="526" t="s">
        <v>66</v>
      </c>
      <c r="K2127" s="718">
        <v>1</v>
      </c>
      <c r="L2127" s="719"/>
      <c r="M2127" s="450">
        <v>30</v>
      </c>
      <c r="N2127" s="450">
        <v>30</v>
      </c>
      <c r="O2127" s="726">
        <f t="shared" si="70"/>
        <v>1</v>
      </c>
      <c r="P2127" s="727">
        <v>1</v>
      </c>
      <c r="Q2127" s="352">
        <f t="shared" si="71"/>
        <v>100</v>
      </c>
      <c r="R2127" s="348"/>
    </row>
    <row r="2128" spans="1:18" s="721" customFormat="1" ht="15">
      <c r="A2128" s="714" t="s">
        <v>4</v>
      </c>
      <c r="B2128" s="526" t="s">
        <v>3160</v>
      </c>
      <c r="C2128" s="715" t="s">
        <v>1918</v>
      </c>
      <c r="D2128" s="526" t="s">
        <v>3163</v>
      </c>
      <c r="E2128" s="716" t="s">
        <v>3173</v>
      </c>
      <c r="F2128" s="717" t="s">
        <v>137</v>
      </c>
      <c r="G2128" s="715" t="s">
        <v>3251</v>
      </c>
      <c r="H2128" s="715" t="s">
        <v>3246</v>
      </c>
      <c r="I2128" s="526" t="s">
        <v>5</v>
      </c>
      <c r="J2128" s="526" t="s">
        <v>66</v>
      </c>
      <c r="K2128" s="718">
        <v>1</v>
      </c>
      <c r="L2128" s="719"/>
      <c r="M2128" s="450">
        <v>55</v>
      </c>
      <c r="N2128" s="450">
        <v>55</v>
      </c>
      <c r="O2128" s="726">
        <f t="shared" si="70"/>
        <v>1</v>
      </c>
      <c r="P2128" s="727">
        <v>1</v>
      </c>
      <c r="Q2128" s="352">
        <f t="shared" si="71"/>
        <v>99.999999999999986</v>
      </c>
      <c r="R2128" s="348"/>
    </row>
    <row r="2129" spans="1:18" s="721" customFormat="1" ht="15">
      <c r="A2129" s="714" t="s">
        <v>4</v>
      </c>
      <c r="B2129" s="526" t="s">
        <v>3160</v>
      </c>
      <c r="C2129" s="715" t="s">
        <v>1919</v>
      </c>
      <c r="D2129" s="526" t="s">
        <v>3161</v>
      </c>
      <c r="E2129" s="716"/>
      <c r="F2129" s="717" t="s">
        <v>137</v>
      </c>
      <c r="G2129" s="715" t="s">
        <v>3251</v>
      </c>
      <c r="H2129" s="715" t="s">
        <v>3246</v>
      </c>
      <c r="I2129" s="526" t="s">
        <v>5</v>
      </c>
      <c r="J2129" s="526" t="s">
        <v>66</v>
      </c>
      <c r="K2129" s="718">
        <v>1</v>
      </c>
      <c r="L2129" s="719"/>
      <c r="M2129" s="450">
        <v>1954</v>
      </c>
      <c r="N2129" s="450">
        <v>1954</v>
      </c>
      <c r="O2129" s="726">
        <f t="shared" si="70"/>
        <v>1</v>
      </c>
      <c r="P2129" s="727">
        <v>1</v>
      </c>
      <c r="Q2129" s="352">
        <f t="shared" si="71"/>
        <v>100</v>
      </c>
      <c r="R2129" s="348"/>
    </row>
    <row r="2130" spans="1:18" s="721" customFormat="1" ht="15">
      <c r="A2130" s="714" t="s">
        <v>4</v>
      </c>
      <c r="B2130" s="526" t="s">
        <v>3160</v>
      </c>
      <c r="C2130" s="715" t="s">
        <v>1919</v>
      </c>
      <c r="D2130" s="526" t="s">
        <v>3161</v>
      </c>
      <c r="E2130" s="716"/>
      <c r="F2130" s="717" t="s">
        <v>137</v>
      </c>
      <c r="G2130" s="715" t="s">
        <v>3251</v>
      </c>
      <c r="H2130" s="715" t="s">
        <v>3246</v>
      </c>
      <c r="I2130" s="526" t="s">
        <v>5</v>
      </c>
      <c r="J2130" s="526" t="s">
        <v>66</v>
      </c>
      <c r="K2130" s="718">
        <v>1</v>
      </c>
      <c r="L2130" s="719" t="s">
        <v>3166</v>
      </c>
      <c r="M2130" s="450">
        <v>465</v>
      </c>
      <c r="N2130" s="450">
        <v>465</v>
      </c>
      <c r="O2130" s="726">
        <f t="shared" si="70"/>
        <v>1</v>
      </c>
      <c r="P2130" s="727">
        <v>1</v>
      </c>
      <c r="Q2130" s="352">
        <f t="shared" si="71"/>
        <v>99.999999999999986</v>
      </c>
      <c r="R2130" s="348"/>
    </row>
    <row r="2131" spans="1:18" s="721" customFormat="1" ht="15">
      <c r="A2131" s="714" t="s">
        <v>4</v>
      </c>
      <c r="B2131" s="526" t="s">
        <v>3160</v>
      </c>
      <c r="C2131" s="715" t="s">
        <v>1919</v>
      </c>
      <c r="D2131" s="526" t="s">
        <v>3155</v>
      </c>
      <c r="E2131" s="716"/>
      <c r="F2131" s="717" t="s">
        <v>137</v>
      </c>
      <c r="G2131" s="715" t="s">
        <v>3251</v>
      </c>
      <c r="H2131" s="715" t="s">
        <v>3246</v>
      </c>
      <c r="I2131" s="526" t="s">
        <v>5</v>
      </c>
      <c r="J2131" s="526" t="s">
        <v>66</v>
      </c>
      <c r="K2131" s="718">
        <v>1</v>
      </c>
      <c r="L2131" s="719"/>
      <c r="M2131" s="450">
        <v>60</v>
      </c>
      <c r="N2131" s="450">
        <v>60</v>
      </c>
      <c r="O2131" s="726">
        <f t="shared" si="70"/>
        <v>1</v>
      </c>
      <c r="P2131" s="727">
        <v>1</v>
      </c>
      <c r="Q2131" s="352">
        <f t="shared" si="71"/>
        <v>100</v>
      </c>
      <c r="R2131" s="348"/>
    </row>
    <row r="2132" spans="1:18" s="721" customFormat="1" ht="15">
      <c r="A2132" s="714" t="s">
        <v>4</v>
      </c>
      <c r="B2132" s="526" t="s">
        <v>3160</v>
      </c>
      <c r="C2132" s="715" t="s">
        <v>1919</v>
      </c>
      <c r="D2132" s="526" t="s">
        <v>3155</v>
      </c>
      <c r="E2132" s="716" t="s">
        <v>3174</v>
      </c>
      <c r="F2132" s="717" t="s">
        <v>137</v>
      </c>
      <c r="G2132" s="715" t="s">
        <v>3251</v>
      </c>
      <c r="H2132" s="715" t="s">
        <v>3246</v>
      </c>
      <c r="I2132" s="526" t="s">
        <v>5</v>
      </c>
      <c r="J2132" s="526" t="s">
        <v>66</v>
      </c>
      <c r="K2132" s="718">
        <v>1</v>
      </c>
      <c r="L2132" s="719" t="s">
        <v>3166</v>
      </c>
      <c r="M2132" s="450">
        <v>20</v>
      </c>
      <c r="N2132" s="450">
        <v>20</v>
      </c>
      <c r="O2132" s="726">
        <f t="shared" si="70"/>
        <v>1</v>
      </c>
      <c r="P2132" s="727">
        <v>1</v>
      </c>
      <c r="Q2132" s="352">
        <f t="shared" si="71"/>
        <v>100</v>
      </c>
      <c r="R2132" s="348"/>
    </row>
    <row r="2133" spans="1:18" s="721" customFormat="1" ht="15">
      <c r="A2133" s="714" t="s">
        <v>4</v>
      </c>
      <c r="B2133" s="526" t="s">
        <v>3160</v>
      </c>
      <c r="C2133" s="715" t="s">
        <v>1919</v>
      </c>
      <c r="D2133" s="526" t="s">
        <v>3157</v>
      </c>
      <c r="E2133" s="716" t="s">
        <v>3175</v>
      </c>
      <c r="F2133" s="717" t="s">
        <v>137</v>
      </c>
      <c r="G2133" s="715" t="s">
        <v>3251</v>
      </c>
      <c r="H2133" s="715" t="s">
        <v>3246</v>
      </c>
      <c r="I2133" s="526" t="s">
        <v>5</v>
      </c>
      <c r="J2133" s="526" t="s">
        <v>66</v>
      </c>
      <c r="K2133" s="718">
        <v>1</v>
      </c>
      <c r="L2133" s="719"/>
      <c r="M2133" s="450">
        <v>42</v>
      </c>
      <c r="N2133" s="450">
        <v>42</v>
      </c>
      <c r="O2133" s="726">
        <f t="shared" si="70"/>
        <v>1</v>
      </c>
      <c r="P2133" s="727">
        <v>1</v>
      </c>
      <c r="Q2133" s="352">
        <f t="shared" si="71"/>
        <v>100</v>
      </c>
      <c r="R2133" s="348"/>
    </row>
    <row r="2134" spans="1:18" s="721" customFormat="1" ht="15">
      <c r="A2134" s="714" t="s">
        <v>4</v>
      </c>
      <c r="B2134" s="526" t="s">
        <v>3160</v>
      </c>
      <c r="C2134" s="715" t="s">
        <v>1920</v>
      </c>
      <c r="D2134" s="526" t="s">
        <v>3155</v>
      </c>
      <c r="E2134" s="716" t="s">
        <v>3176</v>
      </c>
      <c r="F2134" s="717" t="s">
        <v>137</v>
      </c>
      <c r="G2134" s="715" t="s">
        <v>3251</v>
      </c>
      <c r="H2134" s="715" t="s">
        <v>3246</v>
      </c>
      <c r="I2134" s="526" t="s">
        <v>5</v>
      </c>
      <c r="J2134" s="526" t="s">
        <v>66</v>
      </c>
      <c r="K2134" s="718">
        <v>1</v>
      </c>
      <c r="L2134" s="719"/>
      <c r="M2134" s="450">
        <v>18</v>
      </c>
      <c r="N2134" s="450">
        <v>18</v>
      </c>
      <c r="O2134" s="726">
        <f t="shared" si="70"/>
        <v>1</v>
      </c>
      <c r="P2134" s="727">
        <v>1</v>
      </c>
      <c r="Q2134" s="352">
        <f t="shared" si="71"/>
        <v>100</v>
      </c>
      <c r="R2134" s="348"/>
    </row>
    <row r="2135" spans="1:18" s="721" customFormat="1" ht="15">
      <c r="A2135" s="714" t="s">
        <v>4</v>
      </c>
      <c r="B2135" s="526" t="s">
        <v>3160</v>
      </c>
      <c r="C2135" s="715" t="s">
        <v>1920</v>
      </c>
      <c r="D2135" s="526" t="s">
        <v>3157</v>
      </c>
      <c r="E2135" s="716"/>
      <c r="F2135" s="717" t="s">
        <v>137</v>
      </c>
      <c r="G2135" s="715" t="s">
        <v>3251</v>
      </c>
      <c r="H2135" s="715" t="s">
        <v>3246</v>
      </c>
      <c r="I2135" s="526" t="s">
        <v>5</v>
      </c>
      <c r="J2135" s="526" t="s">
        <v>66</v>
      </c>
      <c r="K2135" s="718">
        <v>1</v>
      </c>
      <c r="L2135" s="719"/>
      <c r="M2135" s="450">
        <v>112</v>
      </c>
      <c r="N2135" s="450">
        <v>112</v>
      </c>
      <c r="O2135" s="726">
        <f t="shared" si="70"/>
        <v>1</v>
      </c>
      <c r="P2135" s="727">
        <v>1</v>
      </c>
      <c r="Q2135" s="352">
        <f t="shared" si="71"/>
        <v>99.999999999999986</v>
      </c>
      <c r="R2135" s="348"/>
    </row>
    <row r="2136" spans="1:18" s="721" customFormat="1" ht="15">
      <c r="A2136" s="714" t="s">
        <v>4</v>
      </c>
      <c r="B2136" s="526" t="s">
        <v>3160</v>
      </c>
      <c r="C2136" s="715" t="s">
        <v>1920</v>
      </c>
      <c r="D2136" s="526" t="s">
        <v>3157</v>
      </c>
      <c r="E2136" s="716" t="s">
        <v>3177</v>
      </c>
      <c r="F2136" s="717" t="s">
        <v>137</v>
      </c>
      <c r="G2136" s="715" t="s">
        <v>3251</v>
      </c>
      <c r="H2136" s="715" t="s">
        <v>3246</v>
      </c>
      <c r="I2136" s="526" t="s">
        <v>5</v>
      </c>
      <c r="J2136" s="526" t="s">
        <v>66</v>
      </c>
      <c r="K2136" s="718">
        <v>1</v>
      </c>
      <c r="L2136" s="719" t="s">
        <v>3166</v>
      </c>
      <c r="M2136" s="450">
        <v>16</v>
      </c>
      <c r="N2136" s="450">
        <v>16</v>
      </c>
      <c r="O2136" s="726">
        <f t="shared" si="70"/>
        <v>1</v>
      </c>
      <c r="P2136" s="727">
        <v>1</v>
      </c>
      <c r="Q2136" s="352">
        <f t="shared" si="71"/>
        <v>100</v>
      </c>
      <c r="R2136" s="348"/>
    </row>
    <row r="2137" spans="1:18" s="721" customFormat="1" ht="15">
      <c r="A2137" s="714" t="s">
        <v>4</v>
      </c>
      <c r="B2137" s="526" t="s">
        <v>3160</v>
      </c>
      <c r="C2137" s="715" t="s">
        <v>1920</v>
      </c>
      <c r="D2137" s="526" t="s">
        <v>3158</v>
      </c>
      <c r="E2137" s="716"/>
      <c r="F2137" s="717" t="s">
        <v>137</v>
      </c>
      <c r="G2137" s="715" t="s">
        <v>3251</v>
      </c>
      <c r="H2137" s="715" t="s">
        <v>3246</v>
      </c>
      <c r="I2137" s="526" t="s">
        <v>5</v>
      </c>
      <c r="J2137" s="526" t="s">
        <v>66</v>
      </c>
      <c r="K2137" s="718">
        <v>1</v>
      </c>
      <c r="L2137" s="719"/>
      <c r="M2137" s="450">
        <v>101</v>
      </c>
      <c r="N2137" s="450">
        <v>101</v>
      </c>
      <c r="O2137" s="726">
        <f t="shared" si="70"/>
        <v>1</v>
      </c>
      <c r="P2137" s="727">
        <v>1</v>
      </c>
      <c r="Q2137" s="352">
        <f t="shared" si="71"/>
        <v>100</v>
      </c>
      <c r="R2137" s="348"/>
    </row>
    <row r="2138" spans="1:18" s="721" customFormat="1" ht="15">
      <c r="A2138" s="714" t="s">
        <v>4</v>
      </c>
      <c r="B2138" s="526" t="s">
        <v>3160</v>
      </c>
      <c r="C2138" s="715" t="s">
        <v>1920</v>
      </c>
      <c r="D2138" s="526" t="s">
        <v>3163</v>
      </c>
      <c r="E2138" s="716"/>
      <c r="F2138" s="717" t="s">
        <v>137</v>
      </c>
      <c r="G2138" s="715" t="s">
        <v>3251</v>
      </c>
      <c r="H2138" s="715" t="s">
        <v>3246</v>
      </c>
      <c r="I2138" s="526" t="s">
        <v>5</v>
      </c>
      <c r="J2138" s="526" t="s">
        <v>66</v>
      </c>
      <c r="K2138" s="718">
        <v>1</v>
      </c>
      <c r="L2138" s="719"/>
      <c r="M2138" s="450">
        <v>81</v>
      </c>
      <c r="N2138" s="450">
        <v>81</v>
      </c>
      <c r="O2138" s="726">
        <f t="shared" si="70"/>
        <v>1</v>
      </c>
      <c r="P2138" s="727">
        <v>1</v>
      </c>
      <c r="Q2138" s="352">
        <f t="shared" si="71"/>
        <v>100</v>
      </c>
      <c r="R2138" s="348"/>
    </row>
    <row r="2139" spans="1:18" s="721" customFormat="1" ht="15">
      <c r="A2139" s="714" t="s">
        <v>4</v>
      </c>
      <c r="B2139" s="526" t="s">
        <v>3</v>
      </c>
      <c r="C2139" s="715" t="s">
        <v>38</v>
      </c>
      <c r="D2139" s="526" t="s">
        <v>3178</v>
      </c>
      <c r="E2139" s="716" t="s">
        <v>3179</v>
      </c>
      <c r="F2139" s="717" t="s">
        <v>137</v>
      </c>
      <c r="G2139" s="715" t="s">
        <v>3251</v>
      </c>
      <c r="H2139" s="715" t="s">
        <v>3246</v>
      </c>
      <c r="I2139" s="526" t="s">
        <v>5</v>
      </c>
      <c r="J2139" s="526" t="s">
        <v>66</v>
      </c>
      <c r="K2139" s="718">
        <v>1</v>
      </c>
      <c r="L2139" s="719"/>
      <c r="M2139" s="450">
        <v>85</v>
      </c>
      <c r="N2139" s="450">
        <v>85</v>
      </c>
      <c r="O2139" s="726">
        <f t="shared" si="70"/>
        <v>1</v>
      </c>
      <c r="P2139" s="727">
        <v>1</v>
      </c>
      <c r="Q2139" s="352">
        <f t="shared" si="71"/>
        <v>100</v>
      </c>
      <c r="R2139" s="348"/>
    </row>
    <row r="2140" spans="1:18" s="721" customFormat="1" ht="15">
      <c r="A2140" s="714" t="s">
        <v>4</v>
      </c>
      <c r="B2140" s="526" t="s">
        <v>3</v>
      </c>
      <c r="C2140" s="715" t="s">
        <v>38</v>
      </c>
      <c r="D2140" s="526" t="s">
        <v>3157</v>
      </c>
      <c r="E2140" s="716"/>
      <c r="F2140" s="717" t="s">
        <v>137</v>
      </c>
      <c r="G2140" s="715" t="s">
        <v>3251</v>
      </c>
      <c r="H2140" s="715" t="s">
        <v>3246</v>
      </c>
      <c r="I2140" s="526" t="s">
        <v>5</v>
      </c>
      <c r="J2140" s="526" t="s">
        <v>66</v>
      </c>
      <c r="K2140" s="718">
        <v>1</v>
      </c>
      <c r="L2140" s="719"/>
      <c r="M2140" s="450">
        <v>53</v>
      </c>
      <c r="N2140" s="450">
        <v>53</v>
      </c>
      <c r="O2140" s="726">
        <f t="shared" si="70"/>
        <v>1</v>
      </c>
      <c r="P2140" s="727">
        <v>1</v>
      </c>
      <c r="Q2140" s="352">
        <f t="shared" si="71"/>
        <v>100</v>
      </c>
      <c r="R2140" s="348"/>
    </row>
    <row r="2141" spans="1:18" s="721" customFormat="1" ht="15">
      <c r="A2141" s="714" t="s">
        <v>4</v>
      </c>
      <c r="B2141" s="526" t="s">
        <v>3</v>
      </c>
      <c r="C2141" s="715" t="s">
        <v>1913</v>
      </c>
      <c r="D2141" s="526" t="s">
        <v>3178</v>
      </c>
      <c r="E2141" s="716"/>
      <c r="F2141" s="717" t="s">
        <v>137</v>
      </c>
      <c r="G2141" s="715" t="s">
        <v>3251</v>
      </c>
      <c r="H2141" s="715" t="s">
        <v>3246</v>
      </c>
      <c r="I2141" s="526" t="s">
        <v>5</v>
      </c>
      <c r="J2141" s="526" t="s">
        <v>66</v>
      </c>
      <c r="K2141" s="718">
        <v>1</v>
      </c>
      <c r="L2141" s="719"/>
      <c r="M2141" s="450">
        <v>39</v>
      </c>
      <c r="N2141" s="450">
        <v>39</v>
      </c>
      <c r="O2141" s="726">
        <f t="shared" si="70"/>
        <v>1</v>
      </c>
      <c r="P2141" s="727">
        <v>1</v>
      </c>
      <c r="Q2141" s="352">
        <f t="shared" si="71"/>
        <v>100</v>
      </c>
      <c r="R2141" s="348"/>
    </row>
    <row r="2142" spans="1:18" s="721" customFormat="1" ht="15">
      <c r="A2142" s="714" t="s">
        <v>4</v>
      </c>
      <c r="B2142" s="526" t="s">
        <v>3</v>
      </c>
      <c r="C2142" s="715" t="s">
        <v>1913</v>
      </c>
      <c r="D2142" s="526" t="s">
        <v>3157</v>
      </c>
      <c r="E2142" s="716"/>
      <c r="F2142" s="717" t="s">
        <v>137</v>
      </c>
      <c r="G2142" s="715" t="s">
        <v>3251</v>
      </c>
      <c r="H2142" s="715" t="s">
        <v>3246</v>
      </c>
      <c r="I2142" s="526" t="s">
        <v>5</v>
      </c>
      <c r="J2142" s="526" t="s">
        <v>66</v>
      </c>
      <c r="K2142" s="718">
        <v>1</v>
      </c>
      <c r="L2142" s="719"/>
      <c r="M2142" s="450">
        <v>14</v>
      </c>
      <c r="N2142" s="450">
        <v>14</v>
      </c>
      <c r="O2142" s="726">
        <f t="shared" si="70"/>
        <v>1</v>
      </c>
      <c r="P2142" s="727">
        <v>1</v>
      </c>
      <c r="Q2142" s="352">
        <f t="shared" si="71"/>
        <v>99.999999999999986</v>
      </c>
      <c r="R2142" s="348"/>
    </row>
    <row r="2143" spans="1:18" s="721" customFormat="1" ht="15">
      <c r="A2143" s="714" t="s">
        <v>4</v>
      </c>
      <c r="B2143" s="526" t="s">
        <v>3</v>
      </c>
      <c r="C2143" s="715" t="s">
        <v>1914</v>
      </c>
      <c r="D2143" s="526" t="s">
        <v>3178</v>
      </c>
      <c r="E2143" s="716"/>
      <c r="F2143" s="717" t="s">
        <v>137</v>
      </c>
      <c r="G2143" s="715" t="s">
        <v>3251</v>
      </c>
      <c r="H2143" s="715" t="s">
        <v>3246</v>
      </c>
      <c r="I2143" s="526" t="s">
        <v>5</v>
      </c>
      <c r="J2143" s="526" t="s">
        <v>66</v>
      </c>
      <c r="K2143" s="718">
        <v>1</v>
      </c>
      <c r="L2143" s="719"/>
      <c r="M2143" s="450">
        <v>18</v>
      </c>
      <c r="N2143" s="450">
        <v>18</v>
      </c>
      <c r="O2143" s="726">
        <f t="shared" si="70"/>
        <v>1</v>
      </c>
      <c r="P2143" s="727">
        <v>1</v>
      </c>
      <c r="Q2143" s="352">
        <f t="shared" si="71"/>
        <v>100</v>
      </c>
      <c r="R2143" s="348"/>
    </row>
    <row r="2144" spans="1:18" s="721" customFormat="1" ht="15">
      <c r="A2144" s="714" t="s">
        <v>4</v>
      </c>
      <c r="B2144" s="526" t="s">
        <v>3</v>
      </c>
      <c r="C2144" s="715" t="s">
        <v>1914</v>
      </c>
      <c r="D2144" s="526" t="s">
        <v>3157</v>
      </c>
      <c r="E2144" s="716"/>
      <c r="F2144" s="717" t="s">
        <v>137</v>
      </c>
      <c r="G2144" s="715" t="s">
        <v>3251</v>
      </c>
      <c r="H2144" s="715" t="s">
        <v>3246</v>
      </c>
      <c r="I2144" s="526" t="s">
        <v>5</v>
      </c>
      <c r="J2144" s="526" t="s">
        <v>66</v>
      </c>
      <c r="K2144" s="718">
        <v>1</v>
      </c>
      <c r="L2144" s="719"/>
      <c r="M2144" s="450">
        <v>147</v>
      </c>
      <c r="N2144" s="450">
        <v>147</v>
      </c>
      <c r="O2144" s="726">
        <f t="shared" si="70"/>
        <v>1</v>
      </c>
      <c r="P2144" s="727">
        <v>1</v>
      </c>
      <c r="Q2144" s="352">
        <f t="shared" si="71"/>
        <v>100</v>
      </c>
      <c r="R2144" s="348"/>
    </row>
    <row r="2145" spans="1:18" s="721" customFormat="1" ht="15">
      <c r="A2145" s="714" t="s">
        <v>4</v>
      </c>
      <c r="B2145" s="526" t="s">
        <v>3</v>
      </c>
      <c r="C2145" s="715" t="s">
        <v>1914</v>
      </c>
      <c r="D2145" s="526" t="s">
        <v>3158</v>
      </c>
      <c r="E2145" s="716"/>
      <c r="F2145" s="717" t="s">
        <v>137</v>
      </c>
      <c r="G2145" s="715" t="s">
        <v>3251</v>
      </c>
      <c r="H2145" s="715" t="s">
        <v>3246</v>
      </c>
      <c r="I2145" s="526" t="s">
        <v>5</v>
      </c>
      <c r="J2145" s="526" t="s">
        <v>66</v>
      </c>
      <c r="K2145" s="718">
        <v>1</v>
      </c>
      <c r="L2145" s="719"/>
      <c r="M2145" s="450">
        <v>303</v>
      </c>
      <c r="N2145" s="450">
        <v>303</v>
      </c>
      <c r="O2145" s="726">
        <f t="shared" si="70"/>
        <v>1</v>
      </c>
      <c r="P2145" s="727">
        <v>1</v>
      </c>
      <c r="Q2145" s="352">
        <f t="shared" si="71"/>
        <v>100</v>
      </c>
      <c r="R2145" s="348"/>
    </row>
    <row r="2146" spans="1:18" s="721" customFormat="1" ht="15">
      <c r="A2146" s="714" t="s">
        <v>4</v>
      </c>
      <c r="B2146" s="526" t="s">
        <v>3</v>
      </c>
      <c r="C2146" s="715" t="s">
        <v>1914</v>
      </c>
      <c r="D2146" s="526" t="s">
        <v>3163</v>
      </c>
      <c r="E2146" s="716"/>
      <c r="F2146" s="717" t="s">
        <v>137</v>
      </c>
      <c r="G2146" s="715" t="s">
        <v>3251</v>
      </c>
      <c r="H2146" s="715" t="s">
        <v>3246</v>
      </c>
      <c r="I2146" s="526" t="s">
        <v>5</v>
      </c>
      <c r="J2146" s="526" t="s">
        <v>66</v>
      </c>
      <c r="K2146" s="718">
        <v>1</v>
      </c>
      <c r="L2146" s="719"/>
      <c r="M2146" s="450">
        <v>132</v>
      </c>
      <c r="N2146" s="450">
        <v>132</v>
      </c>
      <c r="O2146" s="726">
        <f t="shared" si="70"/>
        <v>1</v>
      </c>
      <c r="P2146" s="727">
        <v>1</v>
      </c>
      <c r="Q2146" s="352">
        <f t="shared" si="71"/>
        <v>100</v>
      </c>
      <c r="R2146" s="348"/>
    </row>
    <row r="2147" spans="1:18" s="721" customFormat="1" ht="15">
      <c r="A2147" s="714" t="s">
        <v>4</v>
      </c>
      <c r="B2147" s="526" t="s">
        <v>3</v>
      </c>
      <c r="C2147" s="715" t="s">
        <v>1915</v>
      </c>
      <c r="D2147" s="526" t="s">
        <v>3157</v>
      </c>
      <c r="E2147" s="716" t="s">
        <v>3180</v>
      </c>
      <c r="F2147" s="717" t="s">
        <v>137</v>
      </c>
      <c r="G2147" s="715" t="s">
        <v>3251</v>
      </c>
      <c r="H2147" s="715" t="s">
        <v>3246</v>
      </c>
      <c r="I2147" s="526" t="s">
        <v>5</v>
      </c>
      <c r="J2147" s="526" t="s">
        <v>66</v>
      </c>
      <c r="K2147" s="718">
        <v>1</v>
      </c>
      <c r="L2147" s="719"/>
      <c r="M2147" s="450">
        <v>31</v>
      </c>
      <c r="N2147" s="450">
        <v>31</v>
      </c>
      <c r="O2147" s="726">
        <f t="shared" si="70"/>
        <v>1</v>
      </c>
      <c r="P2147" s="727">
        <v>1</v>
      </c>
      <c r="Q2147" s="352">
        <f t="shared" si="71"/>
        <v>100</v>
      </c>
      <c r="R2147" s="348"/>
    </row>
    <row r="2148" spans="1:18" s="721" customFormat="1" ht="15">
      <c r="A2148" s="714" t="s">
        <v>4</v>
      </c>
      <c r="B2148" s="526" t="s">
        <v>3</v>
      </c>
      <c r="C2148" s="715" t="s">
        <v>1916</v>
      </c>
      <c r="D2148" s="526" t="s">
        <v>3178</v>
      </c>
      <c r="E2148" s="716"/>
      <c r="F2148" s="717" t="s">
        <v>137</v>
      </c>
      <c r="G2148" s="715" t="s">
        <v>3251</v>
      </c>
      <c r="H2148" s="715" t="s">
        <v>3246</v>
      </c>
      <c r="I2148" s="526" t="s">
        <v>5</v>
      </c>
      <c r="J2148" s="526" t="s">
        <v>66</v>
      </c>
      <c r="K2148" s="718">
        <v>1</v>
      </c>
      <c r="L2148" s="719"/>
      <c r="M2148" s="450">
        <v>47</v>
      </c>
      <c r="N2148" s="450">
        <v>47</v>
      </c>
      <c r="O2148" s="726">
        <f t="shared" si="70"/>
        <v>1</v>
      </c>
      <c r="P2148" s="727">
        <v>1</v>
      </c>
      <c r="Q2148" s="352">
        <f t="shared" si="71"/>
        <v>100</v>
      </c>
      <c r="R2148" s="348"/>
    </row>
    <row r="2149" spans="1:18" s="721" customFormat="1" ht="15">
      <c r="A2149" s="714" t="s">
        <v>4</v>
      </c>
      <c r="B2149" s="526" t="s">
        <v>3</v>
      </c>
      <c r="C2149" s="715" t="s">
        <v>1916</v>
      </c>
      <c r="D2149" s="526" t="s">
        <v>3157</v>
      </c>
      <c r="E2149" s="716" t="s">
        <v>3181</v>
      </c>
      <c r="F2149" s="717" t="s">
        <v>137</v>
      </c>
      <c r="G2149" s="715" t="s">
        <v>3251</v>
      </c>
      <c r="H2149" s="715" t="s">
        <v>3246</v>
      </c>
      <c r="I2149" s="526" t="s">
        <v>5</v>
      </c>
      <c r="J2149" s="526" t="s">
        <v>66</v>
      </c>
      <c r="K2149" s="718">
        <v>1</v>
      </c>
      <c r="L2149" s="719"/>
      <c r="M2149" s="450">
        <v>23</v>
      </c>
      <c r="N2149" s="450">
        <v>23</v>
      </c>
      <c r="O2149" s="726">
        <f t="shared" si="70"/>
        <v>1</v>
      </c>
      <c r="P2149" s="727">
        <v>1</v>
      </c>
      <c r="Q2149" s="352">
        <f t="shared" si="71"/>
        <v>100</v>
      </c>
      <c r="R2149" s="348"/>
    </row>
    <row r="2150" spans="1:18" s="721" customFormat="1" ht="15">
      <c r="A2150" s="714" t="s">
        <v>4</v>
      </c>
      <c r="B2150" s="526" t="s">
        <v>3</v>
      </c>
      <c r="C2150" s="715" t="s">
        <v>1917</v>
      </c>
      <c r="D2150" s="526" t="s">
        <v>3157</v>
      </c>
      <c r="E2150" s="716" t="s">
        <v>3182</v>
      </c>
      <c r="F2150" s="717" t="s">
        <v>137</v>
      </c>
      <c r="G2150" s="715" t="s">
        <v>3251</v>
      </c>
      <c r="H2150" s="715" t="s">
        <v>3246</v>
      </c>
      <c r="I2150" s="526" t="s">
        <v>5</v>
      </c>
      <c r="J2150" s="526" t="s">
        <v>66</v>
      </c>
      <c r="K2150" s="718">
        <v>1</v>
      </c>
      <c r="L2150" s="719"/>
      <c r="M2150" s="450">
        <v>42</v>
      </c>
      <c r="N2150" s="450">
        <v>42</v>
      </c>
      <c r="O2150" s="726">
        <f t="shared" si="70"/>
        <v>1</v>
      </c>
      <c r="P2150" s="727">
        <v>1</v>
      </c>
      <c r="Q2150" s="352">
        <f t="shared" si="71"/>
        <v>100</v>
      </c>
      <c r="R2150" s="348"/>
    </row>
    <row r="2151" spans="1:18" s="721" customFormat="1" ht="15">
      <c r="A2151" s="714" t="s">
        <v>4</v>
      </c>
      <c r="B2151" s="526" t="s">
        <v>3</v>
      </c>
      <c r="C2151" s="715" t="s">
        <v>1917</v>
      </c>
      <c r="D2151" s="526" t="s">
        <v>3158</v>
      </c>
      <c r="E2151" s="716" t="s">
        <v>3183</v>
      </c>
      <c r="F2151" s="717" t="s">
        <v>137</v>
      </c>
      <c r="G2151" s="715" t="s">
        <v>3251</v>
      </c>
      <c r="H2151" s="715" t="s">
        <v>3246</v>
      </c>
      <c r="I2151" s="526" t="s">
        <v>5</v>
      </c>
      <c r="J2151" s="526" t="s">
        <v>66</v>
      </c>
      <c r="K2151" s="718">
        <v>1</v>
      </c>
      <c r="L2151" s="719"/>
      <c r="M2151" s="450">
        <v>22</v>
      </c>
      <c r="N2151" s="450">
        <v>22</v>
      </c>
      <c r="O2151" s="726">
        <f t="shared" si="70"/>
        <v>1</v>
      </c>
      <c r="P2151" s="727">
        <v>1</v>
      </c>
      <c r="Q2151" s="352">
        <f t="shared" si="71"/>
        <v>100</v>
      </c>
      <c r="R2151" s="348"/>
    </row>
    <row r="2152" spans="1:18" s="721" customFormat="1" ht="15">
      <c r="A2152" s="714" t="s">
        <v>4</v>
      </c>
      <c r="B2152" s="526" t="s">
        <v>3</v>
      </c>
      <c r="C2152" s="715" t="s">
        <v>1919</v>
      </c>
      <c r="D2152" s="526" t="s">
        <v>3184</v>
      </c>
      <c r="E2152" s="716"/>
      <c r="F2152" s="717" t="s">
        <v>137</v>
      </c>
      <c r="G2152" s="715" t="s">
        <v>3251</v>
      </c>
      <c r="H2152" s="715" t="s">
        <v>3246</v>
      </c>
      <c r="I2152" s="526" t="s">
        <v>5</v>
      </c>
      <c r="J2152" s="526" t="s">
        <v>66</v>
      </c>
      <c r="K2152" s="718">
        <v>1</v>
      </c>
      <c r="L2152" s="719"/>
      <c r="M2152" s="450">
        <v>109</v>
      </c>
      <c r="N2152" s="450">
        <v>109</v>
      </c>
      <c r="O2152" s="726">
        <f t="shared" si="70"/>
        <v>1</v>
      </c>
      <c r="P2152" s="727">
        <v>1</v>
      </c>
      <c r="Q2152" s="352">
        <f t="shared" si="71"/>
        <v>99.999999999999986</v>
      </c>
      <c r="R2152" s="348"/>
    </row>
    <row r="2153" spans="1:18" s="721" customFormat="1" ht="15">
      <c r="A2153" s="714" t="s">
        <v>4</v>
      </c>
      <c r="B2153" s="526" t="s">
        <v>3</v>
      </c>
      <c r="C2153" s="715" t="s">
        <v>1919</v>
      </c>
      <c r="D2153" s="526" t="s">
        <v>3178</v>
      </c>
      <c r="E2153" s="716"/>
      <c r="F2153" s="717" t="s">
        <v>137</v>
      </c>
      <c r="G2153" s="715" t="s">
        <v>3251</v>
      </c>
      <c r="H2153" s="715" t="s">
        <v>3246</v>
      </c>
      <c r="I2153" s="526" t="s">
        <v>5</v>
      </c>
      <c r="J2153" s="526" t="s">
        <v>66</v>
      </c>
      <c r="K2153" s="718">
        <v>1</v>
      </c>
      <c r="L2153" s="719"/>
      <c r="M2153" s="450">
        <v>913</v>
      </c>
      <c r="N2153" s="450">
        <v>913</v>
      </c>
      <c r="O2153" s="726">
        <f t="shared" si="70"/>
        <v>1</v>
      </c>
      <c r="P2153" s="727">
        <v>1</v>
      </c>
      <c r="Q2153" s="352">
        <f t="shared" si="71"/>
        <v>99.999999999999986</v>
      </c>
      <c r="R2153" s="348"/>
    </row>
    <row r="2154" spans="1:18" s="721" customFormat="1" ht="15">
      <c r="A2154" s="714" t="s">
        <v>4</v>
      </c>
      <c r="B2154" s="526" t="s">
        <v>3</v>
      </c>
      <c r="C2154" s="715" t="s">
        <v>1919</v>
      </c>
      <c r="D2154" s="526" t="s">
        <v>3157</v>
      </c>
      <c r="E2154" s="716" t="s">
        <v>3185</v>
      </c>
      <c r="F2154" s="717" t="s">
        <v>137</v>
      </c>
      <c r="G2154" s="715" t="s">
        <v>3251</v>
      </c>
      <c r="H2154" s="715" t="s">
        <v>3246</v>
      </c>
      <c r="I2154" s="526" t="s">
        <v>5</v>
      </c>
      <c r="J2154" s="526" t="s">
        <v>66</v>
      </c>
      <c r="K2154" s="718">
        <v>1</v>
      </c>
      <c r="L2154" s="719"/>
      <c r="M2154" s="450">
        <v>34</v>
      </c>
      <c r="N2154" s="450">
        <v>34</v>
      </c>
      <c r="O2154" s="726">
        <f t="shared" si="70"/>
        <v>1</v>
      </c>
      <c r="P2154" s="727">
        <v>1</v>
      </c>
      <c r="Q2154" s="352">
        <f t="shared" si="71"/>
        <v>99.999999999999986</v>
      </c>
      <c r="R2154" s="348"/>
    </row>
    <row r="2155" spans="1:18" s="721" customFormat="1" ht="15">
      <c r="A2155" s="714" t="s">
        <v>4</v>
      </c>
      <c r="B2155" s="526" t="s">
        <v>3</v>
      </c>
      <c r="C2155" s="715" t="s">
        <v>1920</v>
      </c>
      <c r="D2155" s="526" t="s">
        <v>3178</v>
      </c>
      <c r="E2155" s="716"/>
      <c r="F2155" s="717" t="s">
        <v>137</v>
      </c>
      <c r="G2155" s="715" t="s">
        <v>3251</v>
      </c>
      <c r="H2155" s="715" t="s">
        <v>3246</v>
      </c>
      <c r="I2155" s="526" t="s">
        <v>5</v>
      </c>
      <c r="J2155" s="526" t="s">
        <v>66</v>
      </c>
      <c r="K2155" s="718">
        <v>1</v>
      </c>
      <c r="L2155" s="719"/>
      <c r="M2155" s="450">
        <v>18</v>
      </c>
      <c r="N2155" s="450">
        <v>18</v>
      </c>
      <c r="O2155" s="726">
        <f t="shared" si="70"/>
        <v>1</v>
      </c>
      <c r="P2155" s="727">
        <v>1</v>
      </c>
      <c r="Q2155" s="352">
        <f t="shared" si="71"/>
        <v>100</v>
      </c>
      <c r="R2155" s="348"/>
    </row>
    <row r="2156" spans="1:18" s="721" customFormat="1" ht="15">
      <c r="A2156" s="714" t="s">
        <v>4</v>
      </c>
      <c r="B2156" s="526" t="s">
        <v>3</v>
      </c>
      <c r="C2156" s="715" t="s">
        <v>1920</v>
      </c>
      <c r="D2156" s="526" t="s">
        <v>3157</v>
      </c>
      <c r="E2156" s="716"/>
      <c r="F2156" s="717" t="s">
        <v>137</v>
      </c>
      <c r="G2156" s="715" t="s">
        <v>3251</v>
      </c>
      <c r="H2156" s="715" t="s">
        <v>3246</v>
      </c>
      <c r="I2156" s="526" t="s">
        <v>5</v>
      </c>
      <c r="J2156" s="526" t="s">
        <v>66</v>
      </c>
      <c r="K2156" s="718">
        <v>1</v>
      </c>
      <c r="L2156" s="719"/>
      <c r="M2156" s="450">
        <v>84</v>
      </c>
      <c r="N2156" s="450">
        <v>84</v>
      </c>
      <c r="O2156" s="726">
        <f t="shared" si="70"/>
        <v>1</v>
      </c>
      <c r="P2156" s="727">
        <v>1</v>
      </c>
      <c r="Q2156" s="352">
        <f t="shared" si="71"/>
        <v>100</v>
      </c>
      <c r="R2156" s="348"/>
    </row>
    <row r="2157" spans="1:18" s="721" customFormat="1" ht="15">
      <c r="A2157" s="714" t="s">
        <v>4</v>
      </c>
      <c r="B2157" s="526" t="s">
        <v>3</v>
      </c>
      <c r="C2157" s="715" t="s">
        <v>1920</v>
      </c>
      <c r="D2157" s="526" t="s">
        <v>3158</v>
      </c>
      <c r="E2157" s="716"/>
      <c r="F2157" s="717" t="s">
        <v>137</v>
      </c>
      <c r="G2157" s="715" t="s">
        <v>3251</v>
      </c>
      <c r="H2157" s="715" t="s">
        <v>3246</v>
      </c>
      <c r="I2157" s="526" t="s">
        <v>5</v>
      </c>
      <c r="J2157" s="526" t="s">
        <v>66</v>
      </c>
      <c r="K2157" s="718">
        <v>1</v>
      </c>
      <c r="L2157" s="719"/>
      <c r="M2157" s="450">
        <v>88</v>
      </c>
      <c r="N2157" s="450">
        <v>88</v>
      </c>
      <c r="O2157" s="726">
        <f t="shared" si="70"/>
        <v>1</v>
      </c>
      <c r="P2157" s="727">
        <v>1</v>
      </c>
      <c r="Q2157" s="352">
        <f t="shared" si="71"/>
        <v>100</v>
      </c>
      <c r="R2157" s="348"/>
    </row>
    <row r="2158" spans="1:18" s="721" customFormat="1" ht="15">
      <c r="A2158" s="714" t="s">
        <v>4</v>
      </c>
      <c r="B2158" s="526" t="s">
        <v>3</v>
      </c>
      <c r="C2158" s="715" t="s">
        <v>1920</v>
      </c>
      <c r="D2158" s="526" t="s">
        <v>3163</v>
      </c>
      <c r="E2158" s="716" t="s">
        <v>3186</v>
      </c>
      <c r="F2158" s="717" t="s">
        <v>137</v>
      </c>
      <c r="G2158" s="715" t="s">
        <v>3251</v>
      </c>
      <c r="H2158" s="715" t="s">
        <v>3246</v>
      </c>
      <c r="I2158" s="526" t="s">
        <v>5</v>
      </c>
      <c r="J2158" s="526" t="s">
        <v>66</v>
      </c>
      <c r="K2158" s="718">
        <v>1</v>
      </c>
      <c r="L2158" s="719"/>
      <c r="M2158" s="450">
        <v>26</v>
      </c>
      <c r="N2158" s="450">
        <v>26</v>
      </c>
      <c r="O2158" s="726">
        <f t="shared" si="70"/>
        <v>1</v>
      </c>
      <c r="P2158" s="727">
        <v>1</v>
      </c>
      <c r="Q2158" s="352">
        <f t="shared" si="71"/>
        <v>100</v>
      </c>
      <c r="R2158" s="348"/>
    </row>
    <row r="2159" spans="1:18" s="721" customFormat="1" ht="15">
      <c r="A2159" s="714" t="s">
        <v>4</v>
      </c>
      <c r="B2159" s="526" t="s">
        <v>591</v>
      </c>
      <c r="C2159" s="715" t="s">
        <v>1914</v>
      </c>
      <c r="D2159" s="526" t="s">
        <v>3163</v>
      </c>
      <c r="E2159" s="716"/>
      <c r="F2159" s="717" t="s">
        <v>137</v>
      </c>
      <c r="G2159" s="715" t="s">
        <v>3251</v>
      </c>
      <c r="H2159" s="715" t="s">
        <v>3246</v>
      </c>
      <c r="I2159" s="526" t="s">
        <v>5</v>
      </c>
      <c r="J2159" s="526" t="s">
        <v>66</v>
      </c>
      <c r="K2159" s="718">
        <v>1</v>
      </c>
      <c r="L2159" s="719"/>
      <c r="M2159" s="450">
        <v>41</v>
      </c>
      <c r="N2159" s="450">
        <v>41</v>
      </c>
      <c r="O2159" s="726">
        <f t="shared" si="70"/>
        <v>1</v>
      </c>
      <c r="P2159" s="727">
        <v>1</v>
      </c>
      <c r="Q2159" s="352">
        <f t="shared" si="71"/>
        <v>100</v>
      </c>
      <c r="R2159" s="348"/>
    </row>
    <row r="2160" spans="1:18" s="721" customFormat="1" ht="15">
      <c r="A2160" s="714" t="s">
        <v>4</v>
      </c>
      <c r="B2160" s="526" t="s">
        <v>591</v>
      </c>
      <c r="C2160" s="715" t="s">
        <v>1914</v>
      </c>
      <c r="D2160" s="526" t="s">
        <v>3164</v>
      </c>
      <c r="E2160" s="716"/>
      <c r="F2160" s="717" t="s">
        <v>137</v>
      </c>
      <c r="G2160" s="715" t="s">
        <v>3251</v>
      </c>
      <c r="H2160" s="715" t="s">
        <v>3246</v>
      </c>
      <c r="I2160" s="526" t="s">
        <v>5</v>
      </c>
      <c r="J2160" s="526" t="s">
        <v>66</v>
      </c>
      <c r="K2160" s="718">
        <v>1</v>
      </c>
      <c r="L2160" s="719"/>
      <c r="M2160" s="450">
        <v>33</v>
      </c>
      <c r="N2160" s="450">
        <v>33</v>
      </c>
      <c r="O2160" s="726">
        <f t="shared" si="70"/>
        <v>1</v>
      </c>
      <c r="P2160" s="727">
        <v>1</v>
      </c>
      <c r="Q2160" s="352">
        <f t="shared" si="71"/>
        <v>100</v>
      </c>
      <c r="R2160" s="348"/>
    </row>
    <row r="2161" spans="1:18" s="721" customFormat="1" ht="15">
      <c r="A2161" s="714" t="s">
        <v>4</v>
      </c>
      <c r="B2161" s="526" t="s">
        <v>591</v>
      </c>
      <c r="C2161" s="715" t="s">
        <v>1916</v>
      </c>
      <c r="D2161" s="526" t="s">
        <v>3163</v>
      </c>
      <c r="E2161" s="716" t="s">
        <v>3187</v>
      </c>
      <c r="F2161" s="717" t="s">
        <v>137</v>
      </c>
      <c r="G2161" s="715" t="s">
        <v>3251</v>
      </c>
      <c r="H2161" s="715" t="s">
        <v>3246</v>
      </c>
      <c r="I2161" s="526" t="s">
        <v>5</v>
      </c>
      <c r="J2161" s="526" t="s">
        <v>66</v>
      </c>
      <c r="K2161" s="718">
        <v>1</v>
      </c>
      <c r="L2161" s="719"/>
      <c r="M2161" s="450">
        <v>12</v>
      </c>
      <c r="N2161" s="450">
        <v>12</v>
      </c>
      <c r="O2161" s="726">
        <f t="shared" si="70"/>
        <v>1</v>
      </c>
      <c r="P2161" s="727">
        <v>1</v>
      </c>
      <c r="Q2161" s="352">
        <f t="shared" si="71"/>
        <v>100</v>
      </c>
      <c r="R2161" s="348"/>
    </row>
    <row r="2162" spans="1:18" s="721" customFormat="1" ht="15">
      <c r="A2162" s="714" t="s">
        <v>4</v>
      </c>
      <c r="B2162" s="526" t="s">
        <v>591</v>
      </c>
      <c r="C2162" s="715" t="s">
        <v>1917</v>
      </c>
      <c r="D2162" s="526" t="s">
        <v>3163</v>
      </c>
      <c r="E2162" s="716" t="s">
        <v>3188</v>
      </c>
      <c r="F2162" s="717" t="s">
        <v>137</v>
      </c>
      <c r="G2162" s="715" t="s">
        <v>3251</v>
      </c>
      <c r="H2162" s="715" t="s">
        <v>3246</v>
      </c>
      <c r="I2162" s="526" t="s">
        <v>5</v>
      </c>
      <c r="J2162" s="526" t="s">
        <v>66</v>
      </c>
      <c r="K2162" s="718">
        <v>1</v>
      </c>
      <c r="L2162" s="719"/>
      <c r="M2162" s="450">
        <v>62</v>
      </c>
      <c r="N2162" s="450">
        <v>62</v>
      </c>
      <c r="O2162" s="726">
        <f t="shared" si="70"/>
        <v>1</v>
      </c>
      <c r="P2162" s="727">
        <v>1</v>
      </c>
      <c r="Q2162" s="352">
        <f t="shared" si="71"/>
        <v>100</v>
      </c>
      <c r="R2162" s="348"/>
    </row>
    <row r="2163" spans="1:18" s="721" customFormat="1" ht="15">
      <c r="A2163" s="714" t="s">
        <v>4</v>
      </c>
      <c r="B2163" s="526" t="s">
        <v>591</v>
      </c>
      <c r="C2163" s="715" t="s">
        <v>1917</v>
      </c>
      <c r="D2163" s="526" t="s">
        <v>3164</v>
      </c>
      <c r="E2163" s="716"/>
      <c r="F2163" s="717" t="s">
        <v>137</v>
      </c>
      <c r="G2163" s="715" t="s">
        <v>3251</v>
      </c>
      <c r="H2163" s="715" t="s">
        <v>3246</v>
      </c>
      <c r="I2163" s="526" t="s">
        <v>5</v>
      </c>
      <c r="J2163" s="526" t="s">
        <v>66</v>
      </c>
      <c r="K2163" s="718">
        <v>1</v>
      </c>
      <c r="L2163" s="719"/>
      <c r="M2163" s="450">
        <v>25</v>
      </c>
      <c r="N2163" s="450">
        <v>25</v>
      </c>
      <c r="O2163" s="726">
        <f t="shared" si="70"/>
        <v>1</v>
      </c>
      <c r="P2163" s="727">
        <v>1</v>
      </c>
      <c r="Q2163" s="352">
        <f t="shared" si="71"/>
        <v>100</v>
      </c>
      <c r="R2163" s="348"/>
    </row>
    <row r="2164" spans="1:18" s="721" customFormat="1" ht="15">
      <c r="A2164" s="714" t="s">
        <v>4</v>
      </c>
      <c r="B2164" s="526" t="s">
        <v>591</v>
      </c>
      <c r="C2164" s="715" t="s">
        <v>1920</v>
      </c>
      <c r="D2164" s="526" t="s">
        <v>3164</v>
      </c>
      <c r="E2164" s="716"/>
      <c r="F2164" s="717" t="s">
        <v>137</v>
      </c>
      <c r="G2164" s="715" t="s">
        <v>3251</v>
      </c>
      <c r="H2164" s="715" t="s">
        <v>3246</v>
      </c>
      <c r="I2164" s="526" t="s">
        <v>5</v>
      </c>
      <c r="J2164" s="526" t="s">
        <v>66</v>
      </c>
      <c r="K2164" s="718">
        <v>1</v>
      </c>
      <c r="L2164" s="719"/>
      <c r="M2164" s="450">
        <v>26</v>
      </c>
      <c r="N2164" s="450">
        <v>26</v>
      </c>
      <c r="O2164" s="726">
        <f t="shared" si="70"/>
        <v>1</v>
      </c>
      <c r="P2164" s="727">
        <v>1</v>
      </c>
      <c r="Q2164" s="352">
        <f t="shared" si="71"/>
        <v>100</v>
      </c>
      <c r="R2164" s="348"/>
    </row>
    <row r="2165" spans="1:18" s="721" customFormat="1" ht="15">
      <c r="A2165" s="714" t="s">
        <v>4</v>
      </c>
      <c r="B2165" s="526" t="s">
        <v>3160</v>
      </c>
      <c r="C2165" s="715" t="s">
        <v>38</v>
      </c>
      <c r="D2165" s="526" t="s">
        <v>3155</v>
      </c>
      <c r="E2165" s="716" t="s">
        <v>3156</v>
      </c>
      <c r="F2165" s="717" t="s">
        <v>137</v>
      </c>
      <c r="G2165" s="715" t="s">
        <v>3252</v>
      </c>
      <c r="H2165" s="715" t="s">
        <v>3246</v>
      </c>
      <c r="I2165" s="526" t="s">
        <v>5</v>
      </c>
      <c r="J2165" s="526" t="s">
        <v>3247</v>
      </c>
      <c r="K2165" s="718">
        <v>1</v>
      </c>
      <c r="L2165" s="719"/>
      <c r="M2165" s="450">
        <v>115</v>
      </c>
      <c r="N2165" s="450">
        <v>115</v>
      </c>
      <c r="O2165" s="726">
        <f>N2165/M2165</f>
        <v>1</v>
      </c>
      <c r="P2165" s="727">
        <v>1</v>
      </c>
      <c r="Q2165" s="352">
        <f>N2165/(M2165*K2165/100)</f>
        <v>100.00000000000001</v>
      </c>
      <c r="R2165" s="348"/>
    </row>
    <row r="2166" spans="1:18" s="721" customFormat="1" ht="15">
      <c r="A2166" s="714" t="s">
        <v>4</v>
      </c>
      <c r="B2166" s="526" t="s">
        <v>3160</v>
      </c>
      <c r="C2166" s="715" t="s">
        <v>38</v>
      </c>
      <c r="D2166" s="526" t="s">
        <v>3157</v>
      </c>
      <c r="E2166" s="716"/>
      <c r="F2166" s="717" t="s">
        <v>137</v>
      </c>
      <c r="G2166" s="715" t="s">
        <v>3252</v>
      </c>
      <c r="H2166" s="715" t="s">
        <v>3246</v>
      </c>
      <c r="I2166" s="526" t="s">
        <v>5</v>
      </c>
      <c r="J2166" s="526" t="s">
        <v>66</v>
      </c>
      <c r="K2166" s="718">
        <v>1</v>
      </c>
      <c r="L2166" s="719"/>
      <c r="M2166" s="450">
        <v>139</v>
      </c>
      <c r="N2166" s="450">
        <v>139</v>
      </c>
      <c r="O2166" s="726">
        <f t="shared" ref="O2166:O2224" si="72">N2166/M2166</f>
        <v>1</v>
      </c>
      <c r="P2166" s="727">
        <v>1</v>
      </c>
      <c r="Q2166" s="352">
        <f t="shared" ref="Q2166:Q2224" si="73">N2166/(M2166*K2166/100)</f>
        <v>100</v>
      </c>
      <c r="R2166" s="348"/>
    </row>
    <row r="2167" spans="1:18" s="721" customFormat="1" ht="15">
      <c r="A2167" s="714" t="s">
        <v>4</v>
      </c>
      <c r="B2167" s="526" t="s">
        <v>3160</v>
      </c>
      <c r="C2167" s="715" t="s">
        <v>38</v>
      </c>
      <c r="D2167" s="526" t="s">
        <v>3158</v>
      </c>
      <c r="E2167" s="716" t="s">
        <v>3159</v>
      </c>
      <c r="F2167" s="717" t="s">
        <v>137</v>
      </c>
      <c r="G2167" s="715" t="s">
        <v>3252</v>
      </c>
      <c r="H2167" s="715" t="s">
        <v>3246</v>
      </c>
      <c r="I2167" s="526" t="s">
        <v>5</v>
      </c>
      <c r="J2167" s="526" t="s">
        <v>66</v>
      </c>
      <c r="K2167" s="718">
        <v>1</v>
      </c>
      <c r="L2167" s="719"/>
      <c r="M2167" s="450">
        <v>25</v>
      </c>
      <c r="N2167" s="450">
        <v>25</v>
      </c>
      <c r="O2167" s="726">
        <f t="shared" si="72"/>
        <v>1</v>
      </c>
      <c r="P2167" s="727">
        <v>1</v>
      </c>
      <c r="Q2167" s="352">
        <f t="shared" si="73"/>
        <v>100</v>
      </c>
      <c r="R2167" s="348"/>
    </row>
    <row r="2168" spans="1:18" s="721" customFormat="1" ht="15">
      <c r="A2168" s="714" t="s">
        <v>4</v>
      </c>
      <c r="B2168" s="526" t="s">
        <v>3160</v>
      </c>
      <c r="C2168" s="715" t="s">
        <v>1913</v>
      </c>
      <c r="D2168" s="526" t="s">
        <v>3161</v>
      </c>
      <c r="E2168" s="716"/>
      <c r="F2168" s="717" t="s">
        <v>137</v>
      </c>
      <c r="G2168" s="715" t="s">
        <v>3252</v>
      </c>
      <c r="H2168" s="715" t="s">
        <v>3246</v>
      </c>
      <c r="I2168" s="526" t="s">
        <v>5</v>
      </c>
      <c r="J2168" s="526" t="s">
        <v>66</v>
      </c>
      <c r="K2168" s="718">
        <v>1</v>
      </c>
      <c r="L2168" s="719"/>
      <c r="M2168" s="450">
        <v>1814</v>
      </c>
      <c r="N2168" s="450">
        <v>1814</v>
      </c>
      <c r="O2168" s="726">
        <f t="shared" si="72"/>
        <v>1</v>
      </c>
      <c r="P2168" s="727">
        <v>1</v>
      </c>
      <c r="Q2168" s="352">
        <f t="shared" si="73"/>
        <v>100</v>
      </c>
      <c r="R2168" s="348"/>
    </row>
    <row r="2169" spans="1:18" s="721" customFormat="1" ht="15">
      <c r="A2169" s="714" t="s">
        <v>4</v>
      </c>
      <c r="B2169" s="526" t="s">
        <v>3160</v>
      </c>
      <c r="C2169" s="715" t="s">
        <v>1913</v>
      </c>
      <c r="D2169" s="526" t="s">
        <v>3155</v>
      </c>
      <c r="E2169" s="716"/>
      <c r="F2169" s="717" t="s">
        <v>137</v>
      </c>
      <c r="G2169" s="715" t="s">
        <v>3252</v>
      </c>
      <c r="H2169" s="715" t="s">
        <v>3246</v>
      </c>
      <c r="I2169" s="526" t="s">
        <v>5</v>
      </c>
      <c r="J2169" s="526" t="s">
        <v>66</v>
      </c>
      <c r="K2169" s="718">
        <v>1</v>
      </c>
      <c r="L2169" s="719"/>
      <c r="M2169" s="450">
        <v>14</v>
      </c>
      <c r="N2169" s="450">
        <v>14</v>
      </c>
      <c r="O2169" s="726">
        <f t="shared" si="72"/>
        <v>1</v>
      </c>
      <c r="P2169" s="727">
        <v>1</v>
      </c>
      <c r="Q2169" s="352">
        <f t="shared" si="73"/>
        <v>99.999999999999986</v>
      </c>
      <c r="R2169" s="348"/>
    </row>
    <row r="2170" spans="1:18" s="721" customFormat="1" ht="15">
      <c r="A2170" s="714" t="s">
        <v>4</v>
      </c>
      <c r="B2170" s="526" t="s">
        <v>3160</v>
      </c>
      <c r="C2170" s="715" t="s">
        <v>1913</v>
      </c>
      <c r="D2170" s="526" t="s">
        <v>3157</v>
      </c>
      <c r="E2170" s="716"/>
      <c r="F2170" s="717" t="s">
        <v>137</v>
      </c>
      <c r="G2170" s="715" t="s">
        <v>3252</v>
      </c>
      <c r="H2170" s="715" t="s">
        <v>3246</v>
      </c>
      <c r="I2170" s="526" t="s">
        <v>5</v>
      </c>
      <c r="J2170" s="526" t="s">
        <v>66</v>
      </c>
      <c r="K2170" s="718">
        <v>1</v>
      </c>
      <c r="L2170" s="719"/>
      <c r="M2170" s="450">
        <v>84</v>
      </c>
      <c r="N2170" s="450">
        <v>84</v>
      </c>
      <c r="O2170" s="726">
        <f t="shared" si="72"/>
        <v>1</v>
      </c>
      <c r="P2170" s="727">
        <v>1</v>
      </c>
      <c r="Q2170" s="352">
        <f t="shared" si="73"/>
        <v>100</v>
      </c>
      <c r="R2170" s="348"/>
    </row>
    <row r="2171" spans="1:18" s="721" customFormat="1" ht="15">
      <c r="A2171" s="714" t="s">
        <v>4</v>
      </c>
      <c r="B2171" s="526" t="s">
        <v>3160</v>
      </c>
      <c r="C2171" s="715" t="s">
        <v>1914</v>
      </c>
      <c r="D2171" s="526" t="s">
        <v>3157</v>
      </c>
      <c r="E2171" s="716" t="s">
        <v>3162</v>
      </c>
      <c r="F2171" s="717" t="s">
        <v>137</v>
      </c>
      <c r="G2171" s="715" t="s">
        <v>3252</v>
      </c>
      <c r="H2171" s="715" t="s">
        <v>3246</v>
      </c>
      <c r="I2171" s="526" t="s">
        <v>5</v>
      </c>
      <c r="J2171" s="526" t="s">
        <v>66</v>
      </c>
      <c r="K2171" s="718">
        <v>1</v>
      </c>
      <c r="L2171" s="719"/>
      <c r="M2171" s="450">
        <v>66</v>
      </c>
      <c r="N2171" s="450">
        <v>66</v>
      </c>
      <c r="O2171" s="726">
        <f t="shared" si="72"/>
        <v>1</v>
      </c>
      <c r="P2171" s="727">
        <v>1</v>
      </c>
      <c r="Q2171" s="352">
        <f t="shared" si="73"/>
        <v>100</v>
      </c>
      <c r="R2171" s="348"/>
    </row>
    <row r="2172" spans="1:18" s="721" customFormat="1" ht="15">
      <c r="A2172" s="714" t="s">
        <v>4</v>
      </c>
      <c r="B2172" s="526" t="s">
        <v>3160</v>
      </c>
      <c r="C2172" s="715" t="s">
        <v>1914</v>
      </c>
      <c r="D2172" s="526" t="s">
        <v>3158</v>
      </c>
      <c r="E2172" s="716"/>
      <c r="F2172" s="717" t="s">
        <v>137</v>
      </c>
      <c r="G2172" s="715" t="s">
        <v>3252</v>
      </c>
      <c r="H2172" s="715" t="s">
        <v>3246</v>
      </c>
      <c r="I2172" s="526" t="s">
        <v>5</v>
      </c>
      <c r="J2172" s="526" t="s">
        <v>66</v>
      </c>
      <c r="K2172" s="718">
        <v>1</v>
      </c>
      <c r="L2172" s="719"/>
      <c r="M2172" s="450">
        <v>75</v>
      </c>
      <c r="N2172" s="450">
        <v>75</v>
      </c>
      <c r="O2172" s="726">
        <f t="shared" si="72"/>
        <v>1</v>
      </c>
      <c r="P2172" s="727">
        <v>1</v>
      </c>
      <c r="Q2172" s="352">
        <f t="shared" si="73"/>
        <v>100</v>
      </c>
      <c r="R2172" s="348"/>
    </row>
    <row r="2173" spans="1:18" s="721" customFormat="1" ht="15">
      <c r="A2173" s="714" t="s">
        <v>4</v>
      </c>
      <c r="B2173" s="526" t="s">
        <v>3160</v>
      </c>
      <c r="C2173" s="715" t="s">
        <v>1914</v>
      </c>
      <c r="D2173" s="526" t="s">
        <v>3163</v>
      </c>
      <c r="E2173" s="716"/>
      <c r="F2173" s="717" t="s">
        <v>137</v>
      </c>
      <c r="G2173" s="715" t="s">
        <v>3252</v>
      </c>
      <c r="H2173" s="715" t="s">
        <v>3246</v>
      </c>
      <c r="I2173" s="526" t="s">
        <v>5</v>
      </c>
      <c r="J2173" s="526" t="s">
        <v>66</v>
      </c>
      <c r="K2173" s="718">
        <v>1</v>
      </c>
      <c r="L2173" s="719"/>
      <c r="M2173" s="450">
        <v>108</v>
      </c>
      <c r="N2173" s="450">
        <v>108</v>
      </c>
      <c r="O2173" s="726">
        <f t="shared" si="72"/>
        <v>1</v>
      </c>
      <c r="P2173" s="727">
        <v>1</v>
      </c>
      <c r="Q2173" s="352">
        <f t="shared" si="73"/>
        <v>100</v>
      </c>
      <c r="R2173" s="348"/>
    </row>
    <row r="2174" spans="1:18" s="721" customFormat="1" ht="15">
      <c r="A2174" s="714" t="s">
        <v>4</v>
      </c>
      <c r="B2174" s="526" t="s">
        <v>3160</v>
      </c>
      <c r="C2174" s="715" t="s">
        <v>1914</v>
      </c>
      <c r="D2174" s="526" t="s">
        <v>3164</v>
      </c>
      <c r="E2174" s="716"/>
      <c r="F2174" s="717" t="s">
        <v>137</v>
      </c>
      <c r="G2174" s="715" t="s">
        <v>3252</v>
      </c>
      <c r="H2174" s="715" t="s">
        <v>3246</v>
      </c>
      <c r="I2174" s="526" t="s">
        <v>5</v>
      </c>
      <c r="J2174" s="526" t="s">
        <v>66</v>
      </c>
      <c r="K2174" s="718">
        <v>1</v>
      </c>
      <c r="L2174" s="719"/>
      <c r="M2174" s="450">
        <v>13</v>
      </c>
      <c r="N2174" s="450">
        <v>13</v>
      </c>
      <c r="O2174" s="726">
        <f t="shared" si="72"/>
        <v>1</v>
      </c>
      <c r="P2174" s="727">
        <v>1</v>
      </c>
      <c r="Q2174" s="352">
        <f t="shared" si="73"/>
        <v>100</v>
      </c>
      <c r="R2174" s="348"/>
    </row>
    <row r="2175" spans="1:18" s="721" customFormat="1" ht="15">
      <c r="A2175" s="714" t="s">
        <v>4</v>
      </c>
      <c r="B2175" s="526" t="s">
        <v>3160</v>
      </c>
      <c r="C2175" s="715" t="s">
        <v>1915</v>
      </c>
      <c r="D2175" s="526" t="s">
        <v>3155</v>
      </c>
      <c r="E2175" s="716"/>
      <c r="F2175" s="717" t="s">
        <v>137</v>
      </c>
      <c r="G2175" s="715" t="s">
        <v>3252</v>
      </c>
      <c r="H2175" s="715" t="s">
        <v>3246</v>
      </c>
      <c r="I2175" s="526" t="s">
        <v>5</v>
      </c>
      <c r="J2175" s="526" t="s">
        <v>66</v>
      </c>
      <c r="K2175" s="718">
        <v>1</v>
      </c>
      <c r="L2175" s="719"/>
      <c r="M2175" s="450">
        <v>71</v>
      </c>
      <c r="N2175" s="450">
        <v>71</v>
      </c>
      <c r="O2175" s="726">
        <f t="shared" si="72"/>
        <v>1</v>
      </c>
      <c r="P2175" s="727">
        <v>1</v>
      </c>
      <c r="Q2175" s="352">
        <f t="shared" si="73"/>
        <v>100</v>
      </c>
      <c r="R2175" s="348"/>
    </row>
    <row r="2176" spans="1:18" s="721" customFormat="1" ht="15">
      <c r="A2176" s="714" t="s">
        <v>4</v>
      </c>
      <c r="B2176" s="526" t="s">
        <v>3160</v>
      </c>
      <c r="C2176" s="715" t="s">
        <v>1915</v>
      </c>
      <c r="D2176" s="526" t="s">
        <v>3155</v>
      </c>
      <c r="E2176" s="716" t="s">
        <v>3165</v>
      </c>
      <c r="F2176" s="717" t="s">
        <v>137</v>
      </c>
      <c r="G2176" s="715" t="s">
        <v>3252</v>
      </c>
      <c r="H2176" s="715" t="s">
        <v>3246</v>
      </c>
      <c r="I2176" s="526" t="s">
        <v>5</v>
      </c>
      <c r="J2176" s="526" t="s">
        <v>66</v>
      </c>
      <c r="K2176" s="718">
        <v>1</v>
      </c>
      <c r="L2176" s="719" t="s">
        <v>3166</v>
      </c>
      <c r="M2176" s="450">
        <v>12</v>
      </c>
      <c r="N2176" s="450">
        <v>12</v>
      </c>
      <c r="O2176" s="726">
        <f t="shared" si="72"/>
        <v>1</v>
      </c>
      <c r="P2176" s="727">
        <v>1</v>
      </c>
      <c r="Q2176" s="352">
        <f t="shared" si="73"/>
        <v>100</v>
      </c>
      <c r="R2176" s="348"/>
    </row>
    <row r="2177" spans="1:18" s="721" customFormat="1" ht="15">
      <c r="A2177" s="714" t="s">
        <v>4</v>
      </c>
      <c r="B2177" s="526" t="s">
        <v>3160</v>
      </c>
      <c r="C2177" s="715" t="s">
        <v>1915</v>
      </c>
      <c r="D2177" s="526" t="s">
        <v>3157</v>
      </c>
      <c r="E2177" s="716"/>
      <c r="F2177" s="717" t="s">
        <v>137</v>
      </c>
      <c r="G2177" s="715" t="s">
        <v>3252</v>
      </c>
      <c r="H2177" s="715" t="s">
        <v>3246</v>
      </c>
      <c r="I2177" s="526" t="s">
        <v>5</v>
      </c>
      <c r="J2177" s="526" t="s">
        <v>66</v>
      </c>
      <c r="K2177" s="718">
        <v>1</v>
      </c>
      <c r="L2177" s="719"/>
      <c r="M2177" s="450">
        <v>58</v>
      </c>
      <c r="N2177" s="450">
        <v>58</v>
      </c>
      <c r="O2177" s="726">
        <f t="shared" si="72"/>
        <v>1</v>
      </c>
      <c r="P2177" s="727">
        <v>1</v>
      </c>
      <c r="Q2177" s="352">
        <f t="shared" si="73"/>
        <v>100</v>
      </c>
      <c r="R2177" s="348"/>
    </row>
    <row r="2178" spans="1:18" s="721" customFormat="1" ht="15">
      <c r="A2178" s="714" t="s">
        <v>4</v>
      </c>
      <c r="B2178" s="526" t="s">
        <v>3160</v>
      </c>
      <c r="C2178" s="715" t="s">
        <v>1916</v>
      </c>
      <c r="D2178" s="526" t="s">
        <v>3155</v>
      </c>
      <c r="E2178" s="716" t="s">
        <v>3167</v>
      </c>
      <c r="F2178" s="717" t="s">
        <v>137</v>
      </c>
      <c r="G2178" s="715" t="s">
        <v>3252</v>
      </c>
      <c r="H2178" s="715" t="s">
        <v>3246</v>
      </c>
      <c r="I2178" s="526" t="s">
        <v>5</v>
      </c>
      <c r="J2178" s="526" t="s">
        <v>66</v>
      </c>
      <c r="K2178" s="718">
        <v>1</v>
      </c>
      <c r="L2178" s="719"/>
      <c r="M2178" s="450">
        <v>63</v>
      </c>
      <c r="N2178" s="450">
        <v>63</v>
      </c>
      <c r="O2178" s="726">
        <f t="shared" si="72"/>
        <v>1</v>
      </c>
      <c r="P2178" s="727">
        <v>1</v>
      </c>
      <c r="Q2178" s="352">
        <f t="shared" si="73"/>
        <v>100</v>
      </c>
      <c r="R2178" s="348"/>
    </row>
    <row r="2179" spans="1:18" s="721" customFormat="1" ht="15">
      <c r="A2179" s="714" t="s">
        <v>4</v>
      </c>
      <c r="B2179" s="526" t="s">
        <v>3160</v>
      </c>
      <c r="C2179" s="715" t="s">
        <v>1916</v>
      </c>
      <c r="D2179" s="526" t="s">
        <v>3155</v>
      </c>
      <c r="E2179" s="716" t="s">
        <v>3168</v>
      </c>
      <c r="F2179" s="717" t="s">
        <v>137</v>
      </c>
      <c r="G2179" s="715" t="s">
        <v>3252</v>
      </c>
      <c r="H2179" s="715" t="s">
        <v>3246</v>
      </c>
      <c r="I2179" s="526" t="s">
        <v>5</v>
      </c>
      <c r="J2179" s="526" t="s">
        <v>66</v>
      </c>
      <c r="K2179" s="718">
        <v>1</v>
      </c>
      <c r="L2179" s="719" t="s">
        <v>3166</v>
      </c>
      <c r="M2179" s="450">
        <v>43</v>
      </c>
      <c r="N2179" s="450">
        <v>43</v>
      </c>
      <c r="O2179" s="726">
        <f t="shared" si="72"/>
        <v>1</v>
      </c>
      <c r="P2179" s="727">
        <v>1</v>
      </c>
      <c r="Q2179" s="352">
        <f t="shared" si="73"/>
        <v>100</v>
      </c>
      <c r="R2179" s="348"/>
    </row>
    <row r="2180" spans="1:18" s="721" customFormat="1" ht="15">
      <c r="A2180" s="714" t="s">
        <v>4</v>
      </c>
      <c r="B2180" s="526" t="s">
        <v>3160</v>
      </c>
      <c r="C2180" s="715" t="s">
        <v>1916</v>
      </c>
      <c r="D2180" s="526" t="s">
        <v>3157</v>
      </c>
      <c r="E2180" s="716"/>
      <c r="F2180" s="717" t="s">
        <v>137</v>
      </c>
      <c r="G2180" s="715" t="s">
        <v>3252</v>
      </c>
      <c r="H2180" s="715" t="s">
        <v>3246</v>
      </c>
      <c r="I2180" s="526" t="s">
        <v>5</v>
      </c>
      <c r="J2180" s="526" t="s">
        <v>66</v>
      </c>
      <c r="K2180" s="718">
        <v>1</v>
      </c>
      <c r="L2180" s="719"/>
      <c r="M2180" s="450">
        <v>81</v>
      </c>
      <c r="N2180" s="450">
        <v>81</v>
      </c>
      <c r="O2180" s="726">
        <f t="shared" si="72"/>
        <v>1</v>
      </c>
      <c r="P2180" s="727">
        <v>1</v>
      </c>
      <c r="Q2180" s="352">
        <f t="shared" si="73"/>
        <v>100</v>
      </c>
      <c r="R2180" s="348"/>
    </row>
    <row r="2181" spans="1:18" s="721" customFormat="1" ht="15">
      <c r="A2181" s="714" t="s">
        <v>4</v>
      </c>
      <c r="B2181" s="526" t="s">
        <v>3160</v>
      </c>
      <c r="C2181" s="715" t="s">
        <v>1916</v>
      </c>
      <c r="D2181" s="526" t="s">
        <v>3157</v>
      </c>
      <c r="E2181" s="716"/>
      <c r="F2181" s="717" t="s">
        <v>137</v>
      </c>
      <c r="G2181" s="715" t="s">
        <v>3252</v>
      </c>
      <c r="H2181" s="715" t="s">
        <v>3246</v>
      </c>
      <c r="I2181" s="526" t="s">
        <v>5</v>
      </c>
      <c r="J2181" s="526" t="s">
        <v>66</v>
      </c>
      <c r="K2181" s="718">
        <v>1</v>
      </c>
      <c r="L2181" s="719" t="s">
        <v>3166</v>
      </c>
      <c r="M2181" s="450">
        <v>27</v>
      </c>
      <c r="N2181" s="450">
        <v>27</v>
      </c>
      <c r="O2181" s="726">
        <f t="shared" si="72"/>
        <v>1</v>
      </c>
      <c r="P2181" s="727">
        <v>1</v>
      </c>
      <c r="Q2181" s="352">
        <f t="shared" si="73"/>
        <v>100</v>
      </c>
      <c r="R2181" s="348"/>
    </row>
    <row r="2182" spans="1:18" s="721" customFormat="1" ht="15">
      <c r="A2182" s="714" t="s">
        <v>4</v>
      </c>
      <c r="B2182" s="526" t="s">
        <v>3160</v>
      </c>
      <c r="C2182" s="715" t="s">
        <v>1916</v>
      </c>
      <c r="D2182" s="526" t="s">
        <v>3157</v>
      </c>
      <c r="E2182" s="716" t="s">
        <v>3169</v>
      </c>
      <c r="F2182" s="717" t="s">
        <v>137</v>
      </c>
      <c r="G2182" s="715" t="s">
        <v>3252</v>
      </c>
      <c r="H2182" s="715" t="s">
        <v>3246</v>
      </c>
      <c r="I2182" s="526" t="s">
        <v>5</v>
      </c>
      <c r="J2182" s="526" t="s">
        <v>66</v>
      </c>
      <c r="K2182" s="718">
        <v>1</v>
      </c>
      <c r="L2182" s="719" t="s">
        <v>3170</v>
      </c>
      <c r="M2182" s="450">
        <v>19</v>
      </c>
      <c r="N2182" s="450">
        <v>19</v>
      </c>
      <c r="O2182" s="726">
        <f t="shared" si="72"/>
        <v>1</v>
      </c>
      <c r="P2182" s="727">
        <v>1</v>
      </c>
      <c r="Q2182" s="352">
        <f t="shared" si="73"/>
        <v>100</v>
      </c>
      <c r="R2182" s="348"/>
    </row>
    <row r="2183" spans="1:18" s="721" customFormat="1" ht="15">
      <c r="A2183" s="714" t="s">
        <v>4</v>
      </c>
      <c r="B2183" s="526" t="s">
        <v>3160</v>
      </c>
      <c r="C2183" s="715" t="s">
        <v>1916</v>
      </c>
      <c r="D2183" s="526" t="s">
        <v>3158</v>
      </c>
      <c r="E2183" s="716"/>
      <c r="F2183" s="717" t="s">
        <v>137</v>
      </c>
      <c r="G2183" s="715" t="s">
        <v>3252</v>
      </c>
      <c r="H2183" s="715" t="s">
        <v>3246</v>
      </c>
      <c r="I2183" s="526" t="s">
        <v>5</v>
      </c>
      <c r="J2183" s="526" t="s">
        <v>66</v>
      </c>
      <c r="K2183" s="718">
        <v>1</v>
      </c>
      <c r="L2183" s="719"/>
      <c r="M2183" s="450">
        <v>29</v>
      </c>
      <c r="N2183" s="450">
        <v>29</v>
      </c>
      <c r="O2183" s="726">
        <f t="shared" si="72"/>
        <v>1</v>
      </c>
      <c r="P2183" s="727">
        <v>1</v>
      </c>
      <c r="Q2183" s="352">
        <f t="shared" si="73"/>
        <v>100</v>
      </c>
      <c r="R2183" s="348"/>
    </row>
    <row r="2184" spans="1:18" s="721" customFormat="1" ht="15">
      <c r="A2184" s="714" t="s">
        <v>4</v>
      </c>
      <c r="B2184" s="526" t="s">
        <v>3160</v>
      </c>
      <c r="C2184" s="715" t="s">
        <v>1916</v>
      </c>
      <c r="D2184" s="526" t="s">
        <v>3163</v>
      </c>
      <c r="E2184" s="716"/>
      <c r="F2184" s="717" t="s">
        <v>137</v>
      </c>
      <c r="G2184" s="715" t="s">
        <v>3252</v>
      </c>
      <c r="H2184" s="715" t="s">
        <v>3246</v>
      </c>
      <c r="I2184" s="526" t="s">
        <v>5</v>
      </c>
      <c r="J2184" s="526" t="s">
        <v>66</v>
      </c>
      <c r="K2184" s="718">
        <v>1</v>
      </c>
      <c r="L2184" s="719"/>
      <c r="M2184" s="450">
        <v>25</v>
      </c>
      <c r="N2184" s="450">
        <v>25</v>
      </c>
      <c r="O2184" s="726">
        <f t="shared" si="72"/>
        <v>1</v>
      </c>
      <c r="P2184" s="727">
        <v>1</v>
      </c>
      <c r="Q2184" s="352">
        <f t="shared" si="73"/>
        <v>100</v>
      </c>
      <c r="R2184" s="348"/>
    </row>
    <row r="2185" spans="1:18" s="721" customFormat="1" ht="15">
      <c r="A2185" s="714" t="s">
        <v>4</v>
      </c>
      <c r="B2185" s="526" t="s">
        <v>3160</v>
      </c>
      <c r="C2185" s="715" t="s">
        <v>1916</v>
      </c>
      <c r="D2185" s="526" t="s">
        <v>3163</v>
      </c>
      <c r="E2185" s="716" t="s">
        <v>3171</v>
      </c>
      <c r="F2185" s="717" t="s">
        <v>137</v>
      </c>
      <c r="G2185" s="715" t="s">
        <v>3252</v>
      </c>
      <c r="H2185" s="715" t="s">
        <v>3246</v>
      </c>
      <c r="I2185" s="526" t="s">
        <v>5</v>
      </c>
      <c r="J2185" s="526" t="s">
        <v>66</v>
      </c>
      <c r="K2185" s="718">
        <v>1</v>
      </c>
      <c r="L2185" s="719" t="s">
        <v>3166</v>
      </c>
      <c r="M2185" s="450">
        <v>22</v>
      </c>
      <c r="N2185" s="450">
        <v>22</v>
      </c>
      <c r="O2185" s="726">
        <f t="shared" si="72"/>
        <v>1</v>
      </c>
      <c r="P2185" s="727">
        <v>1</v>
      </c>
      <c r="Q2185" s="352">
        <f t="shared" si="73"/>
        <v>100</v>
      </c>
      <c r="R2185" s="348"/>
    </row>
    <row r="2186" spans="1:18" s="721" customFormat="1" ht="15">
      <c r="A2186" s="714" t="s">
        <v>4</v>
      </c>
      <c r="B2186" s="526" t="s">
        <v>3160</v>
      </c>
      <c r="C2186" s="715" t="s">
        <v>1917</v>
      </c>
      <c r="D2186" s="526" t="s">
        <v>3158</v>
      </c>
      <c r="E2186" s="716" t="s">
        <v>3172</v>
      </c>
      <c r="F2186" s="717" t="s">
        <v>137</v>
      </c>
      <c r="G2186" s="715" t="s">
        <v>3252</v>
      </c>
      <c r="H2186" s="715" t="s">
        <v>3246</v>
      </c>
      <c r="I2186" s="526" t="s">
        <v>5</v>
      </c>
      <c r="J2186" s="526" t="s">
        <v>66</v>
      </c>
      <c r="K2186" s="718">
        <v>1</v>
      </c>
      <c r="L2186" s="719"/>
      <c r="M2186" s="450">
        <v>11</v>
      </c>
      <c r="N2186" s="450">
        <v>11</v>
      </c>
      <c r="O2186" s="726">
        <f t="shared" si="72"/>
        <v>1</v>
      </c>
      <c r="P2186" s="727">
        <v>1</v>
      </c>
      <c r="Q2186" s="352">
        <f t="shared" si="73"/>
        <v>100</v>
      </c>
      <c r="R2186" s="348"/>
    </row>
    <row r="2187" spans="1:18" s="721" customFormat="1" ht="15">
      <c r="A2187" s="714" t="s">
        <v>4</v>
      </c>
      <c r="B2187" s="526" t="s">
        <v>3160</v>
      </c>
      <c r="C2187" s="715" t="s">
        <v>1917</v>
      </c>
      <c r="D2187" s="526" t="s">
        <v>3163</v>
      </c>
      <c r="E2187" s="716"/>
      <c r="F2187" s="717" t="s">
        <v>137</v>
      </c>
      <c r="G2187" s="715" t="s">
        <v>3252</v>
      </c>
      <c r="H2187" s="715" t="s">
        <v>3246</v>
      </c>
      <c r="I2187" s="526" t="s">
        <v>5</v>
      </c>
      <c r="J2187" s="526" t="s">
        <v>66</v>
      </c>
      <c r="K2187" s="718">
        <v>1</v>
      </c>
      <c r="L2187" s="719"/>
      <c r="M2187" s="450">
        <v>30</v>
      </c>
      <c r="N2187" s="450">
        <v>30</v>
      </c>
      <c r="O2187" s="726">
        <f t="shared" si="72"/>
        <v>1</v>
      </c>
      <c r="P2187" s="727">
        <v>1</v>
      </c>
      <c r="Q2187" s="352">
        <f t="shared" si="73"/>
        <v>100</v>
      </c>
      <c r="R2187" s="348"/>
    </row>
    <row r="2188" spans="1:18" s="721" customFormat="1" ht="15">
      <c r="A2188" s="714" t="s">
        <v>4</v>
      </c>
      <c r="B2188" s="526" t="s">
        <v>3160</v>
      </c>
      <c r="C2188" s="715" t="s">
        <v>1918</v>
      </c>
      <c r="D2188" s="526" t="s">
        <v>3163</v>
      </c>
      <c r="E2188" s="716" t="s">
        <v>3173</v>
      </c>
      <c r="F2188" s="717" t="s">
        <v>137</v>
      </c>
      <c r="G2188" s="715" t="s">
        <v>3252</v>
      </c>
      <c r="H2188" s="715" t="s">
        <v>3246</v>
      </c>
      <c r="I2188" s="526" t="s">
        <v>5</v>
      </c>
      <c r="J2188" s="526" t="s">
        <v>66</v>
      </c>
      <c r="K2188" s="718">
        <v>1</v>
      </c>
      <c r="L2188" s="719"/>
      <c r="M2188" s="450">
        <v>55</v>
      </c>
      <c r="N2188" s="450">
        <v>55</v>
      </c>
      <c r="O2188" s="726">
        <f t="shared" si="72"/>
        <v>1</v>
      </c>
      <c r="P2188" s="727">
        <v>1</v>
      </c>
      <c r="Q2188" s="352">
        <f t="shared" si="73"/>
        <v>99.999999999999986</v>
      </c>
      <c r="R2188" s="348"/>
    </row>
    <row r="2189" spans="1:18" s="721" customFormat="1" ht="15">
      <c r="A2189" s="714" t="s">
        <v>4</v>
      </c>
      <c r="B2189" s="526" t="s">
        <v>3160</v>
      </c>
      <c r="C2189" s="715" t="s">
        <v>1919</v>
      </c>
      <c r="D2189" s="526" t="s">
        <v>3161</v>
      </c>
      <c r="E2189" s="716"/>
      <c r="F2189" s="717" t="s">
        <v>137</v>
      </c>
      <c r="G2189" s="715" t="s">
        <v>3252</v>
      </c>
      <c r="H2189" s="715" t="s">
        <v>3246</v>
      </c>
      <c r="I2189" s="526" t="s">
        <v>5</v>
      </c>
      <c r="J2189" s="526" t="s">
        <v>66</v>
      </c>
      <c r="K2189" s="718">
        <v>1</v>
      </c>
      <c r="L2189" s="719"/>
      <c r="M2189" s="450">
        <v>1954</v>
      </c>
      <c r="N2189" s="450">
        <v>1954</v>
      </c>
      <c r="O2189" s="726">
        <f t="shared" si="72"/>
        <v>1</v>
      </c>
      <c r="P2189" s="727">
        <v>1</v>
      </c>
      <c r="Q2189" s="352">
        <f t="shared" si="73"/>
        <v>100</v>
      </c>
      <c r="R2189" s="348"/>
    </row>
    <row r="2190" spans="1:18" s="721" customFormat="1" ht="15">
      <c r="A2190" s="714" t="s">
        <v>4</v>
      </c>
      <c r="B2190" s="526" t="s">
        <v>3160</v>
      </c>
      <c r="C2190" s="715" t="s">
        <v>1919</v>
      </c>
      <c r="D2190" s="526" t="s">
        <v>3161</v>
      </c>
      <c r="E2190" s="716"/>
      <c r="F2190" s="717" t="s">
        <v>137</v>
      </c>
      <c r="G2190" s="715" t="s">
        <v>3252</v>
      </c>
      <c r="H2190" s="715" t="s">
        <v>3246</v>
      </c>
      <c r="I2190" s="526" t="s">
        <v>5</v>
      </c>
      <c r="J2190" s="526" t="s">
        <v>66</v>
      </c>
      <c r="K2190" s="718">
        <v>1</v>
      </c>
      <c r="L2190" s="719" t="s">
        <v>3166</v>
      </c>
      <c r="M2190" s="450">
        <v>465</v>
      </c>
      <c r="N2190" s="450">
        <v>465</v>
      </c>
      <c r="O2190" s="726">
        <f t="shared" si="72"/>
        <v>1</v>
      </c>
      <c r="P2190" s="727">
        <v>1</v>
      </c>
      <c r="Q2190" s="352">
        <f t="shared" si="73"/>
        <v>99.999999999999986</v>
      </c>
      <c r="R2190" s="348"/>
    </row>
    <row r="2191" spans="1:18" s="721" customFormat="1" ht="15">
      <c r="A2191" s="714" t="s">
        <v>4</v>
      </c>
      <c r="B2191" s="526" t="s">
        <v>3160</v>
      </c>
      <c r="C2191" s="715" t="s">
        <v>1919</v>
      </c>
      <c r="D2191" s="526" t="s">
        <v>3155</v>
      </c>
      <c r="E2191" s="716"/>
      <c r="F2191" s="717" t="s">
        <v>137</v>
      </c>
      <c r="G2191" s="715" t="s">
        <v>3252</v>
      </c>
      <c r="H2191" s="715" t="s">
        <v>3246</v>
      </c>
      <c r="I2191" s="526" t="s">
        <v>5</v>
      </c>
      <c r="J2191" s="526" t="s">
        <v>66</v>
      </c>
      <c r="K2191" s="718">
        <v>1</v>
      </c>
      <c r="L2191" s="719"/>
      <c r="M2191" s="450">
        <v>60</v>
      </c>
      <c r="N2191" s="450">
        <v>60</v>
      </c>
      <c r="O2191" s="726">
        <f t="shared" si="72"/>
        <v>1</v>
      </c>
      <c r="P2191" s="727">
        <v>1</v>
      </c>
      <c r="Q2191" s="352">
        <f t="shared" si="73"/>
        <v>100</v>
      </c>
      <c r="R2191" s="348"/>
    </row>
    <row r="2192" spans="1:18" s="721" customFormat="1" ht="15">
      <c r="A2192" s="714" t="s">
        <v>4</v>
      </c>
      <c r="B2192" s="526" t="s">
        <v>3160</v>
      </c>
      <c r="C2192" s="715" t="s">
        <v>1919</v>
      </c>
      <c r="D2192" s="526" t="s">
        <v>3155</v>
      </c>
      <c r="E2192" s="716" t="s">
        <v>3174</v>
      </c>
      <c r="F2192" s="717" t="s">
        <v>137</v>
      </c>
      <c r="G2192" s="715" t="s">
        <v>3252</v>
      </c>
      <c r="H2192" s="715" t="s">
        <v>3246</v>
      </c>
      <c r="I2192" s="526" t="s">
        <v>5</v>
      </c>
      <c r="J2192" s="526" t="s">
        <v>66</v>
      </c>
      <c r="K2192" s="718">
        <v>1</v>
      </c>
      <c r="L2192" s="719" t="s">
        <v>3166</v>
      </c>
      <c r="M2192" s="450">
        <v>20</v>
      </c>
      <c r="N2192" s="450">
        <v>20</v>
      </c>
      <c r="O2192" s="726">
        <f t="shared" si="72"/>
        <v>1</v>
      </c>
      <c r="P2192" s="727">
        <v>1</v>
      </c>
      <c r="Q2192" s="352">
        <f t="shared" si="73"/>
        <v>100</v>
      </c>
      <c r="R2192" s="348"/>
    </row>
    <row r="2193" spans="1:18" s="721" customFormat="1" ht="15">
      <c r="A2193" s="714" t="s">
        <v>4</v>
      </c>
      <c r="B2193" s="526" t="s">
        <v>3160</v>
      </c>
      <c r="C2193" s="715" t="s">
        <v>1919</v>
      </c>
      <c r="D2193" s="526" t="s">
        <v>3157</v>
      </c>
      <c r="E2193" s="716" t="s">
        <v>3175</v>
      </c>
      <c r="F2193" s="717" t="s">
        <v>137</v>
      </c>
      <c r="G2193" s="715" t="s">
        <v>3252</v>
      </c>
      <c r="H2193" s="715" t="s">
        <v>3246</v>
      </c>
      <c r="I2193" s="526" t="s">
        <v>5</v>
      </c>
      <c r="J2193" s="526" t="s">
        <v>66</v>
      </c>
      <c r="K2193" s="718">
        <v>1</v>
      </c>
      <c r="L2193" s="719"/>
      <c r="M2193" s="450">
        <v>42</v>
      </c>
      <c r="N2193" s="450">
        <v>42</v>
      </c>
      <c r="O2193" s="726">
        <f t="shared" si="72"/>
        <v>1</v>
      </c>
      <c r="P2193" s="727">
        <v>1</v>
      </c>
      <c r="Q2193" s="352">
        <f t="shared" si="73"/>
        <v>100</v>
      </c>
      <c r="R2193" s="348"/>
    </row>
    <row r="2194" spans="1:18" s="721" customFormat="1" ht="15">
      <c r="A2194" s="714" t="s">
        <v>4</v>
      </c>
      <c r="B2194" s="526" t="s">
        <v>3160</v>
      </c>
      <c r="C2194" s="715" t="s">
        <v>1920</v>
      </c>
      <c r="D2194" s="526" t="s">
        <v>3155</v>
      </c>
      <c r="E2194" s="716" t="s">
        <v>3176</v>
      </c>
      <c r="F2194" s="717" t="s">
        <v>137</v>
      </c>
      <c r="G2194" s="715" t="s">
        <v>3252</v>
      </c>
      <c r="H2194" s="715" t="s">
        <v>3246</v>
      </c>
      <c r="I2194" s="526" t="s">
        <v>5</v>
      </c>
      <c r="J2194" s="526" t="s">
        <v>66</v>
      </c>
      <c r="K2194" s="718">
        <v>1</v>
      </c>
      <c r="L2194" s="719"/>
      <c r="M2194" s="450">
        <v>18</v>
      </c>
      <c r="N2194" s="450">
        <v>18</v>
      </c>
      <c r="O2194" s="726">
        <f t="shared" si="72"/>
        <v>1</v>
      </c>
      <c r="P2194" s="727">
        <v>1</v>
      </c>
      <c r="Q2194" s="352">
        <f t="shared" si="73"/>
        <v>100</v>
      </c>
      <c r="R2194" s="348"/>
    </row>
    <row r="2195" spans="1:18" s="721" customFormat="1" ht="15">
      <c r="A2195" s="714" t="s">
        <v>4</v>
      </c>
      <c r="B2195" s="526" t="s">
        <v>3160</v>
      </c>
      <c r="C2195" s="715" t="s">
        <v>1920</v>
      </c>
      <c r="D2195" s="526" t="s">
        <v>3157</v>
      </c>
      <c r="E2195" s="716"/>
      <c r="F2195" s="717" t="s">
        <v>137</v>
      </c>
      <c r="G2195" s="715" t="s">
        <v>3252</v>
      </c>
      <c r="H2195" s="715" t="s">
        <v>3246</v>
      </c>
      <c r="I2195" s="526" t="s">
        <v>5</v>
      </c>
      <c r="J2195" s="526" t="s">
        <v>66</v>
      </c>
      <c r="K2195" s="718">
        <v>1</v>
      </c>
      <c r="L2195" s="719"/>
      <c r="M2195" s="450">
        <v>112</v>
      </c>
      <c r="N2195" s="450">
        <v>112</v>
      </c>
      <c r="O2195" s="726">
        <f t="shared" si="72"/>
        <v>1</v>
      </c>
      <c r="P2195" s="727">
        <v>1</v>
      </c>
      <c r="Q2195" s="352">
        <f t="shared" si="73"/>
        <v>99.999999999999986</v>
      </c>
      <c r="R2195" s="348"/>
    </row>
    <row r="2196" spans="1:18" s="721" customFormat="1" ht="15">
      <c r="A2196" s="714" t="s">
        <v>4</v>
      </c>
      <c r="B2196" s="526" t="s">
        <v>3160</v>
      </c>
      <c r="C2196" s="715" t="s">
        <v>1920</v>
      </c>
      <c r="D2196" s="526" t="s">
        <v>3157</v>
      </c>
      <c r="E2196" s="716" t="s">
        <v>3177</v>
      </c>
      <c r="F2196" s="717" t="s">
        <v>137</v>
      </c>
      <c r="G2196" s="715" t="s">
        <v>3252</v>
      </c>
      <c r="H2196" s="715" t="s">
        <v>3246</v>
      </c>
      <c r="I2196" s="526" t="s">
        <v>5</v>
      </c>
      <c r="J2196" s="526" t="s">
        <v>66</v>
      </c>
      <c r="K2196" s="718">
        <v>1</v>
      </c>
      <c r="L2196" s="719" t="s">
        <v>3166</v>
      </c>
      <c r="M2196" s="450">
        <v>16</v>
      </c>
      <c r="N2196" s="450">
        <v>16</v>
      </c>
      <c r="O2196" s="726">
        <f t="shared" si="72"/>
        <v>1</v>
      </c>
      <c r="P2196" s="727">
        <v>1</v>
      </c>
      <c r="Q2196" s="352">
        <f t="shared" si="73"/>
        <v>100</v>
      </c>
      <c r="R2196" s="348"/>
    </row>
    <row r="2197" spans="1:18" s="721" customFormat="1" ht="15">
      <c r="A2197" s="714" t="s">
        <v>4</v>
      </c>
      <c r="B2197" s="526" t="s">
        <v>3160</v>
      </c>
      <c r="C2197" s="715" t="s">
        <v>1920</v>
      </c>
      <c r="D2197" s="526" t="s">
        <v>3158</v>
      </c>
      <c r="E2197" s="716"/>
      <c r="F2197" s="717" t="s">
        <v>137</v>
      </c>
      <c r="G2197" s="715" t="s">
        <v>3252</v>
      </c>
      <c r="H2197" s="715" t="s">
        <v>3246</v>
      </c>
      <c r="I2197" s="526" t="s">
        <v>5</v>
      </c>
      <c r="J2197" s="526" t="s">
        <v>66</v>
      </c>
      <c r="K2197" s="718">
        <v>1</v>
      </c>
      <c r="L2197" s="719"/>
      <c r="M2197" s="450">
        <v>101</v>
      </c>
      <c r="N2197" s="450">
        <v>101</v>
      </c>
      <c r="O2197" s="726">
        <f t="shared" si="72"/>
        <v>1</v>
      </c>
      <c r="P2197" s="727">
        <v>1</v>
      </c>
      <c r="Q2197" s="352">
        <f t="shared" si="73"/>
        <v>100</v>
      </c>
      <c r="R2197" s="348"/>
    </row>
    <row r="2198" spans="1:18" s="721" customFormat="1" ht="15">
      <c r="A2198" s="714" t="s">
        <v>4</v>
      </c>
      <c r="B2198" s="526" t="s">
        <v>3160</v>
      </c>
      <c r="C2198" s="715" t="s">
        <v>1920</v>
      </c>
      <c r="D2198" s="526" t="s">
        <v>3163</v>
      </c>
      <c r="E2198" s="716"/>
      <c r="F2198" s="717" t="s">
        <v>137</v>
      </c>
      <c r="G2198" s="715" t="s">
        <v>3252</v>
      </c>
      <c r="H2198" s="715" t="s">
        <v>3246</v>
      </c>
      <c r="I2198" s="526" t="s">
        <v>5</v>
      </c>
      <c r="J2198" s="526" t="s">
        <v>66</v>
      </c>
      <c r="K2198" s="718">
        <v>1</v>
      </c>
      <c r="L2198" s="719"/>
      <c r="M2198" s="450">
        <v>81</v>
      </c>
      <c r="N2198" s="450">
        <v>81</v>
      </c>
      <c r="O2198" s="726">
        <f t="shared" si="72"/>
        <v>1</v>
      </c>
      <c r="P2198" s="727">
        <v>1</v>
      </c>
      <c r="Q2198" s="352">
        <f t="shared" si="73"/>
        <v>100</v>
      </c>
      <c r="R2198" s="348"/>
    </row>
    <row r="2199" spans="1:18" s="721" customFormat="1" ht="15">
      <c r="A2199" s="714" t="s">
        <v>4</v>
      </c>
      <c r="B2199" s="526" t="s">
        <v>3</v>
      </c>
      <c r="C2199" s="715" t="s">
        <v>38</v>
      </c>
      <c r="D2199" s="526" t="s">
        <v>3178</v>
      </c>
      <c r="E2199" s="716" t="s">
        <v>3179</v>
      </c>
      <c r="F2199" s="717" t="s">
        <v>137</v>
      </c>
      <c r="G2199" s="715" t="s">
        <v>3252</v>
      </c>
      <c r="H2199" s="715" t="s">
        <v>3246</v>
      </c>
      <c r="I2199" s="526" t="s">
        <v>5</v>
      </c>
      <c r="J2199" s="526" t="s">
        <v>66</v>
      </c>
      <c r="K2199" s="718">
        <v>1</v>
      </c>
      <c r="L2199" s="719"/>
      <c r="M2199" s="450">
        <v>85</v>
      </c>
      <c r="N2199" s="450">
        <v>85</v>
      </c>
      <c r="O2199" s="726">
        <f t="shared" si="72"/>
        <v>1</v>
      </c>
      <c r="P2199" s="727">
        <v>1</v>
      </c>
      <c r="Q2199" s="352">
        <f t="shared" si="73"/>
        <v>100</v>
      </c>
      <c r="R2199" s="348"/>
    </row>
    <row r="2200" spans="1:18" s="721" customFormat="1" ht="15">
      <c r="A2200" s="714" t="s">
        <v>4</v>
      </c>
      <c r="B2200" s="526" t="s">
        <v>3</v>
      </c>
      <c r="C2200" s="715" t="s">
        <v>38</v>
      </c>
      <c r="D2200" s="526" t="s">
        <v>3157</v>
      </c>
      <c r="E2200" s="716"/>
      <c r="F2200" s="717" t="s">
        <v>137</v>
      </c>
      <c r="G2200" s="715" t="s">
        <v>3252</v>
      </c>
      <c r="H2200" s="715" t="s">
        <v>3246</v>
      </c>
      <c r="I2200" s="526" t="s">
        <v>5</v>
      </c>
      <c r="J2200" s="526" t="s">
        <v>66</v>
      </c>
      <c r="K2200" s="718">
        <v>1</v>
      </c>
      <c r="L2200" s="719"/>
      <c r="M2200" s="450">
        <v>53</v>
      </c>
      <c r="N2200" s="450">
        <v>53</v>
      </c>
      <c r="O2200" s="726">
        <f t="shared" si="72"/>
        <v>1</v>
      </c>
      <c r="P2200" s="727">
        <v>1</v>
      </c>
      <c r="Q2200" s="352">
        <f t="shared" si="73"/>
        <v>100</v>
      </c>
      <c r="R2200" s="348"/>
    </row>
    <row r="2201" spans="1:18" s="721" customFormat="1" ht="15">
      <c r="A2201" s="714" t="s">
        <v>4</v>
      </c>
      <c r="B2201" s="526" t="s">
        <v>3</v>
      </c>
      <c r="C2201" s="715" t="s">
        <v>1913</v>
      </c>
      <c r="D2201" s="526" t="s">
        <v>3178</v>
      </c>
      <c r="E2201" s="716"/>
      <c r="F2201" s="717" t="s">
        <v>137</v>
      </c>
      <c r="G2201" s="715" t="s">
        <v>3252</v>
      </c>
      <c r="H2201" s="715" t="s">
        <v>3246</v>
      </c>
      <c r="I2201" s="526" t="s">
        <v>5</v>
      </c>
      <c r="J2201" s="526" t="s">
        <v>66</v>
      </c>
      <c r="K2201" s="718">
        <v>1</v>
      </c>
      <c r="L2201" s="719"/>
      <c r="M2201" s="450">
        <v>39</v>
      </c>
      <c r="N2201" s="450">
        <v>39</v>
      </c>
      <c r="O2201" s="726">
        <f t="shared" si="72"/>
        <v>1</v>
      </c>
      <c r="P2201" s="727">
        <v>1</v>
      </c>
      <c r="Q2201" s="352">
        <f t="shared" si="73"/>
        <v>100</v>
      </c>
      <c r="R2201" s="348"/>
    </row>
    <row r="2202" spans="1:18" s="721" customFormat="1" ht="15">
      <c r="A2202" s="714" t="s">
        <v>4</v>
      </c>
      <c r="B2202" s="526" t="s">
        <v>3</v>
      </c>
      <c r="C2202" s="715" t="s">
        <v>1913</v>
      </c>
      <c r="D2202" s="526" t="s">
        <v>3157</v>
      </c>
      <c r="E2202" s="716"/>
      <c r="F2202" s="717" t="s">
        <v>137</v>
      </c>
      <c r="G2202" s="715" t="s">
        <v>3252</v>
      </c>
      <c r="H2202" s="715" t="s">
        <v>3246</v>
      </c>
      <c r="I2202" s="526" t="s">
        <v>5</v>
      </c>
      <c r="J2202" s="526" t="s">
        <v>66</v>
      </c>
      <c r="K2202" s="718">
        <v>1</v>
      </c>
      <c r="L2202" s="719"/>
      <c r="M2202" s="450">
        <v>14</v>
      </c>
      <c r="N2202" s="450">
        <v>14</v>
      </c>
      <c r="O2202" s="726">
        <f t="shared" si="72"/>
        <v>1</v>
      </c>
      <c r="P2202" s="727">
        <v>1</v>
      </c>
      <c r="Q2202" s="352">
        <f t="shared" si="73"/>
        <v>99.999999999999986</v>
      </c>
      <c r="R2202" s="348"/>
    </row>
    <row r="2203" spans="1:18" s="721" customFormat="1" ht="15">
      <c r="A2203" s="714" t="s">
        <v>4</v>
      </c>
      <c r="B2203" s="526" t="s">
        <v>3</v>
      </c>
      <c r="C2203" s="715" t="s">
        <v>1914</v>
      </c>
      <c r="D2203" s="526" t="s">
        <v>3178</v>
      </c>
      <c r="E2203" s="716"/>
      <c r="F2203" s="717" t="s">
        <v>137</v>
      </c>
      <c r="G2203" s="715" t="s">
        <v>3252</v>
      </c>
      <c r="H2203" s="715" t="s">
        <v>3246</v>
      </c>
      <c r="I2203" s="526" t="s">
        <v>5</v>
      </c>
      <c r="J2203" s="526" t="s">
        <v>66</v>
      </c>
      <c r="K2203" s="718">
        <v>1</v>
      </c>
      <c r="L2203" s="719"/>
      <c r="M2203" s="450">
        <v>18</v>
      </c>
      <c r="N2203" s="450">
        <v>18</v>
      </c>
      <c r="O2203" s="726">
        <f t="shared" si="72"/>
        <v>1</v>
      </c>
      <c r="P2203" s="727">
        <v>1</v>
      </c>
      <c r="Q2203" s="352">
        <f t="shared" si="73"/>
        <v>100</v>
      </c>
      <c r="R2203" s="348"/>
    </row>
    <row r="2204" spans="1:18" s="721" customFormat="1" ht="15">
      <c r="A2204" s="714" t="s">
        <v>4</v>
      </c>
      <c r="B2204" s="526" t="s">
        <v>3</v>
      </c>
      <c r="C2204" s="715" t="s">
        <v>1914</v>
      </c>
      <c r="D2204" s="526" t="s">
        <v>3157</v>
      </c>
      <c r="E2204" s="716"/>
      <c r="F2204" s="717" t="s">
        <v>137</v>
      </c>
      <c r="G2204" s="715" t="s">
        <v>3252</v>
      </c>
      <c r="H2204" s="715" t="s">
        <v>3246</v>
      </c>
      <c r="I2204" s="526" t="s">
        <v>5</v>
      </c>
      <c r="J2204" s="526" t="s">
        <v>66</v>
      </c>
      <c r="K2204" s="718">
        <v>1</v>
      </c>
      <c r="L2204" s="719"/>
      <c r="M2204" s="450">
        <v>147</v>
      </c>
      <c r="N2204" s="450">
        <v>147</v>
      </c>
      <c r="O2204" s="726">
        <f t="shared" si="72"/>
        <v>1</v>
      </c>
      <c r="P2204" s="727">
        <v>1</v>
      </c>
      <c r="Q2204" s="352">
        <f t="shared" si="73"/>
        <v>100</v>
      </c>
      <c r="R2204" s="348"/>
    </row>
    <row r="2205" spans="1:18" s="721" customFormat="1" ht="15">
      <c r="A2205" s="714" t="s">
        <v>4</v>
      </c>
      <c r="B2205" s="526" t="s">
        <v>3</v>
      </c>
      <c r="C2205" s="715" t="s">
        <v>1914</v>
      </c>
      <c r="D2205" s="526" t="s">
        <v>3158</v>
      </c>
      <c r="E2205" s="716"/>
      <c r="F2205" s="717" t="s">
        <v>137</v>
      </c>
      <c r="G2205" s="715" t="s">
        <v>3252</v>
      </c>
      <c r="H2205" s="715" t="s">
        <v>3246</v>
      </c>
      <c r="I2205" s="526" t="s">
        <v>5</v>
      </c>
      <c r="J2205" s="526" t="s">
        <v>66</v>
      </c>
      <c r="K2205" s="718">
        <v>1</v>
      </c>
      <c r="L2205" s="719"/>
      <c r="M2205" s="450">
        <v>303</v>
      </c>
      <c r="N2205" s="450">
        <v>303</v>
      </c>
      <c r="O2205" s="726">
        <f t="shared" si="72"/>
        <v>1</v>
      </c>
      <c r="P2205" s="727">
        <v>1</v>
      </c>
      <c r="Q2205" s="352">
        <f t="shared" si="73"/>
        <v>100</v>
      </c>
      <c r="R2205" s="348"/>
    </row>
    <row r="2206" spans="1:18" s="721" customFormat="1" ht="15">
      <c r="A2206" s="714" t="s">
        <v>4</v>
      </c>
      <c r="B2206" s="526" t="s">
        <v>3</v>
      </c>
      <c r="C2206" s="715" t="s">
        <v>1914</v>
      </c>
      <c r="D2206" s="526" t="s">
        <v>3163</v>
      </c>
      <c r="E2206" s="716"/>
      <c r="F2206" s="717" t="s">
        <v>137</v>
      </c>
      <c r="G2206" s="715" t="s">
        <v>3252</v>
      </c>
      <c r="H2206" s="715" t="s">
        <v>3246</v>
      </c>
      <c r="I2206" s="526" t="s">
        <v>5</v>
      </c>
      <c r="J2206" s="526" t="s">
        <v>66</v>
      </c>
      <c r="K2206" s="718">
        <v>1</v>
      </c>
      <c r="L2206" s="719"/>
      <c r="M2206" s="450">
        <v>132</v>
      </c>
      <c r="N2206" s="450">
        <v>132</v>
      </c>
      <c r="O2206" s="726">
        <f t="shared" si="72"/>
        <v>1</v>
      </c>
      <c r="P2206" s="727">
        <v>1</v>
      </c>
      <c r="Q2206" s="352">
        <f t="shared" si="73"/>
        <v>100</v>
      </c>
      <c r="R2206" s="348"/>
    </row>
    <row r="2207" spans="1:18" s="721" customFormat="1" ht="15">
      <c r="A2207" s="714" t="s">
        <v>4</v>
      </c>
      <c r="B2207" s="526" t="s">
        <v>3</v>
      </c>
      <c r="C2207" s="715" t="s">
        <v>1915</v>
      </c>
      <c r="D2207" s="526" t="s">
        <v>3157</v>
      </c>
      <c r="E2207" s="716" t="s">
        <v>3180</v>
      </c>
      <c r="F2207" s="717" t="s">
        <v>137</v>
      </c>
      <c r="G2207" s="715" t="s">
        <v>3252</v>
      </c>
      <c r="H2207" s="715" t="s">
        <v>3246</v>
      </c>
      <c r="I2207" s="526" t="s">
        <v>5</v>
      </c>
      <c r="J2207" s="526" t="s">
        <v>66</v>
      </c>
      <c r="K2207" s="718">
        <v>1</v>
      </c>
      <c r="L2207" s="719"/>
      <c r="M2207" s="450">
        <v>31</v>
      </c>
      <c r="N2207" s="450">
        <v>31</v>
      </c>
      <c r="O2207" s="726">
        <f t="shared" si="72"/>
        <v>1</v>
      </c>
      <c r="P2207" s="727">
        <v>1</v>
      </c>
      <c r="Q2207" s="352">
        <f t="shared" si="73"/>
        <v>100</v>
      </c>
      <c r="R2207" s="348"/>
    </row>
    <row r="2208" spans="1:18" s="721" customFormat="1" ht="15">
      <c r="A2208" s="714" t="s">
        <v>4</v>
      </c>
      <c r="B2208" s="526" t="s">
        <v>3</v>
      </c>
      <c r="C2208" s="715" t="s">
        <v>1916</v>
      </c>
      <c r="D2208" s="526" t="s">
        <v>3178</v>
      </c>
      <c r="E2208" s="716"/>
      <c r="F2208" s="717" t="s">
        <v>137</v>
      </c>
      <c r="G2208" s="715" t="s">
        <v>3252</v>
      </c>
      <c r="H2208" s="715" t="s">
        <v>3246</v>
      </c>
      <c r="I2208" s="526" t="s">
        <v>5</v>
      </c>
      <c r="J2208" s="526" t="s">
        <v>66</v>
      </c>
      <c r="K2208" s="718">
        <v>1</v>
      </c>
      <c r="L2208" s="719"/>
      <c r="M2208" s="450">
        <v>47</v>
      </c>
      <c r="N2208" s="450">
        <v>47</v>
      </c>
      <c r="O2208" s="726">
        <f t="shared" si="72"/>
        <v>1</v>
      </c>
      <c r="P2208" s="727">
        <v>1</v>
      </c>
      <c r="Q2208" s="352">
        <f t="shared" si="73"/>
        <v>100</v>
      </c>
      <c r="R2208" s="348"/>
    </row>
    <row r="2209" spans="1:18" s="721" customFormat="1" ht="15">
      <c r="A2209" s="714" t="s">
        <v>4</v>
      </c>
      <c r="B2209" s="526" t="s">
        <v>3</v>
      </c>
      <c r="C2209" s="715" t="s">
        <v>1916</v>
      </c>
      <c r="D2209" s="526" t="s">
        <v>3157</v>
      </c>
      <c r="E2209" s="716" t="s">
        <v>3181</v>
      </c>
      <c r="F2209" s="717" t="s">
        <v>137</v>
      </c>
      <c r="G2209" s="715" t="s">
        <v>3252</v>
      </c>
      <c r="H2209" s="715" t="s">
        <v>3246</v>
      </c>
      <c r="I2209" s="526" t="s">
        <v>5</v>
      </c>
      <c r="J2209" s="526" t="s">
        <v>66</v>
      </c>
      <c r="K2209" s="718">
        <v>1</v>
      </c>
      <c r="L2209" s="719"/>
      <c r="M2209" s="450">
        <v>23</v>
      </c>
      <c r="N2209" s="450">
        <v>23</v>
      </c>
      <c r="O2209" s="726">
        <f t="shared" si="72"/>
        <v>1</v>
      </c>
      <c r="P2209" s="727">
        <v>1</v>
      </c>
      <c r="Q2209" s="352">
        <f t="shared" si="73"/>
        <v>100</v>
      </c>
      <c r="R2209" s="348"/>
    </row>
    <row r="2210" spans="1:18" s="721" customFormat="1" ht="15">
      <c r="A2210" s="714" t="s">
        <v>4</v>
      </c>
      <c r="B2210" s="526" t="s">
        <v>3</v>
      </c>
      <c r="C2210" s="715" t="s">
        <v>1917</v>
      </c>
      <c r="D2210" s="526" t="s">
        <v>3157</v>
      </c>
      <c r="E2210" s="716" t="s">
        <v>3182</v>
      </c>
      <c r="F2210" s="717" t="s">
        <v>137</v>
      </c>
      <c r="G2210" s="715" t="s">
        <v>3252</v>
      </c>
      <c r="H2210" s="715" t="s">
        <v>3246</v>
      </c>
      <c r="I2210" s="526" t="s">
        <v>5</v>
      </c>
      <c r="J2210" s="526" t="s">
        <v>66</v>
      </c>
      <c r="K2210" s="718">
        <v>1</v>
      </c>
      <c r="L2210" s="719"/>
      <c r="M2210" s="450">
        <v>42</v>
      </c>
      <c r="N2210" s="450">
        <v>42</v>
      </c>
      <c r="O2210" s="726">
        <f t="shared" si="72"/>
        <v>1</v>
      </c>
      <c r="P2210" s="727">
        <v>1</v>
      </c>
      <c r="Q2210" s="352">
        <f t="shared" si="73"/>
        <v>100</v>
      </c>
      <c r="R2210" s="348"/>
    </row>
    <row r="2211" spans="1:18" s="721" customFormat="1" ht="15">
      <c r="A2211" s="714" t="s">
        <v>4</v>
      </c>
      <c r="B2211" s="526" t="s">
        <v>3</v>
      </c>
      <c r="C2211" s="715" t="s">
        <v>1917</v>
      </c>
      <c r="D2211" s="526" t="s">
        <v>3158</v>
      </c>
      <c r="E2211" s="716" t="s">
        <v>3183</v>
      </c>
      <c r="F2211" s="717" t="s">
        <v>137</v>
      </c>
      <c r="G2211" s="715" t="s">
        <v>3252</v>
      </c>
      <c r="H2211" s="715" t="s">
        <v>3246</v>
      </c>
      <c r="I2211" s="526" t="s">
        <v>5</v>
      </c>
      <c r="J2211" s="526" t="s">
        <v>66</v>
      </c>
      <c r="K2211" s="718">
        <v>1</v>
      </c>
      <c r="L2211" s="719"/>
      <c r="M2211" s="450">
        <v>22</v>
      </c>
      <c r="N2211" s="450">
        <v>22</v>
      </c>
      <c r="O2211" s="726">
        <f t="shared" si="72"/>
        <v>1</v>
      </c>
      <c r="P2211" s="727">
        <v>1</v>
      </c>
      <c r="Q2211" s="352">
        <f t="shared" si="73"/>
        <v>100</v>
      </c>
      <c r="R2211" s="348"/>
    </row>
    <row r="2212" spans="1:18" s="721" customFormat="1" ht="15">
      <c r="A2212" s="714" t="s">
        <v>4</v>
      </c>
      <c r="B2212" s="526" t="s">
        <v>3</v>
      </c>
      <c r="C2212" s="715" t="s">
        <v>1919</v>
      </c>
      <c r="D2212" s="526" t="s">
        <v>3184</v>
      </c>
      <c r="E2212" s="716"/>
      <c r="F2212" s="717" t="s">
        <v>137</v>
      </c>
      <c r="G2212" s="715" t="s">
        <v>3252</v>
      </c>
      <c r="H2212" s="715" t="s">
        <v>3246</v>
      </c>
      <c r="I2212" s="526" t="s">
        <v>5</v>
      </c>
      <c r="J2212" s="526" t="s">
        <v>66</v>
      </c>
      <c r="K2212" s="718">
        <v>1</v>
      </c>
      <c r="L2212" s="719"/>
      <c r="M2212" s="450">
        <v>109</v>
      </c>
      <c r="N2212" s="450">
        <v>109</v>
      </c>
      <c r="O2212" s="726">
        <f t="shared" si="72"/>
        <v>1</v>
      </c>
      <c r="P2212" s="727">
        <v>1</v>
      </c>
      <c r="Q2212" s="352">
        <f t="shared" si="73"/>
        <v>99.999999999999986</v>
      </c>
      <c r="R2212" s="348"/>
    </row>
    <row r="2213" spans="1:18" s="721" customFormat="1" ht="15">
      <c r="A2213" s="714" t="s">
        <v>4</v>
      </c>
      <c r="B2213" s="526" t="s">
        <v>3</v>
      </c>
      <c r="C2213" s="715" t="s">
        <v>1919</v>
      </c>
      <c r="D2213" s="526" t="s">
        <v>3178</v>
      </c>
      <c r="E2213" s="716"/>
      <c r="F2213" s="717" t="s">
        <v>137</v>
      </c>
      <c r="G2213" s="715" t="s">
        <v>3252</v>
      </c>
      <c r="H2213" s="715" t="s">
        <v>3246</v>
      </c>
      <c r="I2213" s="526" t="s">
        <v>5</v>
      </c>
      <c r="J2213" s="526" t="s">
        <v>66</v>
      </c>
      <c r="K2213" s="718">
        <v>1</v>
      </c>
      <c r="L2213" s="719"/>
      <c r="M2213" s="450">
        <v>913</v>
      </c>
      <c r="N2213" s="450">
        <v>913</v>
      </c>
      <c r="O2213" s="726">
        <f t="shared" si="72"/>
        <v>1</v>
      </c>
      <c r="P2213" s="727">
        <v>1</v>
      </c>
      <c r="Q2213" s="352">
        <f t="shared" si="73"/>
        <v>99.999999999999986</v>
      </c>
      <c r="R2213" s="348"/>
    </row>
    <row r="2214" spans="1:18" s="721" customFormat="1" ht="15">
      <c r="A2214" s="714" t="s">
        <v>4</v>
      </c>
      <c r="B2214" s="526" t="s">
        <v>3</v>
      </c>
      <c r="C2214" s="715" t="s">
        <v>1919</v>
      </c>
      <c r="D2214" s="526" t="s">
        <v>3157</v>
      </c>
      <c r="E2214" s="716" t="s">
        <v>3185</v>
      </c>
      <c r="F2214" s="717" t="s">
        <v>137</v>
      </c>
      <c r="G2214" s="715" t="s">
        <v>3252</v>
      </c>
      <c r="H2214" s="715" t="s">
        <v>3246</v>
      </c>
      <c r="I2214" s="526" t="s">
        <v>5</v>
      </c>
      <c r="J2214" s="526" t="s">
        <v>66</v>
      </c>
      <c r="K2214" s="718">
        <v>1</v>
      </c>
      <c r="L2214" s="719"/>
      <c r="M2214" s="450">
        <v>34</v>
      </c>
      <c r="N2214" s="450">
        <v>34</v>
      </c>
      <c r="O2214" s="726">
        <f t="shared" si="72"/>
        <v>1</v>
      </c>
      <c r="P2214" s="727">
        <v>1</v>
      </c>
      <c r="Q2214" s="352">
        <f t="shared" si="73"/>
        <v>99.999999999999986</v>
      </c>
      <c r="R2214" s="348"/>
    </row>
    <row r="2215" spans="1:18" s="721" customFormat="1" ht="15">
      <c r="A2215" s="714" t="s">
        <v>4</v>
      </c>
      <c r="B2215" s="526" t="s">
        <v>3</v>
      </c>
      <c r="C2215" s="715" t="s">
        <v>1920</v>
      </c>
      <c r="D2215" s="526" t="s">
        <v>3178</v>
      </c>
      <c r="E2215" s="716"/>
      <c r="F2215" s="717" t="s">
        <v>137</v>
      </c>
      <c r="G2215" s="715" t="s">
        <v>3252</v>
      </c>
      <c r="H2215" s="715" t="s">
        <v>3246</v>
      </c>
      <c r="I2215" s="526" t="s">
        <v>5</v>
      </c>
      <c r="J2215" s="526" t="s">
        <v>66</v>
      </c>
      <c r="K2215" s="718">
        <v>1</v>
      </c>
      <c r="L2215" s="719"/>
      <c r="M2215" s="450">
        <v>18</v>
      </c>
      <c r="N2215" s="450">
        <v>18</v>
      </c>
      <c r="O2215" s="726">
        <f t="shared" si="72"/>
        <v>1</v>
      </c>
      <c r="P2215" s="727">
        <v>1</v>
      </c>
      <c r="Q2215" s="352">
        <f t="shared" si="73"/>
        <v>100</v>
      </c>
      <c r="R2215" s="348"/>
    </row>
    <row r="2216" spans="1:18" s="721" customFormat="1" ht="15">
      <c r="A2216" s="714" t="s">
        <v>4</v>
      </c>
      <c r="B2216" s="526" t="s">
        <v>3</v>
      </c>
      <c r="C2216" s="715" t="s">
        <v>1920</v>
      </c>
      <c r="D2216" s="526" t="s">
        <v>3157</v>
      </c>
      <c r="E2216" s="716"/>
      <c r="F2216" s="717" t="s">
        <v>137</v>
      </c>
      <c r="G2216" s="715" t="s">
        <v>3252</v>
      </c>
      <c r="H2216" s="715" t="s">
        <v>3246</v>
      </c>
      <c r="I2216" s="526" t="s">
        <v>5</v>
      </c>
      <c r="J2216" s="526" t="s">
        <v>66</v>
      </c>
      <c r="K2216" s="718">
        <v>1</v>
      </c>
      <c r="L2216" s="719"/>
      <c r="M2216" s="450">
        <v>84</v>
      </c>
      <c r="N2216" s="450">
        <v>84</v>
      </c>
      <c r="O2216" s="726">
        <f t="shared" si="72"/>
        <v>1</v>
      </c>
      <c r="P2216" s="727">
        <v>1</v>
      </c>
      <c r="Q2216" s="352">
        <f t="shared" si="73"/>
        <v>100</v>
      </c>
      <c r="R2216" s="348"/>
    </row>
    <row r="2217" spans="1:18" s="721" customFormat="1" ht="15">
      <c r="A2217" s="714" t="s">
        <v>4</v>
      </c>
      <c r="B2217" s="526" t="s">
        <v>3</v>
      </c>
      <c r="C2217" s="715" t="s">
        <v>1920</v>
      </c>
      <c r="D2217" s="526" t="s">
        <v>3158</v>
      </c>
      <c r="E2217" s="716"/>
      <c r="F2217" s="717" t="s">
        <v>137</v>
      </c>
      <c r="G2217" s="715" t="s">
        <v>3252</v>
      </c>
      <c r="H2217" s="715" t="s">
        <v>3246</v>
      </c>
      <c r="I2217" s="526" t="s">
        <v>5</v>
      </c>
      <c r="J2217" s="526" t="s">
        <v>66</v>
      </c>
      <c r="K2217" s="718">
        <v>1</v>
      </c>
      <c r="L2217" s="719"/>
      <c r="M2217" s="450">
        <v>88</v>
      </c>
      <c r="N2217" s="450">
        <v>88</v>
      </c>
      <c r="O2217" s="726">
        <f t="shared" si="72"/>
        <v>1</v>
      </c>
      <c r="P2217" s="727">
        <v>1</v>
      </c>
      <c r="Q2217" s="352">
        <f t="shared" si="73"/>
        <v>100</v>
      </c>
      <c r="R2217" s="348"/>
    </row>
    <row r="2218" spans="1:18" s="721" customFormat="1" ht="15">
      <c r="A2218" s="714" t="s">
        <v>4</v>
      </c>
      <c r="B2218" s="526" t="s">
        <v>3</v>
      </c>
      <c r="C2218" s="715" t="s">
        <v>1920</v>
      </c>
      <c r="D2218" s="526" t="s">
        <v>3163</v>
      </c>
      <c r="E2218" s="716" t="s">
        <v>3186</v>
      </c>
      <c r="F2218" s="717" t="s">
        <v>137</v>
      </c>
      <c r="G2218" s="715" t="s">
        <v>3252</v>
      </c>
      <c r="H2218" s="715" t="s">
        <v>3246</v>
      </c>
      <c r="I2218" s="526" t="s">
        <v>5</v>
      </c>
      <c r="J2218" s="526" t="s">
        <v>66</v>
      </c>
      <c r="K2218" s="718">
        <v>1</v>
      </c>
      <c r="L2218" s="719"/>
      <c r="M2218" s="450">
        <v>26</v>
      </c>
      <c r="N2218" s="450">
        <v>26</v>
      </c>
      <c r="O2218" s="726">
        <f t="shared" si="72"/>
        <v>1</v>
      </c>
      <c r="P2218" s="727">
        <v>1</v>
      </c>
      <c r="Q2218" s="352">
        <f t="shared" si="73"/>
        <v>100</v>
      </c>
      <c r="R2218" s="348"/>
    </row>
    <row r="2219" spans="1:18" s="721" customFormat="1" ht="15">
      <c r="A2219" s="714" t="s">
        <v>4</v>
      </c>
      <c r="B2219" s="526" t="s">
        <v>591</v>
      </c>
      <c r="C2219" s="715" t="s">
        <v>1914</v>
      </c>
      <c r="D2219" s="526" t="s">
        <v>3163</v>
      </c>
      <c r="E2219" s="716"/>
      <c r="F2219" s="717" t="s">
        <v>137</v>
      </c>
      <c r="G2219" s="715" t="s">
        <v>3252</v>
      </c>
      <c r="H2219" s="715" t="s">
        <v>3246</v>
      </c>
      <c r="I2219" s="526" t="s">
        <v>5</v>
      </c>
      <c r="J2219" s="526" t="s">
        <v>66</v>
      </c>
      <c r="K2219" s="718">
        <v>1</v>
      </c>
      <c r="L2219" s="719"/>
      <c r="M2219" s="450">
        <v>41</v>
      </c>
      <c r="N2219" s="450">
        <v>41</v>
      </c>
      <c r="O2219" s="726">
        <f t="shared" si="72"/>
        <v>1</v>
      </c>
      <c r="P2219" s="727">
        <v>1</v>
      </c>
      <c r="Q2219" s="352">
        <f t="shared" si="73"/>
        <v>100</v>
      </c>
      <c r="R2219" s="348"/>
    </row>
    <row r="2220" spans="1:18" s="721" customFormat="1" ht="15">
      <c r="A2220" s="714" t="s">
        <v>4</v>
      </c>
      <c r="B2220" s="526" t="s">
        <v>591</v>
      </c>
      <c r="C2220" s="715" t="s">
        <v>1914</v>
      </c>
      <c r="D2220" s="526" t="s">
        <v>3164</v>
      </c>
      <c r="E2220" s="716"/>
      <c r="F2220" s="717" t="s">
        <v>137</v>
      </c>
      <c r="G2220" s="715" t="s">
        <v>3252</v>
      </c>
      <c r="H2220" s="715" t="s">
        <v>3246</v>
      </c>
      <c r="I2220" s="526" t="s">
        <v>5</v>
      </c>
      <c r="J2220" s="526" t="s">
        <v>66</v>
      </c>
      <c r="K2220" s="718">
        <v>1</v>
      </c>
      <c r="L2220" s="719"/>
      <c r="M2220" s="450">
        <v>33</v>
      </c>
      <c r="N2220" s="450">
        <v>33</v>
      </c>
      <c r="O2220" s="726">
        <f t="shared" si="72"/>
        <v>1</v>
      </c>
      <c r="P2220" s="727">
        <v>1</v>
      </c>
      <c r="Q2220" s="352">
        <f t="shared" si="73"/>
        <v>100</v>
      </c>
      <c r="R2220" s="348"/>
    </row>
    <row r="2221" spans="1:18" s="721" customFormat="1" ht="15">
      <c r="A2221" s="714" t="s">
        <v>4</v>
      </c>
      <c r="B2221" s="526" t="s">
        <v>591</v>
      </c>
      <c r="C2221" s="715" t="s">
        <v>1916</v>
      </c>
      <c r="D2221" s="526" t="s">
        <v>3163</v>
      </c>
      <c r="E2221" s="716" t="s">
        <v>3187</v>
      </c>
      <c r="F2221" s="717" t="s">
        <v>137</v>
      </c>
      <c r="G2221" s="715" t="s">
        <v>3252</v>
      </c>
      <c r="H2221" s="715" t="s">
        <v>3246</v>
      </c>
      <c r="I2221" s="526" t="s">
        <v>5</v>
      </c>
      <c r="J2221" s="526" t="s">
        <v>66</v>
      </c>
      <c r="K2221" s="718">
        <v>1</v>
      </c>
      <c r="L2221" s="719"/>
      <c r="M2221" s="450">
        <v>12</v>
      </c>
      <c r="N2221" s="450">
        <v>12</v>
      </c>
      <c r="O2221" s="726">
        <f t="shared" si="72"/>
        <v>1</v>
      </c>
      <c r="P2221" s="727">
        <v>1</v>
      </c>
      <c r="Q2221" s="352">
        <f t="shared" si="73"/>
        <v>100</v>
      </c>
      <c r="R2221" s="348"/>
    </row>
    <row r="2222" spans="1:18" s="721" customFormat="1" ht="15">
      <c r="A2222" s="714" t="s">
        <v>4</v>
      </c>
      <c r="B2222" s="526" t="s">
        <v>591</v>
      </c>
      <c r="C2222" s="715" t="s">
        <v>1917</v>
      </c>
      <c r="D2222" s="526" t="s">
        <v>3163</v>
      </c>
      <c r="E2222" s="716" t="s">
        <v>3188</v>
      </c>
      <c r="F2222" s="717" t="s">
        <v>137</v>
      </c>
      <c r="G2222" s="715" t="s">
        <v>3252</v>
      </c>
      <c r="H2222" s="715" t="s">
        <v>3246</v>
      </c>
      <c r="I2222" s="526" t="s">
        <v>5</v>
      </c>
      <c r="J2222" s="526" t="s">
        <v>66</v>
      </c>
      <c r="K2222" s="718">
        <v>1</v>
      </c>
      <c r="L2222" s="719"/>
      <c r="M2222" s="450">
        <v>62</v>
      </c>
      <c r="N2222" s="450">
        <v>62</v>
      </c>
      <c r="O2222" s="726">
        <f t="shared" si="72"/>
        <v>1</v>
      </c>
      <c r="P2222" s="727">
        <v>1</v>
      </c>
      <c r="Q2222" s="352">
        <f t="shared" si="73"/>
        <v>100</v>
      </c>
      <c r="R2222" s="348"/>
    </row>
    <row r="2223" spans="1:18" s="721" customFormat="1" ht="15">
      <c r="A2223" s="714" t="s">
        <v>4</v>
      </c>
      <c r="B2223" s="526" t="s">
        <v>591</v>
      </c>
      <c r="C2223" s="715" t="s">
        <v>1917</v>
      </c>
      <c r="D2223" s="526" t="s">
        <v>3164</v>
      </c>
      <c r="E2223" s="716"/>
      <c r="F2223" s="717" t="s">
        <v>137</v>
      </c>
      <c r="G2223" s="715" t="s">
        <v>3252</v>
      </c>
      <c r="H2223" s="715" t="s">
        <v>3246</v>
      </c>
      <c r="I2223" s="526" t="s">
        <v>5</v>
      </c>
      <c r="J2223" s="526" t="s">
        <v>66</v>
      </c>
      <c r="K2223" s="718">
        <v>1</v>
      </c>
      <c r="L2223" s="719"/>
      <c r="M2223" s="450">
        <v>25</v>
      </c>
      <c r="N2223" s="450">
        <v>25</v>
      </c>
      <c r="O2223" s="726">
        <f t="shared" si="72"/>
        <v>1</v>
      </c>
      <c r="P2223" s="727">
        <v>1</v>
      </c>
      <c r="Q2223" s="352">
        <f t="shared" si="73"/>
        <v>100</v>
      </c>
      <c r="R2223" s="348"/>
    </row>
    <row r="2224" spans="1:18" s="721" customFormat="1" ht="15">
      <c r="A2224" s="714" t="s">
        <v>4</v>
      </c>
      <c r="B2224" s="526" t="s">
        <v>591</v>
      </c>
      <c r="C2224" s="715" t="s">
        <v>1920</v>
      </c>
      <c r="D2224" s="526" t="s">
        <v>3164</v>
      </c>
      <c r="E2224" s="716"/>
      <c r="F2224" s="717" t="s">
        <v>137</v>
      </c>
      <c r="G2224" s="715" t="s">
        <v>3252</v>
      </c>
      <c r="H2224" s="715" t="s">
        <v>3246</v>
      </c>
      <c r="I2224" s="526" t="s">
        <v>5</v>
      </c>
      <c r="J2224" s="526" t="s">
        <v>66</v>
      </c>
      <c r="K2224" s="718">
        <v>1</v>
      </c>
      <c r="L2224" s="719"/>
      <c r="M2224" s="450">
        <v>26</v>
      </c>
      <c r="N2224" s="450">
        <v>26</v>
      </c>
      <c r="O2224" s="726">
        <f t="shared" si="72"/>
        <v>1</v>
      </c>
      <c r="P2224" s="727">
        <v>1</v>
      </c>
      <c r="Q2224" s="352">
        <f t="shared" si="73"/>
        <v>100</v>
      </c>
      <c r="R2224" s="348"/>
    </row>
    <row r="2225" spans="1:18" s="721" customFormat="1" ht="15">
      <c r="A2225" s="714" t="s">
        <v>4</v>
      </c>
      <c r="B2225" s="526" t="s">
        <v>3160</v>
      </c>
      <c r="C2225" s="715" t="s">
        <v>38</v>
      </c>
      <c r="D2225" s="526" t="s">
        <v>3155</v>
      </c>
      <c r="E2225" s="716" t="s">
        <v>3156</v>
      </c>
      <c r="F2225" s="717" t="s">
        <v>137</v>
      </c>
      <c r="G2225" s="715" t="s">
        <v>3253</v>
      </c>
      <c r="H2225" s="715" t="s">
        <v>3246</v>
      </c>
      <c r="I2225" s="526" t="s">
        <v>5</v>
      </c>
      <c r="J2225" s="526" t="s">
        <v>3247</v>
      </c>
      <c r="K2225" s="718">
        <v>1</v>
      </c>
      <c r="L2225" s="719"/>
      <c r="M2225" s="450">
        <v>115</v>
      </c>
      <c r="N2225" s="450">
        <v>115</v>
      </c>
      <c r="O2225" s="726">
        <f>N2225/M2225</f>
        <v>1</v>
      </c>
      <c r="P2225" s="727">
        <v>1</v>
      </c>
      <c r="Q2225" s="352">
        <f>N2225/(M2225*K2225/100)</f>
        <v>100.00000000000001</v>
      </c>
      <c r="R2225" s="348"/>
    </row>
    <row r="2226" spans="1:18" s="721" customFormat="1" ht="15">
      <c r="A2226" s="714" t="s">
        <v>4</v>
      </c>
      <c r="B2226" s="526" t="s">
        <v>3160</v>
      </c>
      <c r="C2226" s="715" t="s">
        <v>38</v>
      </c>
      <c r="D2226" s="526" t="s">
        <v>3157</v>
      </c>
      <c r="E2226" s="716"/>
      <c r="F2226" s="717" t="s">
        <v>137</v>
      </c>
      <c r="G2226" s="715" t="s">
        <v>3253</v>
      </c>
      <c r="H2226" s="715" t="s">
        <v>3246</v>
      </c>
      <c r="I2226" s="526" t="s">
        <v>5</v>
      </c>
      <c r="J2226" s="526" t="s">
        <v>66</v>
      </c>
      <c r="K2226" s="718">
        <v>1</v>
      </c>
      <c r="L2226" s="719"/>
      <c r="M2226" s="450">
        <v>139</v>
      </c>
      <c r="N2226" s="450">
        <v>139</v>
      </c>
      <c r="O2226" s="726">
        <f t="shared" ref="O2226:O2284" si="74">N2226/M2226</f>
        <v>1</v>
      </c>
      <c r="P2226" s="727">
        <v>1</v>
      </c>
      <c r="Q2226" s="352">
        <f t="shared" ref="Q2226:Q2284" si="75">N2226/(M2226*K2226/100)</f>
        <v>100</v>
      </c>
      <c r="R2226" s="348"/>
    </row>
    <row r="2227" spans="1:18" s="721" customFormat="1" ht="15">
      <c r="A2227" s="714" t="s">
        <v>4</v>
      </c>
      <c r="B2227" s="526" t="s">
        <v>3160</v>
      </c>
      <c r="C2227" s="715" t="s">
        <v>38</v>
      </c>
      <c r="D2227" s="526" t="s">
        <v>3158</v>
      </c>
      <c r="E2227" s="716" t="s">
        <v>3159</v>
      </c>
      <c r="F2227" s="717" t="s">
        <v>137</v>
      </c>
      <c r="G2227" s="715" t="s">
        <v>3253</v>
      </c>
      <c r="H2227" s="715" t="s">
        <v>3246</v>
      </c>
      <c r="I2227" s="526" t="s">
        <v>5</v>
      </c>
      <c r="J2227" s="526" t="s">
        <v>66</v>
      </c>
      <c r="K2227" s="718">
        <v>1</v>
      </c>
      <c r="L2227" s="719"/>
      <c r="M2227" s="450">
        <v>25</v>
      </c>
      <c r="N2227" s="450">
        <v>25</v>
      </c>
      <c r="O2227" s="726">
        <f t="shared" si="74"/>
        <v>1</v>
      </c>
      <c r="P2227" s="727">
        <v>1</v>
      </c>
      <c r="Q2227" s="352">
        <f t="shared" si="75"/>
        <v>100</v>
      </c>
      <c r="R2227" s="348"/>
    </row>
    <row r="2228" spans="1:18" s="721" customFormat="1" ht="15">
      <c r="A2228" s="714" t="s">
        <v>4</v>
      </c>
      <c r="B2228" s="526" t="s">
        <v>3160</v>
      </c>
      <c r="C2228" s="715" t="s">
        <v>1913</v>
      </c>
      <c r="D2228" s="526" t="s">
        <v>3161</v>
      </c>
      <c r="E2228" s="716"/>
      <c r="F2228" s="717" t="s">
        <v>137</v>
      </c>
      <c r="G2228" s="715" t="s">
        <v>3253</v>
      </c>
      <c r="H2228" s="715" t="s">
        <v>3246</v>
      </c>
      <c r="I2228" s="526" t="s">
        <v>5</v>
      </c>
      <c r="J2228" s="526" t="s">
        <v>66</v>
      </c>
      <c r="K2228" s="718">
        <v>1</v>
      </c>
      <c r="L2228" s="719"/>
      <c r="M2228" s="450">
        <v>1814</v>
      </c>
      <c r="N2228" s="450">
        <v>1814</v>
      </c>
      <c r="O2228" s="726">
        <f t="shared" si="74"/>
        <v>1</v>
      </c>
      <c r="P2228" s="727">
        <v>1</v>
      </c>
      <c r="Q2228" s="352">
        <f t="shared" si="75"/>
        <v>100</v>
      </c>
      <c r="R2228" s="348"/>
    </row>
    <row r="2229" spans="1:18" s="721" customFormat="1" ht="15">
      <c r="A2229" s="714" t="s">
        <v>4</v>
      </c>
      <c r="B2229" s="526" t="s">
        <v>3160</v>
      </c>
      <c r="C2229" s="715" t="s">
        <v>1913</v>
      </c>
      <c r="D2229" s="526" t="s">
        <v>3155</v>
      </c>
      <c r="E2229" s="716"/>
      <c r="F2229" s="717" t="s">
        <v>137</v>
      </c>
      <c r="G2229" s="715" t="s">
        <v>3253</v>
      </c>
      <c r="H2229" s="715" t="s">
        <v>3246</v>
      </c>
      <c r="I2229" s="526" t="s">
        <v>5</v>
      </c>
      <c r="J2229" s="526" t="s">
        <v>66</v>
      </c>
      <c r="K2229" s="718">
        <v>1</v>
      </c>
      <c r="L2229" s="719"/>
      <c r="M2229" s="450">
        <v>14</v>
      </c>
      <c r="N2229" s="450">
        <v>14</v>
      </c>
      <c r="O2229" s="726">
        <f t="shared" si="74"/>
        <v>1</v>
      </c>
      <c r="P2229" s="727">
        <v>1</v>
      </c>
      <c r="Q2229" s="352">
        <f t="shared" si="75"/>
        <v>99.999999999999986</v>
      </c>
      <c r="R2229" s="348"/>
    </row>
    <row r="2230" spans="1:18" s="721" customFormat="1" ht="15">
      <c r="A2230" s="714" t="s">
        <v>4</v>
      </c>
      <c r="B2230" s="526" t="s">
        <v>3160</v>
      </c>
      <c r="C2230" s="715" t="s">
        <v>1913</v>
      </c>
      <c r="D2230" s="526" t="s">
        <v>3157</v>
      </c>
      <c r="E2230" s="716"/>
      <c r="F2230" s="717" t="s">
        <v>137</v>
      </c>
      <c r="G2230" s="715" t="s">
        <v>3253</v>
      </c>
      <c r="H2230" s="715" t="s">
        <v>3246</v>
      </c>
      <c r="I2230" s="526" t="s">
        <v>5</v>
      </c>
      <c r="J2230" s="526" t="s">
        <v>66</v>
      </c>
      <c r="K2230" s="718">
        <v>1</v>
      </c>
      <c r="L2230" s="719"/>
      <c r="M2230" s="450">
        <v>84</v>
      </c>
      <c r="N2230" s="450">
        <v>84</v>
      </c>
      <c r="O2230" s="726">
        <f t="shared" si="74"/>
        <v>1</v>
      </c>
      <c r="P2230" s="727">
        <v>1</v>
      </c>
      <c r="Q2230" s="352">
        <f t="shared" si="75"/>
        <v>100</v>
      </c>
      <c r="R2230" s="348"/>
    </row>
    <row r="2231" spans="1:18" s="721" customFormat="1" ht="15">
      <c r="A2231" s="714" t="s">
        <v>4</v>
      </c>
      <c r="B2231" s="526" t="s">
        <v>3160</v>
      </c>
      <c r="C2231" s="715" t="s">
        <v>1914</v>
      </c>
      <c r="D2231" s="526" t="s">
        <v>3157</v>
      </c>
      <c r="E2231" s="716" t="s">
        <v>3162</v>
      </c>
      <c r="F2231" s="717" t="s">
        <v>137</v>
      </c>
      <c r="G2231" s="715" t="s">
        <v>3253</v>
      </c>
      <c r="H2231" s="715" t="s">
        <v>3246</v>
      </c>
      <c r="I2231" s="526" t="s">
        <v>5</v>
      </c>
      <c r="J2231" s="526" t="s">
        <v>66</v>
      </c>
      <c r="K2231" s="718">
        <v>1</v>
      </c>
      <c r="L2231" s="719"/>
      <c r="M2231" s="450">
        <v>66</v>
      </c>
      <c r="N2231" s="450">
        <v>66</v>
      </c>
      <c r="O2231" s="726">
        <f t="shared" si="74"/>
        <v>1</v>
      </c>
      <c r="P2231" s="727">
        <v>1</v>
      </c>
      <c r="Q2231" s="352">
        <f t="shared" si="75"/>
        <v>100</v>
      </c>
      <c r="R2231" s="348"/>
    </row>
    <row r="2232" spans="1:18" s="721" customFormat="1" ht="15">
      <c r="A2232" s="714" t="s">
        <v>4</v>
      </c>
      <c r="B2232" s="526" t="s">
        <v>3160</v>
      </c>
      <c r="C2232" s="715" t="s">
        <v>1914</v>
      </c>
      <c r="D2232" s="526" t="s">
        <v>3158</v>
      </c>
      <c r="E2232" s="716"/>
      <c r="F2232" s="717" t="s">
        <v>137</v>
      </c>
      <c r="G2232" s="715" t="s">
        <v>3253</v>
      </c>
      <c r="H2232" s="715" t="s">
        <v>3246</v>
      </c>
      <c r="I2232" s="526" t="s">
        <v>5</v>
      </c>
      <c r="J2232" s="526" t="s">
        <v>66</v>
      </c>
      <c r="K2232" s="718">
        <v>1</v>
      </c>
      <c r="L2232" s="719"/>
      <c r="M2232" s="450">
        <v>75</v>
      </c>
      <c r="N2232" s="450">
        <v>75</v>
      </c>
      <c r="O2232" s="726">
        <f t="shared" si="74"/>
        <v>1</v>
      </c>
      <c r="P2232" s="727">
        <v>1</v>
      </c>
      <c r="Q2232" s="352">
        <f t="shared" si="75"/>
        <v>100</v>
      </c>
      <c r="R2232" s="348"/>
    </row>
    <row r="2233" spans="1:18" s="721" customFormat="1" ht="15">
      <c r="A2233" s="714" t="s">
        <v>4</v>
      </c>
      <c r="B2233" s="526" t="s">
        <v>3160</v>
      </c>
      <c r="C2233" s="715" t="s">
        <v>1914</v>
      </c>
      <c r="D2233" s="526" t="s">
        <v>3163</v>
      </c>
      <c r="E2233" s="716"/>
      <c r="F2233" s="717" t="s">
        <v>137</v>
      </c>
      <c r="G2233" s="715" t="s">
        <v>3253</v>
      </c>
      <c r="H2233" s="715" t="s">
        <v>3246</v>
      </c>
      <c r="I2233" s="526" t="s">
        <v>5</v>
      </c>
      <c r="J2233" s="526" t="s">
        <v>66</v>
      </c>
      <c r="K2233" s="718">
        <v>1</v>
      </c>
      <c r="L2233" s="719"/>
      <c r="M2233" s="450">
        <v>108</v>
      </c>
      <c r="N2233" s="450">
        <v>108</v>
      </c>
      <c r="O2233" s="726">
        <f t="shared" si="74"/>
        <v>1</v>
      </c>
      <c r="P2233" s="727">
        <v>1</v>
      </c>
      <c r="Q2233" s="352">
        <f t="shared" si="75"/>
        <v>100</v>
      </c>
      <c r="R2233" s="348"/>
    </row>
    <row r="2234" spans="1:18" s="721" customFormat="1" ht="15">
      <c r="A2234" s="714" t="s">
        <v>4</v>
      </c>
      <c r="B2234" s="526" t="s">
        <v>3160</v>
      </c>
      <c r="C2234" s="715" t="s">
        <v>1914</v>
      </c>
      <c r="D2234" s="526" t="s">
        <v>3164</v>
      </c>
      <c r="E2234" s="716"/>
      <c r="F2234" s="717" t="s">
        <v>137</v>
      </c>
      <c r="G2234" s="715" t="s">
        <v>3253</v>
      </c>
      <c r="H2234" s="715" t="s">
        <v>3246</v>
      </c>
      <c r="I2234" s="526" t="s">
        <v>5</v>
      </c>
      <c r="J2234" s="526" t="s">
        <v>66</v>
      </c>
      <c r="K2234" s="718">
        <v>1</v>
      </c>
      <c r="L2234" s="719"/>
      <c r="M2234" s="450">
        <v>13</v>
      </c>
      <c r="N2234" s="450">
        <v>13</v>
      </c>
      <c r="O2234" s="726">
        <f t="shared" si="74"/>
        <v>1</v>
      </c>
      <c r="P2234" s="727">
        <v>1</v>
      </c>
      <c r="Q2234" s="352">
        <f t="shared" si="75"/>
        <v>100</v>
      </c>
      <c r="R2234" s="348"/>
    </row>
    <row r="2235" spans="1:18" s="721" customFormat="1" ht="15">
      <c r="A2235" s="714" t="s">
        <v>4</v>
      </c>
      <c r="B2235" s="526" t="s">
        <v>3160</v>
      </c>
      <c r="C2235" s="715" t="s">
        <v>1915</v>
      </c>
      <c r="D2235" s="526" t="s">
        <v>3155</v>
      </c>
      <c r="E2235" s="716"/>
      <c r="F2235" s="717" t="s">
        <v>137</v>
      </c>
      <c r="G2235" s="715" t="s">
        <v>3253</v>
      </c>
      <c r="H2235" s="715" t="s">
        <v>3246</v>
      </c>
      <c r="I2235" s="526" t="s">
        <v>5</v>
      </c>
      <c r="J2235" s="526" t="s">
        <v>66</v>
      </c>
      <c r="K2235" s="718">
        <v>1</v>
      </c>
      <c r="L2235" s="719"/>
      <c r="M2235" s="450">
        <v>71</v>
      </c>
      <c r="N2235" s="450">
        <v>71</v>
      </c>
      <c r="O2235" s="726">
        <f t="shared" si="74"/>
        <v>1</v>
      </c>
      <c r="P2235" s="727">
        <v>1</v>
      </c>
      <c r="Q2235" s="352">
        <f t="shared" si="75"/>
        <v>100</v>
      </c>
      <c r="R2235" s="348"/>
    </row>
    <row r="2236" spans="1:18" s="721" customFormat="1" ht="15">
      <c r="A2236" s="714" t="s">
        <v>4</v>
      </c>
      <c r="B2236" s="526" t="s">
        <v>3160</v>
      </c>
      <c r="C2236" s="715" t="s">
        <v>1915</v>
      </c>
      <c r="D2236" s="526" t="s">
        <v>3155</v>
      </c>
      <c r="E2236" s="716" t="s">
        <v>3165</v>
      </c>
      <c r="F2236" s="717" t="s">
        <v>137</v>
      </c>
      <c r="G2236" s="715" t="s">
        <v>3253</v>
      </c>
      <c r="H2236" s="715" t="s">
        <v>3246</v>
      </c>
      <c r="I2236" s="526" t="s">
        <v>5</v>
      </c>
      <c r="J2236" s="526" t="s">
        <v>66</v>
      </c>
      <c r="K2236" s="718">
        <v>1</v>
      </c>
      <c r="L2236" s="719" t="s">
        <v>3166</v>
      </c>
      <c r="M2236" s="450">
        <v>12</v>
      </c>
      <c r="N2236" s="450">
        <v>12</v>
      </c>
      <c r="O2236" s="726">
        <f t="shared" si="74"/>
        <v>1</v>
      </c>
      <c r="P2236" s="727">
        <v>1</v>
      </c>
      <c r="Q2236" s="352">
        <f t="shared" si="75"/>
        <v>100</v>
      </c>
      <c r="R2236" s="348"/>
    </row>
    <row r="2237" spans="1:18" s="721" customFormat="1" ht="15">
      <c r="A2237" s="714" t="s">
        <v>4</v>
      </c>
      <c r="B2237" s="526" t="s">
        <v>3160</v>
      </c>
      <c r="C2237" s="715" t="s">
        <v>1915</v>
      </c>
      <c r="D2237" s="526" t="s">
        <v>3157</v>
      </c>
      <c r="E2237" s="716"/>
      <c r="F2237" s="717" t="s">
        <v>137</v>
      </c>
      <c r="G2237" s="715" t="s">
        <v>3253</v>
      </c>
      <c r="H2237" s="715" t="s">
        <v>3246</v>
      </c>
      <c r="I2237" s="526" t="s">
        <v>5</v>
      </c>
      <c r="J2237" s="526" t="s">
        <v>66</v>
      </c>
      <c r="K2237" s="718">
        <v>1</v>
      </c>
      <c r="L2237" s="719"/>
      <c r="M2237" s="450">
        <v>58</v>
      </c>
      <c r="N2237" s="450">
        <v>58</v>
      </c>
      <c r="O2237" s="726">
        <f t="shared" si="74"/>
        <v>1</v>
      </c>
      <c r="P2237" s="727">
        <v>1</v>
      </c>
      <c r="Q2237" s="352">
        <f t="shared" si="75"/>
        <v>100</v>
      </c>
      <c r="R2237" s="348"/>
    </row>
    <row r="2238" spans="1:18" s="721" customFormat="1" ht="15">
      <c r="A2238" s="714" t="s">
        <v>4</v>
      </c>
      <c r="B2238" s="526" t="s">
        <v>3160</v>
      </c>
      <c r="C2238" s="715" t="s">
        <v>1916</v>
      </c>
      <c r="D2238" s="526" t="s">
        <v>3155</v>
      </c>
      <c r="E2238" s="716" t="s">
        <v>3167</v>
      </c>
      <c r="F2238" s="717" t="s">
        <v>137</v>
      </c>
      <c r="G2238" s="715" t="s">
        <v>3253</v>
      </c>
      <c r="H2238" s="715" t="s">
        <v>3246</v>
      </c>
      <c r="I2238" s="526" t="s">
        <v>5</v>
      </c>
      <c r="J2238" s="526" t="s">
        <v>66</v>
      </c>
      <c r="K2238" s="718">
        <v>1</v>
      </c>
      <c r="L2238" s="719"/>
      <c r="M2238" s="450">
        <v>63</v>
      </c>
      <c r="N2238" s="450">
        <v>63</v>
      </c>
      <c r="O2238" s="726">
        <f t="shared" si="74"/>
        <v>1</v>
      </c>
      <c r="P2238" s="727">
        <v>1</v>
      </c>
      <c r="Q2238" s="352">
        <f t="shared" si="75"/>
        <v>100</v>
      </c>
      <c r="R2238" s="348"/>
    </row>
    <row r="2239" spans="1:18" s="721" customFormat="1" ht="15">
      <c r="A2239" s="714" t="s">
        <v>4</v>
      </c>
      <c r="B2239" s="526" t="s">
        <v>3160</v>
      </c>
      <c r="C2239" s="715" t="s">
        <v>1916</v>
      </c>
      <c r="D2239" s="526" t="s">
        <v>3155</v>
      </c>
      <c r="E2239" s="716" t="s">
        <v>3168</v>
      </c>
      <c r="F2239" s="717" t="s">
        <v>137</v>
      </c>
      <c r="G2239" s="715" t="s">
        <v>3253</v>
      </c>
      <c r="H2239" s="715" t="s">
        <v>3246</v>
      </c>
      <c r="I2239" s="526" t="s">
        <v>5</v>
      </c>
      <c r="J2239" s="526" t="s">
        <v>66</v>
      </c>
      <c r="K2239" s="718">
        <v>1</v>
      </c>
      <c r="L2239" s="719" t="s">
        <v>3166</v>
      </c>
      <c r="M2239" s="450">
        <v>43</v>
      </c>
      <c r="N2239" s="450">
        <v>43</v>
      </c>
      <c r="O2239" s="726">
        <f t="shared" si="74"/>
        <v>1</v>
      </c>
      <c r="P2239" s="727">
        <v>1</v>
      </c>
      <c r="Q2239" s="352">
        <f t="shared" si="75"/>
        <v>100</v>
      </c>
      <c r="R2239" s="348"/>
    </row>
    <row r="2240" spans="1:18" s="721" customFormat="1" ht="15">
      <c r="A2240" s="714" t="s">
        <v>4</v>
      </c>
      <c r="B2240" s="526" t="s">
        <v>3160</v>
      </c>
      <c r="C2240" s="715" t="s">
        <v>1916</v>
      </c>
      <c r="D2240" s="526" t="s">
        <v>3157</v>
      </c>
      <c r="E2240" s="716"/>
      <c r="F2240" s="717" t="s">
        <v>137</v>
      </c>
      <c r="G2240" s="715" t="s">
        <v>3253</v>
      </c>
      <c r="H2240" s="715" t="s">
        <v>3246</v>
      </c>
      <c r="I2240" s="526" t="s">
        <v>5</v>
      </c>
      <c r="J2240" s="526" t="s">
        <v>66</v>
      </c>
      <c r="K2240" s="718">
        <v>1</v>
      </c>
      <c r="L2240" s="719"/>
      <c r="M2240" s="450">
        <v>81</v>
      </c>
      <c r="N2240" s="450">
        <v>81</v>
      </c>
      <c r="O2240" s="726">
        <f t="shared" si="74"/>
        <v>1</v>
      </c>
      <c r="P2240" s="727">
        <v>1</v>
      </c>
      <c r="Q2240" s="352">
        <f t="shared" si="75"/>
        <v>100</v>
      </c>
      <c r="R2240" s="348"/>
    </row>
    <row r="2241" spans="1:18" s="721" customFormat="1" ht="15">
      <c r="A2241" s="714" t="s">
        <v>4</v>
      </c>
      <c r="B2241" s="526" t="s">
        <v>3160</v>
      </c>
      <c r="C2241" s="715" t="s">
        <v>1916</v>
      </c>
      <c r="D2241" s="526" t="s">
        <v>3157</v>
      </c>
      <c r="E2241" s="716"/>
      <c r="F2241" s="717" t="s">
        <v>137</v>
      </c>
      <c r="G2241" s="715" t="s">
        <v>3253</v>
      </c>
      <c r="H2241" s="715" t="s">
        <v>3246</v>
      </c>
      <c r="I2241" s="526" t="s">
        <v>5</v>
      </c>
      <c r="J2241" s="526" t="s">
        <v>66</v>
      </c>
      <c r="K2241" s="718">
        <v>1</v>
      </c>
      <c r="L2241" s="719" t="s">
        <v>3166</v>
      </c>
      <c r="M2241" s="450">
        <v>27</v>
      </c>
      <c r="N2241" s="450">
        <v>27</v>
      </c>
      <c r="O2241" s="726">
        <f t="shared" si="74"/>
        <v>1</v>
      </c>
      <c r="P2241" s="727">
        <v>1</v>
      </c>
      <c r="Q2241" s="352">
        <f t="shared" si="75"/>
        <v>100</v>
      </c>
      <c r="R2241" s="348"/>
    </row>
    <row r="2242" spans="1:18" s="721" customFormat="1" ht="15">
      <c r="A2242" s="714" t="s">
        <v>4</v>
      </c>
      <c r="B2242" s="526" t="s">
        <v>3160</v>
      </c>
      <c r="C2242" s="715" t="s">
        <v>1916</v>
      </c>
      <c r="D2242" s="526" t="s">
        <v>3157</v>
      </c>
      <c r="E2242" s="716" t="s">
        <v>3169</v>
      </c>
      <c r="F2242" s="717" t="s">
        <v>137</v>
      </c>
      <c r="G2242" s="715" t="s">
        <v>3253</v>
      </c>
      <c r="H2242" s="715" t="s">
        <v>3246</v>
      </c>
      <c r="I2242" s="526" t="s">
        <v>5</v>
      </c>
      <c r="J2242" s="526" t="s">
        <v>66</v>
      </c>
      <c r="K2242" s="718">
        <v>1</v>
      </c>
      <c r="L2242" s="719" t="s">
        <v>3170</v>
      </c>
      <c r="M2242" s="450">
        <v>19</v>
      </c>
      <c r="N2242" s="450">
        <v>19</v>
      </c>
      <c r="O2242" s="726">
        <f t="shared" si="74"/>
        <v>1</v>
      </c>
      <c r="P2242" s="727">
        <v>1</v>
      </c>
      <c r="Q2242" s="352">
        <f t="shared" si="75"/>
        <v>100</v>
      </c>
      <c r="R2242" s="348"/>
    </row>
    <row r="2243" spans="1:18" s="721" customFormat="1" ht="15">
      <c r="A2243" s="714" t="s">
        <v>4</v>
      </c>
      <c r="B2243" s="526" t="s">
        <v>3160</v>
      </c>
      <c r="C2243" s="715" t="s">
        <v>1916</v>
      </c>
      <c r="D2243" s="526" t="s">
        <v>3158</v>
      </c>
      <c r="E2243" s="716"/>
      <c r="F2243" s="717" t="s">
        <v>137</v>
      </c>
      <c r="G2243" s="715" t="s">
        <v>3253</v>
      </c>
      <c r="H2243" s="715" t="s">
        <v>3246</v>
      </c>
      <c r="I2243" s="526" t="s">
        <v>5</v>
      </c>
      <c r="J2243" s="526" t="s">
        <v>66</v>
      </c>
      <c r="K2243" s="718">
        <v>1</v>
      </c>
      <c r="L2243" s="719"/>
      <c r="M2243" s="450">
        <v>29</v>
      </c>
      <c r="N2243" s="450">
        <v>29</v>
      </c>
      <c r="O2243" s="726">
        <f t="shared" si="74"/>
        <v>1</v>
      </c>
      <c r="P2243" s="727">
        <v>1</v>
      </c>
      <c r="Q2243" s="352">
        <f t="shared" si="75"/>
        <v>100</v>
      </c>
      <c r="R2243" s="348"/>
    </row>
    <row r="2244" spans="1:18" s="721" customFormat="1" ht="15">
      <c r="A2244" s="714" t="s">
        <v>4</v>
      </c>
      <c r="B2244" s="526" t="s">
        <v>3160</v>
      </c>
      <c r="C2244" s="715" t="s">
        <v>1916</v>
      </c>
      <c r="D2244" s="526" t="s">
        <v>3163</v>
      </c>
      <c r="E2244" s="716"/>
      <c r="F2244" s="717" t="s">
        <v>137</v>
      </c>
      <c r="G2244" s="715" t="s">
        <v>3253</v>
      </c>
      <c r="H2244" s="715" t="s">
        <v>3246</v>
      </c>
      <c r="I2244" s="526" t="s">
        <v>5</v>
      </c>
      <c r="J2244" s="526" t="s">
        <v>66</v>
      </c>
      <c r="K2244" s="718">
        <v>1</v>
      </c>
      <c r="L2244" s="719"/>
      <c r="M2244" s="450">
        <v>25</v>
      </c>
      <c r="N2244" s="450">
        <v>25</v>
      </c>
      <c r="O2244" s="726">
        <f t="shared" si="74"/>
        <v>1</v>
      </c>
      <c r="P2244" s="727">
        <v>1</v>
      </c>
      <c r="Q2244" s="352">
        <f t="shared" si="75"/>
        <v>100</v>
      </c>
      <c r="R2244" s="348"/>
    </row>
    <row r="2245" spans="1:18" s="721" customFormat="1" ht="15">
      <c r="A2245" s="714" t="s">
        <v>4</v>
      </c>
      <c r="B2245" s="526" t="s">
        <v>3160</v>
      </c>
      <c r="C2245" s="715" t="s">
        <v>1916</v>
      </c>
      <c r="D2245" s="526" t="s">
        <v>3163</v>
      </c>
      <c r="E2245" s="716" t="s">
        <v>3171</v>
      </c>
      <c r="F2245" s="717" t="s">
        <v>137</v>
      </c>
      <c r="G2245" s="715" t="s">
        <v>3253</v>
      </c>
      <c r="H2245" s="715" t="s">
        <v>3246</v>
      </c>
      <c r="I2245" s="526" t="s">
        <v>5</v>
      </c>
      <c r="J2245" s="526" t="s">
        <v>66</v>
      </c>
      <c r="K2245" s="718">
        <v>1</v>
      </c>
      <c r="L2245" s="719" t="s">
        <v>3166</v>
      </c>
      <c r="M2245" s="450">
        <v>22</v>
      </c>
      <c r="N2245" s="450">
        <v>22</v>
      </c>
      <c r="O2245" s="726">
        <f t="shared" si="74"/>
        <v>1</v>
      </c>
      <c r="P2245" s="727">
        <v>1</v>
      </c>
      <c r="Q2245" s="352">
        <f t="shared" si="75"/>
        <v>100</v>
      </c>
      <c r="R2245" s="348"/>
    </row>
    <row r="2246" spans="1:18" s="721" customFormat="1" ht="15">
      <c r="A2246" s="714" t="s">
        <v>4</v>
      </c>
      <c r="B2246" s="526" t="s">
        <v>3160</v>
      </c>
      <c r="C2246" s="715" t="s">
        <v>1917</v>
      </c>
      <c r="D2246" s="526" t="s">
        <v>3158</v>
      </c>
      <c r="E2246" s="716" t="s">
        <v>3172</v>
      </c>
      <c r="F2246" s="717" t="s">
        <v>137</v>
      </c>
      <c r="G2246" s="715" t="s">
        <v>3253</v>
      </c>
      <c r="H2246" s="715" t="s">
        <v>3246</v>
      </c>
      <c r="I2246" s="526" t="s">
        <v>5</v>
      </c>
      <c r="J2246" s="526" t="s">
        <v>66</v>
      </c>
      <c r="K2246" s="718">
        <v>1</v>
      </c>
      <c r="L2246" s="719"/>
      <c r="M2246" s="450">
        <v>11</v>
      </c>
      <c r="N2246" s="450">
        <v>11</v>
      </c>
      <c r="O2246" s="726">
        <f t="shared" si="74"/>
        <v>1</v>
      </c>
      <c r="P2246" s="727">
        <v>1</v>
      </c>
      <c r="Q2246" s="352">
        <f t="shared" si="75"/>
        <v>100</v>
      </c>
      <c r="R2246" s="348"/>
    </row>
    <row r="2247" spans="1:18" s="721" customFormat="1" ht="15">
      <c r="A2247" s="714" t="s">
        <v>4</v>
      </c>
      <c r="B2247" s="526" t="s">
        <v>3160</v>
      </c>
      <c r="C2247" s="715" t="s">
        <v>1917</v>
      </c>
      <c r="D2247" s="526" t="s">
        <v>3163</v>
      </c>
      <c r="E2247" s="716"/>
      <c r="F2247" s="717" t="s">
        <v>137</v>
      </c>
      <c r="G2247" s="715" t="s">
        <v>3253</v>
      </c>
      <c r="H2247" s="715" t="s">
        <v>3246</v>
      </c>
      <c r="I2247" s="526" t="s">
        <v>5</v>
      </c>
      <c r="J2247" s="526" t="s">
        <v>66</v>
      </c>
      <c r="K2247" s="718">
        <v>1</v>
      </c>
      <c r="L2247" s="719"/>
      <c r="M2247" s="450">
        <v>30</v>
      </c>
      <c r="N2247" s="450">
        <v>30</v>
      </c>
      <c r="O2247" s="726">
        <f t="shared" si="74"/>
        <v>1</v>
      </c>
      <c r="P2247" s="727">
        <v>1</v>
      </c>
      <c r="Q2247" s="352">
        <f t="shared" si="75"/>
        <v>100</v>
      </c>
      <c r="R2247" s="348"/>
    </row>
    <row r="2248" spans="1:18" s="721" customFormat="1" ht="15">
      <c r="A2248" s="714" t="s">
        <v>4</v>
      </c>
      <c r="B2248" s="526" t="s">
        <v>3160</v>
      </c>
      <c r="C2248" s="715" t="s">
        <v>1918</v>
      </c>
      <c r="D2248" s="526" t="s">
        <v>3163</v>
      </c>
      <c r="E2248" s="716" t="s">
        <v>3173</v>
      </c>
      <c r="F2248" s="717" t="s">
        <v>137</v>
      </c>
      <c r="G2248" s="715" t="s">
        <v>3253</v>
      </c>
      <c r="H2248" s="715" t="s">
        <v>3246</v>
      </c>
      <c r="I2248" s="526" t="s">
        <v>5</v>
      </c>
      <c r="J2248" s="526" t="s">
        <v>66</v>
      </c>
      <c r="K2248" s="718">
        <v>1</v>
      </c>
      <c r="L2248" s="719"/>
      <c r="M2248" s="450">
        <v>55</v>
      </c>
      <c r="N2248" s="450">
        <v>55</v>
      </c>
      <c r="O2248" s="726">
        <f t="shared" si="74"/>
        <v>1</v>
      </c>
      <c r="P2248" s="727">
        <v>1</v>
      </c>
      <c r="Q2248" s="352">
        <f t="shared" si="75"/>
        <v>99.999999999999986</v>
      </c>
      <c r="R2248" s="348"/>
    </row>
    <row r="2249" spans="1:18" s="721" customFormat="1" ht="15">
      <c r="A2249" s="714" t="s">
        <v>4</v>
      </c>
      <c r="B2249" s="526" t="s">
        <v>3160</v>
      </c>
      <c r="C2249" s="715" t="s">
        <v>1919</v>
      </c>
      <c r="D2249" s="526" t="s">
        <v>3161</v>
      </c>
      <c r="E2249" s="716"/>
      <c r="F2249" s="717" t="s">
        <v>137</v>
      </c>
      <c r="G2249" s="715" t="s">
        <v>3253</v>
      </c>
      <c r="H2249" s="715" t="s">
        <v>3246</v>
      </c>
      <c r="I2249" s="526" t="s">
        <v>5</v>
      </c>
      <c r="J2249" s="526" t="s">
        <v>66</v>
      </c>
      <c r="K2249" s="718">
        <v>1</v>
      </c>
      <c r="L2249" s="719"/>
      <c r="M2249" s="450">
        <v>1954</v>
      </c>
      <c r="N2249" s="450">
        <v>1954</v>
      </c>
      <c r="O2249" s="726">
        <f t="shared" si="74"/>
        <v>1</v>
      </c>
      <c r="P2249" s="727">
        <v>1</v>
      </c>
      <c r="Q2249" s="352">
        <f t="shared" si="75"/>
        <v>100</v>
      </c>
      <c r="R2249" s="348"/>
    </row>
    <row r="2250" spans="1:18" s="721" customFormat="1" ht="15">
      <c r="A2250" s="714" t="s">
        <v>4</v>
      </c>
      <c r="B2250" s="526" t="s">
        <v>3160</v>
      </c>
      <c r="C2250" s="715" t="s">
        <v>1919</v>
      </c>
      <c r="D2250" s="526" t="s">
        <v>3161</v>
      </c>
      <c r="E2250" s="716"/>
      <c r="F2250" s="717" t="s">
        <v>137</v>
      </c>
      <c r="G2250" s="715" t="s">
        <v>3253</v>
      </c>
      <c r="H2250" s="715" t="s">
        <v>3246</v>
      </c>
      <c r="I2250" s="526" t="s">
        <v>5</v>
      </c>
      <c r="J2250" s="526" t="s">
        <v>66</v>
      </c>
      <c r="K2250" s="718">
        <v>1</v>
      </c>
      <c r="L2250" s="719" t="s">
        <v>3166</v>
      </c>
      <c r="M2250" s="450">
        <v>465</v>
      </c>
      <c r="N2250" s="450">
        <v>465</v>
      </c>
      <c r="O2250" s="726">
        <f t="shared" si="74"/>
        <v>1</v>
      </c>
      <c r="P2250" s="727">
        <v>1</v>
      </c>
      <c r="Q2250" s="352">
        <f t="shared" si="75"/>
        <v>99.999999999999986</v>
      </c>
      <c r="R2250" s="348"/>
    </row>
    <row r="2251" spans="1:18" s="721" customFormat="1" ht="15">
      <c r="A2251" s="714" t="s">
        <v>4</v>
      </c>
      <c r="B2251" s="526" t="s">
        <v>3160</v>
      </c>
      <c r="C2251" s="715" t="s">
        <v>1919</v>
      </c>
      <c r="D2251" s="526" t="s">
        <v>3155</v>
      </c>
      <c r="E2251" s="716"/>
      <c r="F2251" s="717" t="s">
        <v>137</v>
      </c>
      <c r="G2251" s="715" t="s">
        <v>3253</v>
      </c>
      <c r="H2251" s="715" t="s">
        <v>3246</v>
      </c>
      <c r="I2251" s="526" t="s">
        <v>5</v>
      </c>
      <c r="J2251" s="526" t="s">
        <v>66</v>
      </c>
      <c r="K2251" s="718">
        <v>1</v>
      </c>
      <c r="L2251" s="719"/>
      <c r="M2251" s="450">
        <v>60</v>
      </c>
      <c r="N2251" s="450">
        <v>60</v>
      </c>
      <c r="O2251" s="726">
        <f t="shared" si="74"/>
        <v>1</v>
      </c>
      <c r="P2251" s="727">
        <v>1</v>
      </c>
      <c r="Q2251" s="352">
        <f t="shared" si="75"/>
        <v>100</v>
      </c>
      <c r="R2251" s="348"/>
    </row>
    <row r="2252" spans="1:18" s="721" customFormat="1" ht="15">
      <c r="A2252" s="714" t="s">
        <v>4</v>
      </c>
      <c r="B2252" s="526" t="s">
        <v>3160</v>
      </c>
      <c r="C2252" s="715" t="s">
        <v>1919</v>
      </c>
      <c r="D2252" s="526" t="s">
        <v>3155</v>
      </c>
      <c r="E2252" s="716" t="s">
        <v>3174</v>
      </c>
      <c r="F2252" s="717" t="s">
        <v>137</v>
      </c>
      <c r="G2252" s="715" t="s">
        <v>3253</v>
      </c>
      <c r="H2252" s="715" t="s">
        <v>3246</v>
      </c>
      <c r="I2252" s="526" t="s">
        <v>5</v>
      </c>
      <c r="J2252" s="526" t="s">
        <v>66</v>
      </c>
      <c r="K2252" s="718">
        <v>1</v>
      </c>
      <c r="L2252" s="719" t="s">
        <v>3166</v>
      </c>
      <c r="M2252" s="450">
        <v>20</v>
      </c>
      <c r="N2252" s="450">
        <v>20</v>
      </c>
      <c r="O2252" s="726">
        <f t="shared" si="74"/>
        <v>1</v>
      </c>
      <c r="P2252" s="727">
        <v>1</v>
      </c>
      <c r="Q2252" s="352">
        <f t="shared" si="75"/>
        <v>100</v>
      </c>
      <c r="R2252" s="348"/>
    </row>
    <row r="2253" spans="1:18" s="721" customFormat="1" ht="15">
      <c r="A2253" s="714" t="s">
        <v>4</v>
      </c>
      <c r="B2253" s="526" t="s">
        <v>3160</v>
      </c>
      <c r="C2253" s="715" t="s">
        <v>1919</v>
      </c>
      <c r="D2253" s="526" t="s">
        <v>3157</v>
      </c>
      <c r="E2253" s="716" t="s">
        <v>3175</v>
      </c>
      <c r="F2253" s="717" t="s">
        <v>137</v>
      </c>
      <c r="G2253" s="715" t="s">
        <v>3253</v>
      </c>
      <c r="H2253" s="715" t="s">
        <v>3246</v>
      </c>
      <c r="I2253" s="526" t="s">
        <v>5</v>
      </c>
      <c r="J2253" s="526" t="s">
        <v>66</v>
      </c>
      <c r="K2253" s="718">
        <v>1</v>
      </c>
      <c r="L2253" s="719"/>
      <c r="M2253" s="450">
        <v>42</v>
      </c>
      <c r="N2253" s="450">
        <v>42</v>
      </c>
      <c r="O2253" s="726">
        <f t="shared" si="74"/>
        <v>1</v>
      </c>
      <c r="P2253" s="727">
        <v>1</v>
      </c>
      <c r="Q2253" s="352">
        <f t="shared" si="75"/>
        <v>100</v>
      </c>
      <c r="R2253" s="348"/>
    </row>
    <row r="2254" spans="1:18" s="721" customFormat="1" ht="15">
      <c r="A2254" s="714" t="s">
        <v>4</v>
      </c>
      <c r="B2254" s="526" t="s">
        <v>3160</v>
      </c>
      <c r="C2254" s="715" t="s">
        <v>1920</v>
      </c>
      <c r="D2254" s="526" t="s">
        <v>3155</v>
      </c>
      <c r="E2254" s="716" t="s">
        <v>3176</v>
      </c>
      <c r="F2254" s="717" t="s">
        <v>137</v>
      </c>
      <c r="G2254" s="715" t="s">
        <v>3253</v>
      </c>
      <c r="H2254" s="715" t="s">
        <v>3246</v>
      </c>
      <c r="I2254" s="526" t="s">
        <v>5</v>
      </c>
      <c r="J2254" s="526" t="s">
        <v>66</v>
      </c>
      <c r="K2254" s="718">
        <v>1</v>
      </c>
      <c r="L2254" s="719"/>
      <c r="M2254" s="450">
        <v>18</v>
      </c>
      <c r="N2254" s="450">
        <v>18</v>
      </c>
      <c r="O2254" s="726">
        <f t="shared" si="74"/>
        <v>1</v>
      </c>
      <c r="P2254" s="727">
        <v>1</v>
      </c>
      <c r="Q2254" s="352">
        <f t="shared" si="75"/>
        <v>100</v>
      </c>
      <c r="R2254" s="348"/>
    </row>
    <row r="2255" spans="1:18" s="721" customFormat="1" ht="15">
      <c r="A2255" s="714" t="s">
        <v>4</v>
      </c>
      <c r="B2255" s="526" t="s">
        <v>3160</v>
      </c>
      <c r="C2255" s="715" t="s">
        <v>1920</v>
      </c>
      <c r="D2255" s="526" t="s">
        <v>3157</v>
      </c>
      <c r="E2255" s="716"/>
      <c r="F2255" s="717" t="s">
        <v>137</v>
      </c>
      <c r="G2255" s="715" t="s">
        <v>3253</v>
      </c>
      <c r="H2255" s="715" t="s">
        <v>3246</v>
      </c>
      <c r="I2255" s="526" t="s">
        <v>5</v>
      </c>
      <c r="J2255" s="526" t="s">
        <v>66</v>
      </c>
      <c r="K2255" s="718">
        <v>1</v>
      </c>
      <c r="L2255" s="719"/>
      <c r="M2255" s="450">
        <v>112</v>
      </c>
      <c r="N2255" s="450">
        <v>112</v>
      </c>
      <c r="O2255" s="726">
        <f t="shared" si="74"/>
        <v>1</v>
      </c>
      <c r="P2255" s="727">
        <v>1</v>
      </c>
      <c r="Q2255" s="352">
        <f t="shared" si="75"/>
        <v>99.999999999999986</v>
      </c>
      <c r="R2255" s="348"/>
    </row>
    <row r="2256" spans="1:18" s="721" customFormat="1" ht="15">
      <c r="A2256" s="714" t="s">
        <v>4</v>
      </c>
      <c r="B2256" s="526" t="s">
        <v>3160</v>
      </c>
      <c r="C2256" s="715" t="s">
        <v>1920</v>
      </c>
      <c r="D2256" s="526" t="s">
        <v>3157</v>
      </c>
      <c r="E2256" s="716" t="s">
        <v>3177</v>
      </c>
      <c r="F2256" s="717" t="s">
        <v>137</v>
      </c>
      <c r="G2256" s="715" t="s">
        <v>3253</v>
      </c>
      <c r="H2256" s="715" t="s">
        <v>3246</v>
      </c>
      <c r="I2256" s="526" t="s">
        <v>5</v>
      </c>
      <c r="J2256" s="526" t="s">
        <v>66</v>
      </c>
      <c r="K2256" s="718">
        <v>1</v>
      </c>
      <c r="L2256" s="719" t="s">
        <v>3166</v>
      </c>
      <c r="M2256" s="450">
        <v>16</v>
      </c>
      <c r="N2256" s="450">
        <v>16</v>
      </c>
      <c r="O2256" s="726">
        <f t="shared" si="74"/>
        <v>1</v>
      </c>
      <c r="P2256" s="727">
        <v>1</v>
      </c>
      <c r="Q2256" s="352">
        <f t="shared" si="75"/>
        <v>100</v>
      </c>
      <c r="R2256" s="348"/>
    </row>
    <row r="2257" spans="1:18" s="721" customFormat="1" ht="15">
      <c r="A2257" s="714" t="s">
        <v>4</v>
      </c>
      <c r="B2257" s="526" t="s">
        <v>3160</v>
      </c>
      <c r="C2257" s="715" t="s">
        <v>1920</v>
      </c>
      <c r="D2257" s="526" t="s">
        <v>3158</v>
      </c>
      <c r="E2257" s="716"/>
      <c r="F2257" s="717" t="s">
        <v>137</v>
      </c>
      <c r="G2257" s="715" t="s">
        <v>3253</v>
      </c>
      <c r="H2257" s="715" t="s">
        <v>3246</v>
      </c>
      <c r="I2257" s="526" t="s">
        <v>5</v>
      </c>
      <c r="J2257" s="526" t="s">
        <v>66</v>
      </c>
      <c r="K2257" s="718">
        <v>1</v>
      </c>
      <c r="L2257" s="719"/>
      <c r="M2257" s="450">
        <v>101</v>
      </c>
      <c r="N2257" s="450">
        <v>101</v>
      </c>
      <c r="O2257" s="726">
        <f t="shared" si="74"/>
        <v>1</v>
      </c>
      <c r="P2257" s="727">
        <v>1</v>
      </c>
      <c r="Q2257" s="352">
        <f t="shared" si="75"/>
        <v>100</v>
      </c>
      <c r="R2257" s="348"/>
    </row>
    <row r="2258" spans="1:18" s="721" customFormat="1" ht="15">
      <c r="A2258" s="714" t="s">
        <v>4</v>
      </c>
      <c r="B2258" s="526" t="s">
        <v>3160</v>
      </c>
      <c r="C2258" s="715" t="s">
        <v>1920</v>
      </c>
      <c r="D2258" s="526" t="s">
        <v>3163</v>
      </c>
      <c r="E2258" s="716"/>
      <c r="F2258" s="717" t="s">
        <v>137</v>
      </c>
      <c r="G2258" s="715" t="s">
        <v>3253</v>
      </c>
      <c r="H2258" s="715" t="s">
        <v>3246</v>
      </c>
      <c r="I2258" s="526" t="s">
        <v>5</v>
      </c>
      <c r="J2258" s="526" t="s">
        <v>66</v>
      </c>
      <c r="K2258" s="718">
        <v>1</v>
      </c>
      <c r="L2258" s="719"/>
      <c r="M2258" s="450">
        <v>81</v>
      </c>
      <c r="N2258" s="450">
        <v>81</v>
      </c>
      <c r="O2258" s="726">
        <f t="shared" si="74"/>
        <v>1</v>
      </c>
      <c r="P2258" s="727">
        <v>1</v>
      </c>
      <c r="Q2258" s="352">
        <f t="shared" si="75"/>
        <v>100</v>
      </c>
      <c r="R2258" s="348"/>
    </row>
    <row r="2259" spans="1:18" s="721" customFormat="1" ht="15">
      <c r="A2259" s="714" t="s">
        <v>4</v>
      </c>
      <c r="B2259" s="526" t="s">
        <v>3</v>
      </c>
      <c r="C2259" s="715" t="s">
        <v>38</v>
      </c>
      <c r="D2259" s="526" t="s">
        <v>3178</v>
      </c>
      <c r="E2259" s="716" t="s">
        <v>3179</v>
      </c>
      <c r="F2259" s="717" t="s">
        <v>137</v>
      </c>
      <c r="G2259" s="715" t="s">
        <v>3253</v>
      </c>
      <c r="H2259" s="715" t="s">
        <v>3246</v>
      </c>
      <c r="I2259" s="526" t="s">
        <v>5</v>
      </c>
      <c r="J2259" s="526" t="s">
        <v>66</v>
      </c>
      <c r="K2259" s="718">
        <v>1</v>
      </c>
      <c r="L2259" s="719"/>
      <c r="M2259" s="450">
        <v>85</v>
      </c>
      <c r="N2259" s="450">
        <v>85</v>
      </c>
      <c r="O2259" s="726">
        <f t="shared" si="74"/>
        <v>1</v>
      </c>
      <c r="P2259" s="727">
        <v>1</v>
      </c>
      <c r="Q2259" s="352">
        <f t="shared" si="75"/>
        <v>100</v>
      </c>
      <c r="R2259" s="348"/>
    </row>
    <row r="2260" spans="1:18" s="721" customFormat="1" ht="15">
      <c r="A2260" s="714" t="s">
        <v>4</v>
      </c>
      <c r="B2260" s="526" t="s">
        <v>3</v>
      </c>
      <c r="C2260" s="715" t="s">
        <v>38</v>
      </c>
      <c r="D2260" s="526" t="s">
        <v>3157</v>
      </c>
      <c r="E2260" s="716"/>
      <c r="F2260" s="717" t="s">
        <v>137</v>
      </c>
      <c r="G2260" s="715" t="s">
        <v>3253</v>
      </c>
      <c r="H2260" s="715" t="s">
        <v>3246</v>
      </c>
      <c r="I2260" s="526" t="s">
        <v>5</v>
      </c>
      <c r="J2260" s="526" t="s">
        <v>66</v>
      </c>
      <c r="K2260" s="718">
        <v>1</v>
      </c>
      <c r="L2260" s="719"/>
      <c r="M2260" s="450">
        <v>53</v>
      </c>
      <c r="N2260" s="450">
        <v>53</v>
      </c>
      <c r="O2260" s="726">
        <f t="shared" si="74"/>
        <v>1</v>
      </c>
      <c r="P2260" s="727">
        <v>1</v>
      </c>
      <c r="Q2260" s="352">
        <f t="shared" si="75"/>
        <v>100</v>
      </c>
      <c r="R2260" s="348"/>
    </row>
    <row r="2261" spans="1:18" s="721" customFormat="1" ht="15">
      <c r="A2261" s="714" t="s">
        <v>4</v>
      </c>
      <c r="B2261" s="526" t="s">
        <v>3</v>
      </c>
      <c r="C2261" s="715" t="s">
        <v>1913</v>
      </c>
      <c r="D2261" s="526" t="s">
        <v>3178</v>
      </c>
      <c r="E2261" s="716"/>
      <c r="F2261" s="717" t="s">
        <v>137</v>
      </c>
      <c r="G2261" s="715" t="s">
        <v>3253</v>
      </c>
      <c r="H2261" s="715" t="s">
        <v>3246</v>
      </c>
      <c r="I2261" s="526" t="s">
        <v>5</v>
      </c>
      <c r="J2261" s="526" t="s">
        <v>66</v>
      </c>
      <c r="K2261" s="718">
        <v>1</v>
      </c>
      <c r="L2261" s="719"/>
      <c r="M2261" s="450">
        <v>39</v>
      </c>
      <c r="N2261" s="450">
        <v>39</v>
      </c>
      <c r="O2261" s="726">
        <f t="shared" si="74"/>
        <v>1</v>
      </c>
      <c r="P2261" s="727">
        <v>1</v>
      </c>
      <c r="Q2261" s="352">
        <f t="shared" si="75"/>
        <v>100</v>
      </c>
      <c r="R2261" s="348"/>
    </row>
    <row r="2262" spans="1:18" s="721" customFormat="1" ht="15">
      <c r="A2262" s="714" t="s">
        <v>4</v>
      </c>
      <c r="B2262" s="526" t="s">
        <v>3</v>
      </c>
      <c r="C2262" s="715" t="s">
        <v>1913</v>
      </c>
      <c r="D2262" s="526" t="s">
        <v>3157</v>
      </c>
      <c r="E2262" s="716"/>
      <c r="F2262" s="717" t="s">
        <v>137</v>
      </c>
      <c r="G2262" s="715" t="s">
        <v>3253</v>
      </c>
      <c r="H2262" s="715" t="s">
        <v>3246</v>
      </c>
      <c r="I2262" s="526" t="s">
        <v>5</v>
      </c>
      <c r="J2262" s="526" t="s">
        <v>66</v>
      </c>
      <c r="K2262" s="718">
        <v>1</v>
      </c>
      <c r="L2262" s="719"/>
      <c r="M2262" s="450">
        <v>14</v>
      </c>
      <c r="N2262" s="450">
        <v>14</v>
      </c>
      <c r="O2262" s="726">
        <f t="shared" si="74"/>
        <v>1</v>
      </c>
      <c r="P2262" s="727">
        <v>1</v>
      </c>
      <c r="Q2262" s="352">
        <f t="shared" si="75"/>
        <v>99.999999999999986</v>
      </c>
      <c r="R2262" s="348"/>
    </row>
    <row r="2263" spans="1:18" s="721" customFormat="1" ht="15">
      <c r="A2263" s="714" t="s">
        <v>4</v>
      </c>
      <c r="B2263" s="526" t="s">
        <v>3</v>
      </c>
      <c r="C2263" s="715" t="s">
        <v>1914</v>
      </c>
      <c r="D2263" s="526" t="s">
        <v>3178</v>
      </c>
      <c r="E2263" s="716"/>
      <c r="F2263" s="717" t="s">
        <v>137</v>
      </c>
      <c r="G2263" s="715" t="s">
        <v>3253</v>
      </c>
      <c r="H2263" s="715" t="s">
        <v>3246</v>
      </c>
      <c r="I2263" s="526" t="s">
        <v>5</v>
      </c>
      <c r="J2263" s="526" t="s">
        <v>66</v>
      </c>
      <c r="K2263" s="718">
        <v>1</v>
      </c>
      <c r="L2263" s="719"/>
      <c r="M2263" s="450">
        <v>18</v>
      </c>
      <c r="N2263" s="450">
        <v>18</v>
      </c>
      <c r="O2263" s="726">
        <f t="shared" si="74"/>
        <v>1</v>
      </c>
      <c r="P2263" s="727">
        <v>1</v>
      </c>
      <c r="Q2263" s="352">
        <f t="shared" si="75"/>
        <v>100</v>
      </c>
      <c r="R2263" s="348"/>
    </row>
    <row r="2264" spans="1:18" s="721" customFormat="1" ht="15">
      <c r="A2264" s="714" t="s">
        <v>4</v>
      </c>
      <c r="B2264" s="526" t="s">
        <v>3</v>
      </c>
      <c r="C2264" s="715" t="s">
        <v>1914</v>
      </c>
      <c r="D2264" s="526" t="s">
        <v>3157</v>
      </c>
      <c r="E2264" s="716"/>
      <c r="F2264" s="717" t="s">
        <v>137</v>
      </c>
      <c r="G2264" s="715" t="s">
        <v>3253</v>
      </c>
      <c r="H2264" s="715" t="s">
        <v>3246</v>
      </c>
      <c r="I2264" s="526" t="s">
        <v>5</v>
      </c>
      <c r="J2264" s="526" t="s">
        <v>66</v>
      </c>
      <c r="K2264" s="718">
        <v>1</v>
      </c>
      <c r="L2264" s="719"/>
      <c r="M2264" s="450">
        <v>147</v>
      </c>
      <c r="N2264" s="450">
        <v>147</v>
      </c>
      <c r="O2264" s="726">
        <f t="shared" si="74"/>
        <v>1</v>
      </c>
      <c r="P2264" s="727">
        <v>1</v>
      </c>
      <c r="Q2264" s="352">
        <f t="shared" si="75"/>
        <v>100</v>
      </c>
      <c r="R2264" s="348"/>
    </row>
    <row r="2265" spans="1:18" s="721" customFormat="1" ht="15">
      <c r="A2265" s="714" t="s">
        <v>4</v>
      </c>
      <c r="B2265" s="526" t="s">
        <v>3</v>
      </c>
      <c r="C2265" s="715" t="s">
        <v>1914</v>
      </c>
      <c r="D2265" s="526" t="s">
        <v>3158</v>
      </c>
      <c r="E2265" s="716"/>
      <c r="F2265" s="717" t="s">
        <v>137</v>
      </c>
      <c r="G2265" s="715" t="s">
        <v>3253</v>
      </c>
      <c r="H2265" s="715" t="s">
        <v>3246</v>
      </c>
      <c r="I2265" s="526" t="s">
        <v>5</v>
      </c>
      <c r="J2265" s="526" t="s">
        <v>66</v>
      </c>
      <c r="K2265" s="718">
        <v>1</v>
      </c>
      <c r="L2265" s="719"/>
      <c r="M2265" s="450">
        <v>303</v>
      </c>
      <c r="N2265" s="450">
        <v>303</v>
      </c>
      <c r="O2265" s="726">
        <f t="shared" si="74"/>
        <v>1</v>
      </c>
      <c r="P2265" s="727">
        <v>1</v>
      </c>
      <c r="Q2265" s="352">
        <f t="shared" si="75"/>
        <v>100</v>
      </c>
      <c r="R2265" s="348"/>
    </row>
    <row r="2266" spans="1:18" s="721" customFormat="1" ht="15">
      <c r="A2266" s="714" t="s">
        <v>4</v>
      </c>
      <c r="B2266" s="526" t="s">
        <v>3</v>
      </c>
      <c r="C2266" s="715" t="s">
        <v>1914</v>
      </c>
      <c r="D2266" s="526" t="s">
        <v>3163</v>
      </c>
      <c r="E2266" s="716"/>
      <c r="F2266" s="717" t="s">
        <v>137</v>
      </c>
      <c r="G2266" s="715" t="s">
        <v>3253</v>
      </c>
      <c r="H2266" s="715" t="s">
        <v>3246</v>
      </c>
      <c r="I2266" s="526" t="s">
        <v>5</v>
      </c>
      <c r="J2266" s="526" t="s">
        <v>66</v>
      </c>
      <c r="K2266" s="718">
        <v>1</v>
      </c>
      <c r="L2266" s="719"/>
      <c r="M2266" s="450">
        <v>132</v>
      </c>
      <c r="N2266" s="450">
        <v>132</v>
      </c>
      <c r="O2266" s="726">
        <f t="shared" si="74"/>
        <v>1</v>
      </c>
      <c r="P2266" s="727">
        <v>1</v>
      </c>
      <c r="Q2266" s="352">
        <f t="shared" si="75"/>
        <v>100</v>
      </c>
      <c r="R2266" s="348"/>
    </row>
    <row r="2267" spans="1:18" s="721" customFormat="1" ht="15">
      <c r="A2267" s="714" t="s">
        <v>4</v>
      </c>
      <c r="B2267" s="526" t="s">
        <v>3</v>
      </c>
      <c r="C2267" s="715" t="s">
        <v>1915</v>
      </c>
      <c r="D2267" s="526" t="s">
        <v>3157</v>
      </c>
      <c r="E2267" s="716" t="s">
        <v>3180</v>
      </c>
      <c r="F2267" s="717" t="s">
        <v>137</v>
      </c>
      <c r="G2267" s="715" t="s">
        <v>3253</v>
      </c>
      <c r="H2267" s="715" t="s">
        <v>3246</v>
      </c>
      <c r="I2267" s="526" t="s">
        <v>5</v>
      </c>
      <c r="J2267" s="526" t="s">
        <v>66</v>
      </c>
      <c r="K2267" s="718">
        <v>1</v>
      </c>
      <c r="L2267" s="719"/>
      <c r="M2267" s="450">
        <v>31</v>
      </c>
      <c r="N2267" s="450">
        <v>31</v>
      </c>
      <c r="O2267" s="726">
        <f t="shared" si="74"/>
        <v>1</v>
      </c>
      <c r="P2267" s="727">
        <v>1</v>
      </c>
      <c r="Q2267" s="352">
        <f t="shared" si="75"/>
        <v>100</v>
      </c>
      <c r="R2267" s="348"/>
    </row>
    <row r="2268" spans="1:18" s="721" customFormat="1" ht="15">
      <c r="A2268" s="714" t="s">
        <v>4</v>
      </c>
      <c r="B2268" s="526" t="s">
        <v>3</v>
      </c>
      <c r="C2268" s="715" t="s">
        <v>1916</v>
      </c>
      <c r="D2268" s="526" t="s">
        <v>3178</v>
      </c>
      <c r="E2268" s="716"/>
      <c r="F2268" s="717" t="s">
        <v>137</v>
      </c>
      <c r="G2268" s="715" t="s">
        <v>3253</v>
      </c>
      <c r="H2268" s="715" t="s">
        <v>3246</v>
      </c>
      <c r="I2268" s="526" t="s">
        <v>5</v>
      </c>
      <c r="J2268" s="526" t="s">
        <v>66</v>
      </c>
      <c r="K2268" s="718">
        <v>1</v>
      </c>
      <c r="L2268" s="719"/>
      <c r="M2268" s="450">
        <v>47</v>
      </c>
      <c r="N2268" s="450">
        <v>47</v>
      </c>
      <c r="O2268" s="726">
        <f t="shared" si="74"/>
        <v>1</v>
      </c>
      <c r="P2268" s="727">
        <v>1</v>
      </c>
      <c r="Q2268" s="352">
        <f t="shared" si="75"/>
        <v>100</v>
      </c>
      <c r="R2268" s="348"/>
    </row>
    <row r="2269" spans="1:18" s="721" customFormat="1" ht="15">
      <c r="A2269" s="714" t="s">
        <v>4</v>
      </c>
      <c r="B2269" s="526" t="s">
        <v>3</v>
      </c>
      <c r="C2269" s="715" t="s">
        <v>1916</v>
      </c>
      <c r="D2269" s="526" t="s">
        <v>3157</v>
      </c>
      <c r="E2269" s="716" t="s">
        <v>3181</v>
      </c>
      <c r="F2269" s="717" t="s">
        <v>137</v>
      </c>
      <c r="G2269" s="715" t="s">
        <v>3253</v>
      </c>
      <c r="H2269" s="715" t="s">
        <v>3246</v>
      </c>
      <c r="I2269" s="526" t="s">
        <v>5</v>
      </c>
      <c r="J2269" s="526" t="s">
        <v>66</v>
      </c>
      <c r="K2269" s="718">
        <v>1</v>
      </c>
      <c r="L2269" s="719"/>
      <c r="M2269" s="450">
        <v>23</v>
      </c>
      <c r="N2269" s="450">
        <v>23</v>
      </c>
      <c r="O2269" s="726">
        <f t="shared" si="74"/>
        <v>1</v>
      </c>
      <c r="P2269" s="727">
        <v>1</v>
      </c>
      <c r="Q2269" s="352">
        <f t="shared" si="75"/>
        <v>100</v>
      </c>
      <c r="R2269" s="348"/>
    </row>
    <row r="2270" spans="1:18" s="721" customFormat="1" ht="15">
      <c r="A2270" s="714" t="s">
        <v>4</v>
      </c>
      <c r="B2270" s="526" t="s">
        <v>3</v>
      </c>
      <c r="C2270" s="715" t="s">
        <v>1917</v>
      </c>
      <c r="D2270" s="526" t="s">
        <v>3157</v>
      </c>
      <c r="E2270" s="716" t="s">
        <v>3182</v>
      </c>
      <c r="F2270" s="717" t="s">
        <v>137</v>
      </c>
      <c r="G2270" s="715" t="s">
        <v>3253</v>
      </c>
      <c r="H2270" s="715" t="s">
        <v>3246</v>
      </c>
      <c r="I2270" s="526" t="s">
        <v>5</v>
      </c>
      <c r="J2270" s="526" t="s">
        <v>66</v>
      </c>
      <c r="K2270" s="718">
        <v>1</v>
      </c>
      <c r="L2270" s="719"/>
      <c r="M2270" s="450">
        <v>42</v>
      </c>
      <c r="N2270" s="450">
        <v>42</v>
      </c>
      <c r="O2270" s="726">
        <f t="shared" si="74"/>
        <v>1</v>
      </c>
      <c r="P2270" s="727">
        <v>1</v>
      </c>
      <c r="Q2270" s="352">
        <f t="shared" si="75"/>
        <v>100</v>
      </c>
      <c r="R2270" s="348"/>
    </row>
    <row r="2271" spans="1:18" s="721" customFormat="1" ht="15">
      <c r="A2271" s="714" t="s">
        <v>4</v>
      </c>
      <c r="B2271" s="526" t="s">
        <v>3</v>
      </c>
      <c r="C2271" s="715" t="s">
        <v>1917</v>
      </c>
      <c r="D2271" s="526" t="s">
        <v>3158</v>
      </c>
      <c r="E2271" s="716" t="s">
        <v>3183</v>
      </c>
      <c r="F2271" s="717" t="s">
        <v>137</v>
      </c>
      <c r="G2271" s="715" t="s">
        <v>3253</v>
      </c>
      <c r="H2271" s="715" t="s">
        <v>3246</v>
      </c>
      <c r="I2271" s="526" t="s">
        <v>5</v>
      </c>
      <c r="J2271" s="526" t="s">
        <v>66</v>
      </c>
      <c r="K2271" s="718">
        <v>1</v>
      </c>
      <c r="L2271" s="719"/>
      <c r="M2271" s="450">
        <v>22</v>
      </c>
      <c r="N2271" s="450">
        <v>22</v>
      </c>
      <c r="O2271" s="726">
        <f t="shared" si="74"/>
        <v>1</v>
      </c>
      <c r="P2271" s="727">
        <v>1</v>
      </c>
      <c r="Q2271" s="352">
        <f t="shared" si="75"/>
        <v>100</v>
      </c>
      <c r="R2271" s="348"/>
    </row>
    <row r="2272" spans="1:18" s="721" customFormat="1" ht="15">
      <c r="A2272" s="714" t="s">
        <v>4</v>
      </c>
      <c r="B2272" s="526" t="s">
        <v>3</v>
      </c>
      <c r="C2272" s="715" t="s">
        <v>1919</v>
      </c>
      <c r="D2272" s="526" t="s">
        <v>3184</v>
      </c>
      <c r="E2272" s="716"/>
      <c r="F2272" s="717" t="s">
        <v>137</v>
      </c>
      <c r="G2272" s="715" t="s">
        <v>3253</v>
      </c>
      <c r="H2272" s="715" t="s">
        <v>3246</v>
      </c>
      <c r="I2272" s="526" t="s">
        <v>5</v>
      </c>
      <c r="J2272" s="526" t="s">
        <v>66</v>
      </c>
      <c r="K2272" s="718">
        <v>1</v>
      </c>
      <c r="L2272" s="719"/>
      <c r="M2272" s="450">
        <v>109</v>
      </c>
      <c r="N2272" s="450">
        <v>109</v>
      </c>
      <c r="O2272" s="726">
        <f t="shared" si="74"/>
        <v>1</v>
      </c>
      <c r="P2272" s="727">
        <v>1</v>
      </c>
      <c r="Q2272" s="352">
        <f t="shared" si="75"/>
        <v>99.999999999999986</v>
      </c>
      <c r="R2272" s="348"/>
    </row>
    <row r="2273" spans="1:18" s="721" customFormat="1" ht="15">
      <c r="A2273" s="714" t="s">
        <v>4</v>
      </c>
      <c r="B2273" s="526" t="s">
        <v>3</v>
      </c>
      <c r="C2273" s="715" t="s">
        <v>1919</v>
      </c>
      <c r="D2273" s="526" t="s">
        <v>3178</v>
      </c>
      <c r="E2273" s="716"/>
      <c r="F2273" s="717" t="s">
        <v>137</v>
      </c>
      <c r="G2273" s="715" t="s">
        <v>3253</v>
      </c>
      <c r="H2273" s="715" t="s">
        <v>3246</v>
      </c>
      <c r="I2273" s="526" t="s">
        <v>5</v>
      </c>
      <c r="J2273" s="526" t="s">
        <v>66</v>
      </c>
      <c r="K2273" s="718">
        <v>1</v>
      </c>
      <c r="L2273" s="719"/>
      <c r="M2273" s="450">
        <v>913</v>
      </c>
      <c r="N2273" s="450">
        <v>913</v>
      </c>
      <c r="O2273" s="726">
        <f t="shared" si="74"/>
        <v>1</v>
      </c>
      <c r="P2273" s="727">
        <v>1</v>
      </c>
      <c r="Q2273" s="352">
        <f t="shared" si="75"/>
        <v>99.999999999999986</v>
      </c>
      <c r="R2273" s="348"/>
    </row>
    <row r="2274" spans="1:18" s="721" customFormat="1" ht="15">
      <c r="A2274" s="714" t="s">
        <v>4</v>
      </c>
      <c r="B2274" s="526" t="s">
        <v>3</v>
      </c>
      <c r="C2274" s="715" t="s">
        <v>1919</v>
      </c>
      <c r="D2274" s="526" t="s">
        <v>3157</v>
      </c>
      <c r="E2274" s="716" t="s">
        <v>3185</v>
      </c>
      <c r="F2274" s="717" t="s">
        <v>137</v>
      </c>
      <c r="G2274" s="715" t="s">
        <v>3253</v>
      </c>
      <c r="H2274" s="715" t="s">
        <v>3246</v>
      </c>
      <c r="I2274" s="526" t="s">
        <v>5</v>
      </c>
      <c r="J2274" s="526" t="s">
        <v>66</v>
      </c>
      <c r="K2274" s="718">
        <v>1</v>
      </c>
      <c r="L2274" s="719"/>
      <c r="M2274" s="450">
        <v>34</v>
      </c>
      <c r="N2274" s="450">
        <v>34</v>
      </c>
      <c r="O2274" s="726">
        <f t="shared" si="74"/>
        <v>1</v>
      </c>
      <c r="P2274" s="727">
        <v>1</v>
      </c>
      <c r="Q2274" s="352">
        <f t="shared" si="75"/>
        <v>99.999999999999986</v>
      </c>
      <c r="R2274" s="348"/>
    </row>
    <row r="2275" spans="1:18" s="721" customFormat="1" ht="15">
      <c r="A2275" s="714" t="s">
        <v>4</v>
      </c>
      <c r="B2275" s="526" t="s">
        <v>3</v>
      </c>
      <c r="C2275" s="715" t="s">
        <v>1920</v>
      </c>
      <c r="D2275" s="526" t="s">
        <v>3178</v>
      </c>
      <c r="E2275" s="716"/>
      <c r="F2275" s="717" t="s">
        <v>137</v>
      </c>
      <c r="G2275" s="715" t="s">
        <v>3253</v>
      </c>
      <c r="H2275" s="715" t="s">
        <v>3246</v>
      </c>
      <c r="I2275" s="526" t="s">
        <v>5</v>
      </c>
      <c r="J2275" s="526" t="s">
        <v>66</v>
      </c>
      <c r="K2275" s="718">
        <v>1</v>
      </c>
      <c r="L2275" s="719"/>
      <c r="M2275" s="450">
        <v>18</v>
      </c>
      <c r="N2275" s="450">
        <v>18</v>
      </c>
      <c r="O2275" s="726">
        <f t="shared" si="74"/>
        <v>1</v>
      </c>
      <c r="P2275" s="727">
        <v>1</v>
      </c>
      <c r="Q2275" s="352">
        <f t="shared" si="75"/>
        <v>100</v>
      </c>
      <c r="R2275" s="348"/>
    </row>
    <row r="2276" spans="1:18" s="721" customFormat="1" ht="15">
      <c r="A2276" s="714" t="s">
        <v>4</v>
      </c>
      <c r="B2276" s="526" t="s">
        <v>3</v>
      </c>
      <c r="C2276" s="715" t="s">
        <v>1920</v>
      </c>
      <c r="D2276" s="526" t="s">
        <v>3157</v>
      </c>
      <c r="E2276" s="716"/>
      <c r="F2276" s="717" t="s">
        <v>137</v>
      </c>
      <c r="G2276" s="715" t="s">
        <v>3253</v>
      </c>
      <c r="H2276" s="715" t="s">
        <v>3246</v>
      </c>
      <c r="I2276" s="526" t="s">
        <v>5</v>
      </c>
      <c r="J2276" s="526" t="s">
        <v>66</v>
      </c>
      <c r="K2276" s="718">
        <v>1</v>
      </c>
      <c r="L2276" s="719"/>
      <c r="M2276" s="450">
        <v>84</v>
      </c>
      <c r="N2276" s="450">
        <v>84</v>
      </c>
      <c r="O2276" s="726">
        <f t="shared" si="74"/>
        <v>1</v>
      </c>
      <c r="P2276" s="727">
        <v>1</v>
      </c>
      <c r="Q2276" s="352">
        <f t="shared" si="75"/>
        <v>100</v>
      </c>
      <c r="R2276" s="348"/>
    </row>
    <row r="2277" spans="1:18" s="721" customFormat="1" ht="15">
      <c r="A2277" s="714" t="s">
        <v>4</v>
      </c>
      <c r="B2277" s="526" t="s">
        <v>3</v>
      </c>
      <c r="C2277" s="715" t="s">
        <v>1920</v>
      </c>
      <c r="D2277" s="526" t="s">
        <v>3158</v>
      </c>
      <c r="E2277" s="716"/>
      <c r="F2277" s="717" t="s">
        <v>137</v>
      </c>
      <c r="G2277" s="715" t="s">
        <v>3253</v>
      </c>
      <c r="H2277" s="715" t="s">
        <v>3246</v>
      </c>
      <c r="I2277" s="526" t="s">
        <v>5</v>
      </c>
      <c r="J2277" s="526" t="s">
        <v>66</v>
      </c>
      <c r="K2277" s="718">
        <v>1</v>
      </c>
      <c r="L2277" s="719"/>
      <c r="M2277" s="450">
        <v>88</v>
      </c>
      <c r="N2277" s="450">
        <v>88</v>
      </c>
      <c r="O2277" s="726">
        <f t="shared" si="74"/>
        <v>1</v>
      </c>
      <c r="P2277" s="727">
        <v>1</v>
      </c>
      <c r="Q2277" s="352">
        <f t="shared" si="75"/>
        <v>100</v>
      </c>
      <c r="R2277" s="348"/>
    </row>
    <row r="2278" spans="1:18" s="721" customFormat="1" ht="15">
      <c r="A2278" s="714" t="s">
        <v>4</v>
      </c>
      <c r="B2278" s="526" t="s">
        <v>3</v>
      </c>
      <c r="C2278" s="715" t="s">
        <v>1920</v>
      </c>
      <c r="D2278" s="526" t="s">
        <v>3163</v>
      </c>
      <c r="E2278" s="716" t="s">
        <v>3186</v>
      </c>
      <c r="F2278" s="717" t="s">
        <v>137</v>
      </c>
      <c r="G2278" s="715" t="s">
        <v>3253</v>
      </c>
      <c r="H2278" s="715" t="s">
        <v>3246</v>
      </c>
      <c r="I2278" s="526" t="s">
        <v>5</v>
      </c>
      <c r="J2278" s="526" t="s">
        <v>66</v>
      </c>
      <c r="K2278" s="718">
        <v>1</v>
      </c>
      <c r="L2278" s="719"/>
      <c r="M2278" s="450">
        <v>26</v>
      </c>
      <c r="N2278" s="450">
        <v>26</v>
      </c>
      <c r="O2278" s="726">
        <f t="shared" si="74"/>
        <v>1</v>
      </c>
      <c r="P2278" s="727">
        <v>1</v>
      </c>
      <c r="Q2278" s="352">
        <f t="shared" si="75"/>
        <v>100</v>
      </c>
      <c r="R2278" s="348"/>
    </row>
    <row r="2279" spans="1:18" s="721" customFormat="1" ht="15">
      <c r="A2279" s="714" t="s">
        <v>4</v>
      </c>
      <c r="B2279" s="526" t="s">
        <v>591</v>
      </c>
      <c r="C2279" s="715" t="s">
        <v>1914</v>
      </c>
      <c r="D2279" s="526" t="s">
        <v>3163</v>
      </c>
      <c r="E2279" s="716"/>
      <c r="F2279" s="717" t="s">
        <v>137</v>
      </c>
      <c r="G2279" s="715" t="s">
        <v>3253</v>
      </c>
      <c r="H2279" s="715" t="s">
        <v>3246</v>
      </c>
      <c r="I2279" s="526" t="s">
        <v>5</v>
      </c>
      <c r="J2279" s="526" t="s">
        <v>66</v>
      </c>
      <c r="K2279" s="718">
        <v>1</v>
      </c>
      <c r="L2279" s="719"/>
      <c r="M2279" s="450">
        <v>41</v>
      </c>
      <c r="N2279" s="450">
        <v>41</v>
      </c>
      <c r="O2279" s="726">
        <f t="shared" si="74"/>
        <v>1</v>
      </c>
      <c r="P2279" s="727">
        <v>1</v>
      </c>
      <c r="Q2279" s="352">
        <f t="shared" si="75"/>
        <v>100</v>
      </c>
      <c r="R2279" s="348"/>
    </row>
    <row r="2280" spans="1:18" s="721" customFormat="1" ht="15">
      <c r="A2280" s="714" t="s">
        <v>4</v>
      </c>
      <c r="B2280" s="526" t="s">
        <v>591</v>
      </c>
      <c r="C2280" s="715" t="s">
        <v>1914</v>
      </c>
      <c r="D2280" s="526" t="s">
        <v>3164</v>
      </c>
      <c r="E2280" s="716"/>
      <c r="F2280" s="717" t="s">
        <v>137</v>
      </c>
      <c r="G2280" s="715" t="s">
        <v>3253</v>
      </c>
      <c r="H2280" s="715" t="s">
        <v>3246</v>
      </c>
      <c r="I2280" s="526" t="s">
        <v>5</v>
      </c>
      <c r="J2280" s="526" t="s">
        <v>66</v>
      </c>
      <c r="K2280" s="718">
        <v>1</v>
      </c>
      <c r="L2280" s="719"/>
      <c r="M2280" s="450">
        <v>33</v>
      </c>
      <c r="N2280" s="450">
        <v>33</v>
      </c>
      <c r="O2280" s="726">
        <f t="shared" si="74"/>
        <v>1</v>
      </c>
      <c r="P2280" s="727">
        <v>1</v>
      </c>
      <c r="Q2280" s="352">
        <f t="shared" si="75"/>
        <v>100</v>
      </c>
      <c r="R2280" s="348"/>
    </row>
    <row r="2281" spans="1:18" s="721" customFormat="1" ht="15">
      <c r="A2281" s="714" t="s">
        <v>4</v>
      </c>
      <c r="B2281" s="526" t="s">
        <v>591</v>
      </c>
      <c r="C2281" s="715" t="s">
        <v>1916</v>
      </c>
      <c r="D2281" s="526" t="s">
        <v>3163</v>
      </c>
      <c r="E2281" s="716" t="s">
        <v>3187</v>
      </c>
      <c r="F2281" s="717" t="s">
        <v>137</v>
      </c>
      <c r="G2281" s="715" t="s">
        <v>3253</v>
      </c>
      <c r="H2281" s="715" t="s">
        <v>3246</v>
      </c>
      <c r="I2281" s="526" t="s">
        <v>5</v>
      </c>
      <c r="J2281" s="526" t="s">
        <v>66</v>
      </c>
      <c r="K2281" s="718">
        <v>1</v>
      </c>
      <c r="L2281" s="719"/>
      <c r="M2281" s="450">
        <v>12</v>
      </c>
      <c r="N2281" s="450">
        <v>12</v>
      </c>
      <c r="O2281" s="726">
        <f t="shared" si="74"/>
        <v>1</v>
      </c>
      <c r="P2281" s="727">
        <v>1</v>
      </c>
      <c r="Q2281" s="352">
        <f t="shared" si="75"/>
        <v>100</v>
      </c>
      <c r="R2281" s="348"/>
    </row>
    <row r="2282" spans="1:18" s="721" customFormat="1" ht="15">
      <c r="A2282" s="714" t="s">
        <v>4</v>
      </c>
      <c r="B2282" s="526" t="s">
        <v>591</v>
      </c>
      <c r="C2282" s="715" t="s">
        <v>1917</v>
      </c>
      <c r="D2282" s="526" t="s">
        <v>3163</v>
      </c>
      <c r="E2282" s="716" t="s">
        <v>3188</v>
      </c>
      <c r="F2282" s="717" t="s">
        <v>137</v>
      </c>
      <c r="G2282" s="715" t="s">
        <v>3253</v>
      </c>
      <c r="H2282" s="715" t="s">
        <v>3246</v>
      </c>
      <c r="I2282" s="526" t="s">
        <v>5</v>
      </c>
      <c r="J2282" s="526" t="s">
        <v>66</v>
      </c>
      <c r="K2282" s="718">
        <v>1</v>
      </c>
      <c r="L2282" s="719"/>
      <c r="M2282" s="450">
        <v>62</v>
      </c>
      <c r="N2282" s="450">
        <v>62</v>
      </c>
      <c r="O2282" s="726">
        <f t="shared" si="74"/>
        <v>1</v>
      </c>
      <c r="P2282" s="727">
        <v>1</v>
      </c>
      <c r="Q2282" s="352">
        <f t="shared" si="75"/>
        <v>100</v>
      </c>
      <c r="R2282" s="348"/>
    </row>
    <row r="2283" spans="1:18" s="721" customFormat="1" ht="15">
      <c r="A2283" s="714" t="s">
        <v>4</v>
      </c>
      <c r="B2283" s="526" t="s">
        <v>591</v>
      </c>
      <c r="C2283" s="715" t="s">
        <v>1917</v>
      </c>
      <c r="D2283" s="526" t="s">
        <v>3164</v>
      </c>
      <c r="E2283" s="716"/>
      <c r="F2283" s="717" t="s">
        <v>137</v>
      </c>
      <c r="G2283" s="715" t="s">
        <v>3253</v>
      </c>
      <c r="H2283" s="715" t="s">
        <v>3246</v>
      </c>
      <c r="I2283" s="526" t="s">
        <v>5</v>
      </c>
      <c r="J2283" s="526" t="s">
        <v>66</v>
      </c>
      <c r="K2283" s="718">
        <v>1</v>
      </c>
      <c r="L2283" s="719"/>
      <c r="M2283" s="450">
        <v>25</v>
      </c>
      <c r="N2283" s="450">
        <v>25</v>
      </c>
      <c r="O2283" s="726">
        <f t="shared" si="74"/>
        <v>1</v>
      </c>
      <c r="P2283" s="727">
        <v>1</v>
      </c>
      <c r="Q2283" s="352">
        <f t="shared" si="75"/>
        <v>100</v>
      </c>
      <c r="R2283" s="348"/>
    </row>
    <row r="2284" spans="1:18" s="721" customFormat="1" ht="15">
      <c r="A2284" s="714" t="s">
        <v>4</v>
      </c>
      <c r="B2284" s="526" t="s">
        <v>591</v>
      </c>
      <c r="C2284" s="715" t="s">
        <v>1920</v>
      </c>
      <c r="D2284" s="526" t="s">
        <v>3164</v>
      </c>
      <c r="E2284" s="716"/>
      <c r="F2284" s="717" t="s">
        <v>137</v>
      </c>
      <c r="G2284" s="715" t="s">
        <v>3253</v>
      </c>
      <c r="H2284" s="715" t="s">
        <v>3246</v>
      </c>
      <c r="I2284" s="526" t="s">
        <v>5</v>
      </c>
      <c r="J2284" s="526" t="s">
        <v>66</v>
      </c>
      <c r="K2284" s="718">
        <v>1</v>
      </c>
      <c r="L2284" s="719"/>
      <c r="M2284" s="450">
        <v>26</v>
      </c>
      <c r="N2284" s="450">
        <v>26</v>
      </c>
      <c r="O2284" s="726">
        <f t="shared" si="74"/>
        <v>1</v>
      </c>
      <c r="P2284" s="727">
        <v>1</v>
      </c>
      <c r="Q2284" s="352">
        <f t="shared" si="75"/>
        <v>100</v>
      </c>
      <c r="R2284" s="348"/>
    </row>
    <row r="2285" spans="1:18" s="721" customFormat="1" ht="15">
      <c r="A2285" s="714" t="s">
        <v>4</v>
      </c>
      <c r="B2285" s="526" t="s">
        <v>3160</v>
      </c>
      <c r="C2285" s="715" t="s">
        <v>38</v>
      </c>
      <c r="D2285" s="526" t="s">
        <v>3155</v>
      </c>
      <c r="E2285" s="716" t="s">
        <v>3156</v>
      </c>
      <c r="F2285" s="717" t="s">
        <v>137</v>
      </c>
      <c r="G2285" s="715" t="s">
        <v>1949</v>
      </c>
      <c r="H2285" s="715" t="s">
        <v>3246</v>
      </c>
      <c r="I2285" s="526" t="s">
        <v>5</v>
      </c>
      <c r="J2285" s="526" t="s">
        <v>3247</v>
      </c>
      <c r="K2285" s="718">
        <v>1</v>
      </c>
      <c r="L2285" s="719"/>
      <c r="M2285" s="450">
        <v>115</v>
      </c>
      <c r="N2285" s="450">
        <v>115</v>
      </c>
      <c r="O2285" s="726">
        <f>N2285/M2285</f>
        <v>1</v>
      </c>
      <c r="P2285" s="727">
        <v>1</v>
      </c>
      <c r="Q2285" s="352">
        <f>N2285/(M2285*K2285/100)</f>
        <v>100.00000000000001</v>
      </c>
      <c r="R2285" s="348"/>
    </row>
    <row r="2286" spans="1:18" s="721" customFormat="1" ht="15">
      <c r="A2286" s="714" t="s">
        <v>4</v>
      </c>
      <c r="B2286" s="526" t="s">
        <v>3160</v>
      </c>
      <c r="C2286" s="715" t="s">
        <v>38</v>
      </c>
      <c r="D2286" s="526" t="s">
        <v>3157</v>
      </c>
      <c r="E2286" s="716"/>
      <c r="F2286" s="717" t="s">
        <v>137</v>
      </c>
      <c r="G2286" s="715" t="s">
        <v>1949</v>
      </c>
      <c r="H2286" s="715" t="s">
        <v>3246</v>
      </c>
      <c r="I2286" s="526" t="s">
        <v>5</v>
      </c>
      <c r="J2286" s="526" t="s">
        <v>66</v>
      </c>
      <c r="K2286" s="718">
        <v>1</v>
      </c>
      <c r="L2286" s="719"/>
      <c r="M2286" s="450">
        <v>139</v>
      </c>
      <c r="N2286" s="450">
        <v>139</v>
      </c>
      <c r="O2286" s="726">
        <f t="shared" ref="O2286:O2344" si="76">N2286/M2286</f>
        <v>1</v>
      </c>
      <c r="P2286" s="727">
        <v>1</v>
      </c>
      <c r="Q2286" s="352">
        <f t="shared" ref="Q2286:Q2344" si="77">N2286/(M2286*K2286/100)</f>
        <v>100</v>
      </c>
      <c r="R2286" s="348"/>
    </row>
    <row r="2287" spans="1:18" s="721" customFormat="1" ht="15">
      <c r="A2287" s="714" t="s">
        <v>4</v>
      </c>
      <c r="B2287" s="526" t="s">
        <v>3160</v>
      </c>
      <c r="C2287" s="715" t="s">
        <v>38</v>
      </c>
      <c r="D2287" s="526" t="s">
        <v>3158</v>
      </c>
      <c r="E2287" s="716" t="s">
        <v>3159</v>
      </c>
      <c r="F2287" s="717" t="s">
        <v>137</v>
      </c>
      <c r="G2287" s="715" t="s">
        <v>1949</v>
      </c>
      <c r="H2287" s="715" t="s">
        <v>3246</v>
      </c>
      <c r="I2287" s="526" t="s">
        <v>5</v>
      </c>
      <c r="J2287" s="526" t="s">
        <v>66</v>
      </c>
      <c r="K2287" s="718">
        <v>1</v>
      </c>
      <c r="L2287" s="719"/>
      <c r="M2287" s="450">
        <v>25</v>
      </c>
      <c r="N2287" s="450">
        <v>25</v>
      </c>
      <c r="O2287" s="726">
        <f t="shared" si="76"/>
        <v>1</v>
      </c>
      <c r="P2287" s="727">
        <v>1</v>
      </c>
      <c r="Q2287" s="352">
        <f t="shared" si="77"/>
        <v>100</v>
      </c>
      <c r="R2287" s="348"/>
    </row>
    <row r="2288" spans="1:18" s="721" customFormat="1" ht="15">
      <c r="A2288" s="714" t="s">
        <v>4</v>
      </c>
      <c r="B2288" s="526" t="s">
        <v>3160</v>
      </c>
      <c r="C2288" s="715" t="s">
        <v>1913</v>
      </c>
      <c r="D2288" s="526" t="s">
        <v>3161</v>
      </c>
      <c r="E2288" s="716"/>
      <c r="F2288" s="717" t="s">
        <v>137</v>
      </c>
      <c r="G2288" s="715" t="s">
        <v>1949</v>
      </c>
      <c r="H2288" s="715" t="s">
        <v>3246</v>
      </c>
      <c r="I2288" s="526" t="s">
        <v>5</v>
      </c>
      <c r="J2288" s="526" t="s">
        <v>66</v>
      </c>
      <c r="K2288" s="718">
        <v>1</v>
      </c>
      <c r="L2288" s="719"/>
      <c r="M2288" s="450">
        <v>1814</v>
      </c>
      <c r="N2288" s="450">
        <v>1814</v>
      </c>
      <c r="O2288" s="726">
        <f t="shared" si="76"/>
        <v>1</v>
      </c>
      <c r="P2288" s="727">
        <v>1</v>
      </c>
      <c r="Q2288" s="352">
        <f t="shared" si="77"/>
        <v>100</v>
      </c>
      <c r="R2288" s="348"/>
    </row>
    <row r="2289" spans="1:18" s="721" customFormat="1" ht="15">
      <c r="A2289" s="714" t="s">
        <v>4</v>
      </c>
      <c r="B2289" s="526" t="s">
        <v>3160</v>
      </c>
      <c r="C2289" s="715" t="s">
        <v>1913</v>
      </c>
      <c r="D2289" s="526" t="s">
        <v>3155</v>
      </c>
      <c r="E2289" s="716"/>
      <c r="F2289" s="717" t="s">
        <v>137</v>
      </c>
      <c r="G2289" s="715" t="s">
        <v>1949</v>
      </c>
      <c r="H2289" s="715" t="s">
        <v>3246</v>
      </c>
      <c r="I2289" s="526" t="s">
        <v>5</v>
      </c>
      <c r="J2289" s="526" t="s">
        <v>66</v>
      </c>
      <c r="K2289" s="718">
        <v>1</v>
      </c>
      <c r="L2289" s="719"/>
      <c r="M2289" s="450">
        <v>14</v>
      </c>
      <c r="N2289" s="450">
        <v>14</v>
      </c>
      <c r="O2289" s="726">
        <f t="shared" si="76"/>
        <v>1</v>
      </c>
      <c r="P2289" s="727">
        <v>1</v>
      </c>
      <c r="Q2289" s="352">
        <f t="shared" si="77"/>
        <v>99.999999999999986</v>
      </c>
      <c r="R2289" s="348"/>
    </row>
    <row r="2290" spans="1:18" s="721" customFormat="1" ht="15">
      <c r="A2290" s="714" t="s">
        <v>4</v>
      </c>
      <c r="B2290" s="526" t="s">
        <v>3160</v>
      </c>
      <c r="C2290" s="715" t="s">
        <v>1913</v>
      </c>
      <c r="D2290" s="526" t="s">
        <v>3157</v>
      </c>
      <c r="E2290" s="716"/>
      <c r="F2290" s="717" t="s">
        <v>137</v>
      </c>
      <c r="G2290" s="715" t="s">
        <v>1949</v>
      </c>
      <c r="H2290" s="715" t="s">
        <v>3246</v>
      </c>
      <c r="I2290" s="526" t="s">
        <v>5</v>
      </c>
      <c r="J2290" s="526" t="s">
        <v>66</v>
      </c>
      <c r="K2290" s="718">
        <v>1</v>
      </c>
      <c r="L2290" s="719"/>
      <c r="M2290" s="450">
        <v>84</v>
      </c>
      <c r="N2290" s="450">
        <v>84</v>
      </c>
      <c r="O2290" s="726">
        <f t="shared" si="76"/>
        <v>1</v>
      </c>
      <c r="P2290" s="727">
        <v>1</v>
      </c>
      <c r="Q2290" s="352">
        <f t="shared" si="77"/>
        <v>100</v>
      </c>
      <c r="R2290" s="348"/>
    </row>
    <row r="2291" spans="1:18" s="721" customFormat="1" ht="15">
      <c r="A2291" s="714" t="s">
        <v>4</v>
      </c>
      <c r="B2291" s="526" t="s">
        <v>3160</v>
      </c>
      <c r="C2291" s="715" t="s">
        <v>1914</v>
      </c>
      <c r="D2291" s="526" t="s">
        <v>3157</v>
      </c>
      <c r="E2291" s="716" t="s">
        <v>3162</v>
      </c>
      <c r="F2291" s="717" t="s">
        <v>137</v>
      </c>
      <c r="G2291" s="715" t="s">
        <v>1949</v>
      </c>
      <c r="H2291" s="715" t="s">
        <v>3246</v>
      </c>
      <c r="I2291" s="526" t="s">
        <v>5</v>
      </c>
      <c r="J2291" s="526" t="s">
        <v>66</v>
      </c>
      <c r="K2291" s="718">
        <v>1</v>
      </c>
      <c r="L2291" s="719"/>
      <c r="M2291" s="450">
        <v>66</v>
      </c>
      <c r="N2291" s="450">
        <v>66</v>
      </c>
      <c r="O2291" s="726">
        <f t="shared" si="76"/>
        <v>1</v>
      </c>
      <c r="P2291" s="727">
        <v>1</v>
      </c>
      <c r="Q2291" s="352">
        <f t="shared" si="77"/>
        <v>100</v>
      </c>
      <c r="R2291" s="348"/>
    </row>
    <row r="2292" spans="1:18" s="721" customFormat="1" ht="15">
      <c r="A2292" s="714" t="s">
        <v>4</v>
      </c>
      <c r="B2292" s="526" t="s">
        <v>3160</v>
      </c>
      <c r="C2292" s="715" t="s">
        <v>1914</v>
      </c>
      <c r="D2292" s="526" t="s">
        <v>3158</v>
      </c>
      <c r="E2292" s="716"/>
      <c r="F2292" s="717" t="s">
        <v>137</v>
      </c>
      <c r="G2292" s="715" t="s">
        <v>1949</v>
      </c>
      <c r="H2292" s="715" t="s">
        <v>3246</v>
      </c>
      <c r="I2292" s="526" t="s">
        <v>5</v>
      </c>
      <c r="J2292" s="526" t="s">
        <v>66</v>
      </c>
      <c r="K2292" s="718">
        <v>1</v>
      </c>
      <c r="L2292" s="719"/>
      <c r="M2292" s="450">
        <v>75</v>
      </c>
      <c r="N2292" s="450">
        <v>75</v>
      </c>
      <c r="O2292" s="726">
        <f t="shared" si="76"/>
        <v>1</v>
      </c>
      <c r="P2292" s="727">
        <v>1</v>
      </c>
      <c r="Q2292" s="352">
        <f t="shared" si="77"/>
        <v>100</v>
      </c>
      <c r="R2292" s="348"/>
    </row>
    <row r="2293" spans="1:18" s="721" customFormat="1" ht="15">
      <c r="A2293" s="714" t="s">
        <v>4</v>
      </c>
      <c r="B2293" s="526" t="s">
        <v>3160</v>
      </c>
      <c r="C2293" s="715" t="s">
        <v>1914</v>
      </c>
      <c r="D2293" s="526" t="s">
        <v>3163</v>
      </c>
      <c r="E2293" s="716"/>
      <c r="F2293" s="717" t="s">
        <v>137</v>
      </c>
      <c r="G2293" s="715" t="s">
        <v>1949</v>
      </c>
      <c r="H2293" s="715" t="s">
        <v>3246</v>
      </c>
      <c r="I2293" s="526" t="s">
        <v>5</v>
      </c>
      <c r="J2293" s="526" t="s">
        <v>66</v>
      </c>
      <c r="K2293" s="718">
        <v>1</v>
      </c>
      <c r="L2293" s="719"/>
      <c r="M2293" s="450">
        <v>108</v>
      </c>
      <c r="N2293" s="450">
        <v>108</v>
      </c>
      <c r="O2293" s="726">
        <f t="shared" si="76"/>
        <v>1</v>
      </c>
      <c r="P2293" s="727">
        <v>1</v>
      </c>
      <c r="Q2293" s="352">
        <f t="shared" si="77"/>
        <v>100</v>
      </c>
      <c r="R2293" s="348"/>
    </row>
    <row r="2294" spans="1:18" s="721" customFormat="1" ht="15">
      <c r="A2294" s="714" t="s">
        <v>4</v>
      </c>
      <c r="B2294" s="526" t="s">
        <v>3160</v>
      </c>
      <c r="C2294" s="715" t="s">
        <v>1914</v>
      </c>
      <c r="D2294" s="526" t="s">
        <v>3164</v>
      </c>
      <c r="E2294" s="716"/>
      <c r="F2294" s="717" t="s">
        <v>137</v>
      </c>
      <c r="G2294" s="715" t="s">
        <v>1949</v>
      </c>
      <c r="H2294" s="715" t="s">
        <v>3246</v>
      </c>
      <c r="I2294" s="526" t="s">
        <v>5</v>
      </c>
      <c r="J2294" s="526" t="s">
        <v>66</v>
      </c>
      <c r="K2294" s="718">
        <v>1</v>
      </c>
      <c r="L2294" s="719"/>
      <c r="M2294" s="450">
        <v>13</v>
      </c>
      <c r="N2294" s="450">
        <v>13</v>
      </c>
      <c r="O2294" s="726">
        <f t="shared" si="76"/>
        <v>1</v>
      </c>
      <c r="P2294" s="727">
        <v>1</v>
      </c>
      <c r="Q2294" s="352">
        <f t="shared" si="77"/>
        <v>100</v>
      </c>
      <c r="R2294" s="348"/>
    </row>
    <row r="2295" spans="1:18" s="721" customFormat="1" ht="15">
      <c r="A2295" s="714" t="s">
        <v>4</v>
      </c>
      <c r="B2295" s="526" t="s">
        <v>3160</v>
      </c>
      <c r="C2295" s="715" t="s">
        <v>1915</v>
      </c>
      <c r="D2295" s="526" t="s">
        <v>3155</v>
      </c>
      <c r="E2295" s="716"/>
      <c r="F2295" s="717" t="s">
        <v>137</v>
      </c>
      <c r="G2295" s="715" t="s">
        <v>1949</v>
      </c>
      <c r="H2295" s="715" t="s">
        <v>3246</v>
      </c>
      <c r="I2295" s="526" t="s">
        <v>5</v>
      </c>
      <c r="J2295" s="526" t="s">
        <v>66</v>
      </c>
      <c r="K2295" s="718">
        <v>1</v>
      </c>
      <c r="L2295" s="719"/>
      <c r="M2295" s="450">
        <v>71</v>
      </c>
      <c r="N2295" s="450">
        <v>71</v>
      </c>
      <c r="O2295" s="726">
        <f t="shared" si="76"/>
        <v>1</v>
      </c>
      <c r="P2295" s="727">
        <v>1</v>
      </c>
      <c r="Q2295" s="352">
        <f t="shared" si="77"/>
        <v>100</v>
      </c>
      <c r="R2295" s="348"/>
    </row>
    <row r="2296" spans="1:18" s="721" customFormat="1" ht="15">
      <c r="A2296" s="714" t="s">
        <v>4</v>
      </c>
      <c r="B2296" s="526" t="s">
        <v>3160</v>
      </c>
      <c r="C2296" s="715" t="s">
        <v>1915</v>
      </c>
      <c r="D2296" s="526" t="s">
        <v>3155</v>
      </c>
      <c r="E2296" s="716" t="s">
        <v>3165</v>
      </c>
      <c r="F2296" s="717" t="s">
        <v>137</v>
      </c>
      <c r="G2296" s="715" t="s">
        <v>1949</v>
      </c>
      <c r="H2296" s="715" t="s">
        <v>3246</v>
      </c>
      <c r="I2296" s="526" t="s">
        <v>5</v>
      </c>
      <c r="J2296" s="526" t="s">
        <v>66</v>
      </c>
      <c r="K2296" s="718">
        <v>1</v>
      </c>
      <c r="L2296" s="719" t="s">
        <v>3166</v>
      </c>
      <c r="M2296" s="450">
        <v>12</v>
      </c>
      <c r="N2296" s="450">
        <v>12</v>
      </c>
      <c r="O2296" s="726">
        <f t="shared" si="76"/>
        <v>1</v>
      </c>
      <c r="P2296" s="727">
        <v>1</v>
      </c>
      <c r="Q2296" s="352">
        <f t="shared" si="77"/>
        <v>100</v>
      </c>
      <c r="R2296" s="348"/>
    </row>
    <row r="2297" spans="1:18" s="721" customFormat="1" ht="15">
      <c r="A2297" s="714" t="s">
        <v>4</v>
      </c>
      <c r="B2297" s="526" t="s">
        <v>3160</v>
      </c>
      <c r="C2297" s="715" t="s">
        <v>1915</v>
      </c>
      <c r="D2297" s="526" t="s">
        <v>3157</v>
      </c>
      <c r="E2297" s="716"/>
      <c r="F2297" s="717" t="s">
        <v>137</v>
      </c>
      <c r="G2297" s="715" t="s">
        <v>1949</v>
      </c>
      <c r="H2297" s="715" t="s">
        <v>3246</v>
      </c>
      <c r="I2297" s="526" t="s">
        <v>5</v>
      </c>
      <c r="J2297" s="526" t="s">
        <v>66</v>
      </c>
      <c r="K2297" s="718">
        <v>1</v>
      </c>
      <c r="L2297" s="719"/>
      <c r="M2297" s="450">
        <v>58</v>
      </c>
      <c r="N2297" s="450">
        <v>58</v>
      </c>
      <c r="O2297" s="726">
        <f t="shared" si="76"/>
        <v>1</v>
      </c>
      <c r="P2297" s="727">
        <v>1</v>
      </c>
      <c r="Q2297" s="352">
        <f t="shared" si="77"/>
        <v>100</v>
      </c>
      <c r="R2297" s="348"/>
    </row>
    <row r="2298" spans="1:18" s="721" customFormat="1" ht="15">
      <c r="A2298" s="714" t="s">
        <v>4</v>
      </c>
      <c r="B2298" s="526" t="s">
        <v>3160</v>
      </c>
      <c r="C2298" s="715" t="s">
        <v>1916</v>
      </c>
      <c r="D2298" s="526" t="s">
        <v>3155</v>
      </c>
      <c r="E2298" s="716" t="s">
        <v>3167</v>
      </c>
      <c r="F2298" s="717" t="s">
        <v>137</v>
      </c>
      <c r="G2298" s="715" t="s">
        <v>1949</v>
      </c>
      <c r="H2298" s="715" t="s">
        <v>3246</v>
      </c>
      <c r="I2298" s="526" t="s">
        <v>5</v>
      </c>
      <c r="J2298" s="526" t="s">
        <v>66</v>
      </c>
      <c r="K2298" s="718">
        <v>1</v>
      </c>
      <c r="L2298" s="719"/>
      <c r="M2298" s="450">
        <v>63</v>
      </c>
      <c r="N2298" s="450">
        <v>63</v>
      </c>
      <c r="O2298" s="726">
        <f t="shared" si="76"/>
        <v>1</v>
      </c>
      <c r="P2298" s="727">
        <v>1</v>
      </c>
      <c r="Q2298" s="352">
        <f t="shared" si="77"/>
        <v>100</v>
      </c>
      <c r="R2298" s="348"/>
    </row>
    <row r="2299" spans="1:18" s="721" customFormat="1" ht="15">
      <c r="A2299" s="714" t="s">
        <v>4</v>
      </c>
      <c r="B2299" s="526" t="s">
        <v>3160</v>
      </c>
      <c r="C2299" s="715" t="s">
        <v>1916</v>
      </c>
      <c r="D2299" s="526" t="s">
        <v>3155</v>
      </c>
      <c r="E2299" s="716" t="s">
        <v>3168</v>
      </c>
      <c r="F2299" s="717" t="s">
        <v>137</v>
      </c>
      <c r="G2299" s="715" t="s">
        <v>1949</v>
      </c>
      <c r="H2299" s="715" t="s">
        <v>3246</v>
      </c>
      <c r="I2299" s="526" t="s">
        <v>5</v>
      </c>
      <c r="J2299" s="526" t="s">
        <v>66</v>
      </c>
      <c r="K2299" s="718">
        <v>1</v>
      </c>
      <c r="L2299" s="719" t="s">
        <v>3166</v>
      </c>
      <c r="M2299" s="450">
        <v>43</v>
      </c>
      <c r="N2299" s="450">
        <v>43</v>
      </c>
      <c r="O2299" s="726">
        <f t="shared" si="76"/>
        <v>1</v>
      </c>
      <c r="P2299" s="727">
        <v>1</v>
      </c>
      <c r="Q2299" s="352">
        <f t="shared" si="77"/>
        <v>100</v>
      </c>
      <c r="R2299" s="348"/>
    </row>
    <row r="2300" spans="1:18" s="721" customFormat="1" ht="15">
      <c r="A2300" s="714" t="s">
        <v>4</v>
      </c>
      <c r="B2300" s="526" t="s">
        <v>3160</v>
      </c>
      <c r="C2300" s="715" t="s">
        <v>1916</v>
      </c>
      <c r="D2300" s="526" t="s">
        <v>3157</v>
      </c>
      <c r="E2300" s="716"/>
      <c r="F2300" s="717" t="s">
        <v>137</v>
      </c>
      <c r="G2300" s="715" t="s">
        <v>1949</v>
      </c>
      <c r="H2300" s="715" t="s">
        <v>3246</v>
      </c>
      <c r="I2300" s="526" t="s">
        <v>5</v>
      </c>
      <c r="J2300" s="526" t="s">
        <v>66</v>
      </c>
      <c r="K2300" s="718">
        <v>1</v>
      </c>
      <c r="L2300" s="719"/>
      <c r="M2300" s="450">
        <v>81</v>
      </c>
      <c r="N2300" s="450">
        <v>81</v>
      </c>
      <c r="O2300" s="726">
        <f t="shared" si="76"/>
        <v>1</v>
      </c>
      <c r="P2300" s="727">
        <v>1</v>
      </c>
      <c r="Q2300" s="352">
        <f t="shared" si="77"/>
        <v>100</v>
      </c>
      <c r="R2300" s="348"/>
    </row>
    <row r="2301" spans="1:18" s="721" customFormat="1" ht="15">
      <c r="A2301" s="714" t="s">
        <v>4</v>
      </c>
      <c r="B2301" s="526" t="s">
        <v>3160</v>
      </c>
      <c r="C2301" s="715" t="s">
        <v>1916</v>
      </c>
      <c r="D2301" s="526" t="s">
        <v>3157</v>
      </c>
      <c r="E2301" s="716"/>
      <c r="F2301" s="717" t="s">
        <v>137</v>
      </c>
      <c r="G2301" s="715" t="s">
        <v>1949</v>
      </c>
      <c r="H2301" s="715" t="s">
        <v>3246</v>
      </c>
      <c r="I2301" s="526" t="s">
        <v>5</v>
      </c>
      <c r="J2301" s="526" t="s">
        <v>66</v>
      </c>
      <c r="K2301" s="718">
        <v>1</v>
      </c>
      <c r="L2301" s="719" t="s">
        <v>3166</v>
      </c>
      <c r="M2301" s="450">
        <v>27</v>
      </c>
      <c r="N2301" s="450">
        <v>27</v>
      </c>
      <c r="O2301" s="726">
        <f t="shared" si="76"/>
        <v>1</v>
      </c>
      <c r="P2301" s="727">
        <v>1</v>
      </c>
      <c r="Q2301" s="352">
        <f t="shared" si="77"/>
        <v>100</v>
      </c>
      <c r="R2301" s="348"/>
    </row>
    <row r="2302" spans="1:18" s="721" customFormat="1" ht="15">
      <c r="A2302" s="714" t="s">
        <v>4</v>
      </c>
      <c r="B2302" s="526" t="s">
        <v>3160</v>
      </c>
      <c r="C2302" s="715" t="s">
        <v>1916</v>
      </c>
      <c r="D2302" s="526" t="s">
        <v>3157</v>
      </c>
      <c r="E2302" s="716" t="s">
        <v>3169</v>
      </c>
      <c r="F2302" s="717" t="s">
        <v>137</v>
      </c>
      <c r="G2302" s="715" t="s">
        <v>1949</v>
      </c>
      <c r="H2302" s="715" t="s">
        <v>3246</v>
      </c>
      <c r="I2302" s="526" t="s">
        <v>5</v>
      </c>
      <c r="J2302" s="526" t="s">
        <v>66</v>
      </c>
      <c r="K2302" s="718">
        <v>1</v>
      </c>
      <c r="L2302" s="719" t="s">
        <v>3170</v>
      </c>
      <c r="M2302" s="450">
        <v>19</v>
      </c>
      <c r="N2302" s="450">
        <v>19</v>
      </c>
      <c r="O2302" s="726">
        <f t="shared" si="76"/>
        <v>1</v>
      </c>
      <c r="P2302" s="727">
        <v>1</v>
      </c>
      <c r="Q2302" s="352">
        <f t="shared" si="77"/>
        <v>100</v>
      </c>
      <c r="R2302" s="348"/>
    </row>
    <row r="2303" spans="1:18" s="721" customFormat="1" ht="15">
      <c r="A2303" s="714" t="s">
        <v>4</v>
      </c>
      <c r="B2303" s="526" t="s">
        <v>3160</v>
      </c>
      <c r="C2303" s="715" t="s">
        <v>1916</v>
      </c>
      <c r="D2303" s="526" t="s">
        <v>3158</v>
      </c>
      <c r="E2303" s="716"/>
      <c r="F2303" s="717" t="s">
        <v>137</v>
      </c>
      <c r="G2303" s="715" t="s">
        <v>1949</v>
      </c>
      <c r="H2303" s="715" t="s">
        <v>3246</v>
      </c>
      <c r="I2303" s="526" t="s">
        <v>5</v>
      </c>
      <c r="J2303" s="526" t="s">
        <v>66</v>
      </c>
      <c r="K2303" s="718">
        <v>1</v>
      </c>
      <c r="L2303" s="719"/>
      <c r="M2303" s="450">
        <v>29</v>
      </c>
      <c r="N2303" s="450">
        <v>29</v>
      </c>
      <c r="O2303" s="726">
        <f t="shared" si="76"/>
        <v>1</v>
      </c>
      <c r="P2303" s="727">
        <v>1</v>
      </c>
      <c r="Q2303" s="352">
        <f t="shared" si="77"/>
        <v>100</v>
      </c>
      <c r="R2303" s="348"/>
    </row>
    <row r="2304" spans="1:18" s="721" customFormat="1" ht="15">
      <c r="A2304" s="714" t="s">
        <v>4</v>
      </c>
      <c r="B2304" s="526" t="s">
        <v>3160</v>
      </c>
      <c r="C2304" s="715" t="s">
        <v>1916</v>
      </c>
      <c r="D2304" s="526" t="s">
        <v>3163</v>
      </c>
      <c r="E2304" s="716"/>
      <c r="F2304" s="717" t="s">
        <v>137</v>
      </c>
      <c r="G2304" s="715" t="s">
        <v>1949</v>
      </c>
      <c r="H2304" s="715" t="s">
        <v>3246</v>
      </c>
      <c r="I2304" s="526" t="s">
        <v>5</v>
      </c>
      <c r="J2304" s="526" t="s">
        <v>66</v>
      </c>
      <c r="K2304" s="718">
        <v>1</v>
      </c>
      <c r="L2304" s="719"/>
      <c r="M2304" s="450">
        <v>25</v>
      </c>
      <c r="N2304" s="450">
        <v>25</v>
      </c>
      <c r="O2304" s="726">
        <f t="shared" si="76"/>
        <v>1</v>
      </c>
      <c r="P2304" s="727">
        <v>1</v>
      </c>
      <c r="Q2304" s="352">
        <f t="shared" si="77"/>
        <v>100</v>
      </c>
      <c r="R2304" s="348"/>
    </row>
    <row r="2305" spans="1:18" s="721" customFormat="1" ht="15">
      <c r="A2305" s="714" t="s">
        <v>4</v>
      </c>
      <c r="B2305" s="526" t="s">
        <v>3160</v>
      </c>
      <c r="C2305" s="715" t="s">
        <v>1916</v>
      </c>
      <c r="D2305" s="526" t="s">
        <v>3163</v>
      </c>
      <c r="E2305" s="716" t="s">
        <v>3171</v>
      </c>
      <c r="F2305" s="717" t="s">
        <v>137</v>
      </c>
      <c r="G2305" s="715" t="s">
        <v>1949</v>
      </c>
      <c r="H2305" s="715" t="s">
        <v>3246</v>
      </c>
      <c r="I2305" s="526" t="s">
        <v>5</v>
      </c>
      <c r="J2305" s="526" t="s">
        <v>66</v>
      </c>
      <c r="K2305" s="718">
        <v>1</v>
      </c>
      <c r="L2305" s="719" t="s">
        <v>3166</v>
      </c>
      <c r="M2305" s="450">
        <v>22</v>
      </c>
      <c r="N2305" s="450">
        <v>22</v>
      </c>
      <c r="O2305" s="726">
        <f t="shared" si="76"/>
        <v>1</v>
      </c>
      <c r="P2305" s="727">
        <v>1</v>
      </c>
      <c r="Q2305" s="352">
        <f t="shared" si="77"/>
        <v>100</v>
      </c>
      <c r="R2305" s="348"/>
    </row>
    <row r="2306" spans="1:18" s="721" customFormat="1" ht="15">
      <c r="A2306" s="714" t="s">
        <v>4</v>
      </c>
      <c r="B2306" s="526" t="s">
        <v>3160</v>
      </c>
      <c r="C2306" s="715" t="s">
        <v>1917</v>
      </c>
      <c r="D2306" s="526" t="s">
        <v>3158</v>
      </c>
      <c r="E2306" s="716" t="s">
        <v>3172</v>
      </c>
      <c r="F2306" s="717" t="s">
        <v>137</v>
      </c>
      <c r="G2306" s="715" t="s">
        <v>1949</v>
      </c>
      <c r="H2306" s="715" t="s">
        <v>3246</v>
      </c>
      <c r="I2306" s="526" t="s">
        <v>5</v>
      </c>
      <c r="J2306" s="526" t="s">
        <v>66</v>
      </c>
      <c r="K2306" s="718">
        <v>1</v>
      </c>
      <c r="L2306" s="719"/>
      <c r="M2306" s="450">
        <v>11</v>
      </c>
      <c r="N2306" s="450">
        <v>11</v>
      </c>
      <c r="O2306" s="726">
        <f t="shared" si="76"/>
        <v>1</v>
      </c>
      <c r="P2306" s="727">
        <v>1</v>
      </c>
      <c r="Q2306" s="352">
        <f t="shared" si="77"/>
        <v>100</v>
      </c>
      <c r="R2306" s="348"/>
    </row>
    <row r="2307" spans="1:18" s="721" customFormat="1" ht="15">
      <c r="A2307" s="714" t="s">
        <v>4</v>
      </c>
      <c r="B2307" s="526" t="s">
        <v>3160</v>
      </c>
      <c r="C2307" s="715" t="s">
        <v>1917</v>
      </c>
      <c r="D2307" s="526" t="s">
        <v>3163</v>
      </c>
      <c r="E2307" s="716"/>
      <c r="F2307" s="717" t="s">
        <v>137</v>
      </c>
      <c r="G2307" s="715" t="s">
        <v>1949</v>
      </c>
      <c r="H2307" s="715" t="s">
        <v>3246</v>
      </c>
      <c r="I2307" s="526" t="s">
        <v>5</v>
      </c>
      <c r="J2307" s="526" t="s">
        <v>66</v>
      </c>
      <c r="K2307" s="718">
        <v>1</v>
      </c>
      <c r="L2307" s="719"/>
      <c r="M2307" s="450">
        <v>30</v>
      </c>
      <c r="N2307" s="450">
        <v>30</v>
      </c>
      <c r="O2307" s="726">
        <f t="shared" si="76"/>
        <v>1</v>
      </c>
      <c r="P2307" s="727">
        <v>1</v>
      </c>
      <c r="Q2307" s="352">
        <f t="shared" si="77"/>
        <v>100</v>
      </c>
      <c r="R2307" s="348"/>
    </row>
    <row r="2308" spans="1:18" s="721" customFormat="1" ht="15">
      <c r="A2308" s="714" t="s">
        <v>4</v>
      </c>
      <c r="B2308" s="526" t="s">
        <v>3160</v>
      </c>
      <c r="C2308" s="715" t="s">
        <v>1918</v>
      </c>
      <c r="D2308" s="526" t="s">
        <v>3163</v>
      </c>
      <c r="E2308" s="716" t="s">
        <v>3173</v>
      </c>
      <c r="F2308" s="717" t="s">
        <v>137</v>
      </c>
      <c r="G2308" s="715" t="s">
        <v>1949</v>
      </c>
      <c r="H2308" s="715" t="s">
        <v>3246</v>
      </c>
      <c r="I2308" s="526" t="s">
        <v>5</v>
      </c>
      <c r="J2308" s="526" t="s">
        <v>66</v>
      </c>
      <c r="K2308" s="718">
        <v>1</v>
      </c>
      <c r="L2308" s="719"/>
      <c r="M2308" s="450">
        <v>55</v>
      </c>
      <c r="N2308" s="450">
        <v>55</v>
      </c>
      <c r="O2308" s="726">
        <f t="shared" si="76"/>
        <v>1</v>
      </c>
      <c r="P2308" s="727">
        <v>1</v>
      </c>
      <c r="Q2308" s="352">
        <f t="shared" si="77"/>
        <v>99.999999999999986</v>
      </c>
      <c r="R2308" s="348"/>
    </row>
    <row r="2309" spans="1:18" s="721" customFormat="1" ht="15">
      <c r="A2309" s="714" t="s">
        <v>4</v>
      </c>
      <c r="B2309" s="526" t="s">
        <v>3160</v>
      </c>
      <c r="C2309" s="715" t="s">
        <v>1919</v>
      </c>
      <c r="D2309" s="526" t="s">
        <v>3161</v>
      </c>
      <c r="E2309" s="716"/>
      <c r="F2309" s="717" t="s">
        <v>137</v>
      </c>
      <c r="G2309" s="715" t="s">
        <v>1949</v>
      </c>
      <c r="H2309" s="715" t="s">
        <v>3246</v>
      </c>
      <c r="I2309" s="526" t="s">
        <v>5</v>
      </c>
      <c r="J2309" s="526" t="s">
        <v>66</v>
      </c>
      <c r="K2309" s="718">
        <v>1</v>
      </c>
      <c r="L2309" s="719"/>
      <c r="M2309" s="450">
        <v>1954</v>
      </c>
      <c r="N2309" s="450">
        <v>1954</v>
      </c>
      <c r="O2309" s="726">
        <f t="shared" si="76"/>
        <v>1</v>
      </c>
      <c r="P2309" s="727">
        <v>1</v>
      </c>
      <c r="Q2309" s="352">
        <f t="shared" si="77"/>
        <v>100</v>
      </c>
      <c r="R2309" s="348"/>
    </row>
    <row r="2310" spans="1:18" s="721" customFormat="1" ht="15">
      <c r="A2310" s="714" t="s">
        <v>4</v>
      </c>
      <c r="B2310" s="526" t="s">
        <v>3160</v>
      </c>
      <c r="C2310" s="715" t="s">
        <v>1919</v>
      </c>
      <c r="D2310" s="526" t="s">
        <v>3161</v>
      </c>
      <c r="E2310" s="716"/>
      <c r="F2310" s="717" t="s">
        <v>137</v>
      </c>
      <c r="G2310" s="715" t="s">
        <v>1949</v>
      </c>
      <c r="H2310" s="715" t="s">
        <v>3246</v>
      </c>
      <c r="I2310" s="526" t="s">
        <v>5</v>
      </c>
      <c r="J2310" s="526" t="s">
        <v>66</v>
      </c>
      <c r="K2310" s="718">
        <v>1</v>
      </c>
      <c r="L2310" s="719" t="s">
        <v>3166</v>
      </c>
      <c r="M2310" s="450">
        <v>465</v>
      </c>
      <c r="N2310" s="450">
        <v>465</v>
      </c>
      <c r="O2310" s="726">
        <f t="shared" si="76"/>
        <v>1</v>
      </c>
      <c r="P2310" s="727">
        <v>1</v>
      </c>
      <c r="Q2310" s="352">
        <f t="shared" si="77"/>
        <v>99.999999999999986</v>
      </c>
      <c r="R2310" s="348"/>
    </row>
    <row r="2311" spans="1:18" s="721" customFormat="1" ht="15">
      <c r="A2311" s="714" t="s">
        <v>4</v>
      </c>
      <c r="B2311" s="526" t="s">
        <v>3160</v>
      </c>
      <c r="C2311" s="715" t="s">
        <v>1919</v>
      </c>
      <c r="D2311" s="526" t="s">
        <v>3155</v>
      </c>
      <c r="E2311" s="716"/>
      <c r="F2311" s="717" t="s">
        <v>137</v>
      </c>
      <c r="G2311" s="715" t="s">
        <v>1949</v>
      </c>
      <c r="H2311" s="715" t="s">
        <v>3246</v>
      </c>
      <c r="I2311" s="526" t="s">
        <v>5</v>
      </c>
      <c r="J2311" s="526" t="s">
        <v>66</v>
      </c>
      <c r="K2311" s="718">
        <v>1</v>
      </c>
      <c r="L2311" s="719"/>
      <c r="M2311" s="450">
        <v>60</v>
      </c>
      <c r="N2311" s="450">
        <v>60</v>
      </c>
      <c r="O2311" s="726">
        <f t="shared" si="76"/>
        <v>1</v>
      </c>
      <c r="P2311" s="727">
        <v>1</v>
      </c>
      <c r="Q2311" s="352">
        <f t="shared" si="77"/>
        <v>100</v>
      </c>
      <c r="R2311" s="348"/>
    </row>
    <row r="2312" spans="1:18" s="721" customFormat="1" ht="15">
      <c r="A2312" s="714" t="s">
        <v>4</v>
      </c>
      <c r="B2312" s="526" t="s">
        <v>3160</v>
      </c>
      <c r="C2312" s="715" t="s">
        <v>1919</v>
      </c>
      <c r="D2312" s="526" t="s">
        <v>3155</v>
      </c>
      <c r="E2312" s="716" t="s">
        <v>3174</v>
      </c>
      <c r="F2312" s="717" t="s">
        <v>137</v>
      </c>
      <c r="G2312" s="715" t="s">
        <v>1949</v>
      </c>
      <c r="H2312" s="715" t="s">
        <v>3246</v>
      </c>
      <c r="I2312" s="526" t="s">
        <v>5</v>
      </c>
      <c r="J2312" s="526" t="s">
        <v>66</v>
      </c>
      <c r="K2312" s="718">
        <v>1</v>
      </c>
      <c r="L2312" s="719" t="s">
        <v>3166</v>
      </c>
      <c r="M2312" s="450">
        <v>20</v>
      </c>
      <c r="N2312" s="450">
        <v>20</v>
      </c>
      <c r="O2312" s="726">
        <f t="shared" si="76"/>
        <v>1</v>
      </c>
      <c r="P2312" s="727">
        <v>1</v>
      </c>
      <c r="Q2312" s="352">
        <f t="shared" si="77"/>
        <v>100</v>
      </c>
      <c r="R2312" s="348"/>
    </row>
    <row r="2313" spans="1:18" s="721" customFormat="1" ht="15">
      <c r="A2313" s="714" t="s">
        <v>4</v>
      </c>
      <c r="B2313" s="526" t="s">
        <v>3160</v>
      </c>
      <c r="C2313" s="715" t="s">
        <v>1919</v>
      </c>
      <c r="D2313" s="526" t="s">
        <v>3157</v>
      </c>
      <c r="E2313" s="716" t="s">
        <v>3175</v>
      </c>
      <c r="F2313" s="717" t="s">
        <v>137</v>
      </c>
      <c r="G2313" s="715" t="s">
        <v>1949</v>
      </c>
      <c r="H2313" s="715" t="s">
        <v>3246</v>
      </c>
      <c r="I2313" s="526" t="s">
        <v>5</v>
      </c>
      <c r="J2313" s="526" t="s">
        <v>66</v>
      </c>
      <c r="K2313" s="718">
        <v>1</v>
      </c>
      <c r="L2313" s="719"/>
      <c r="M2313" s="450">
        <v>42</v>
      </c>
      <c r="N2313" s="450">
        <v>42</v>
      </c>
      <c r="O2313" s="726">
        <f t="shared" si="76"/>
        <v>1</v>
      </c>
      <c r="P2313" s="727">
        <v>1</v>
      </c>
      <c r="Q2313" s="352">
        <f t="shared" si="77"/>
        <v>100</v>
      </c>
      <c r="R2313" s="348"/>
    </row>
    <row r="2314" spans="1:18" s="721" customFormat="1" ht="15">
      <c r="A2314" s="714" t="s">
        <v>4</v>
      </c>
      <c r="B2314" s="526" t="s">
        <v>3160</v>
      </c>
      <c r="C2314" s="715" t="s">
        <v>1920</v>
      </c>
      <c r="D2314" s="526" t="s">
        <v>3155</v>
      </c>
      <c r="E2314" s="716" t="s">
        <v>3176</v>
      </c>
      <c r="F2314" s="717" t="s">
        <v>137</v>
      </c>
      <c r="G2314" s="715" t="s">
        <v>1949</v>
      </c>
      <c r="H2314" s="715" t="s">
        <v>3246</v>
      </c>
      <c r="I2314" s="526" t="s">
        <v>5</v>
      </c>
      <c r="J2314" s="526" t="s">
        <v>66</v>
      </c>
      <c r="K2314" s="718">
        <v>1</v>
      </c>
      <c r="L2314" s="719"/>
      <c r="M2314" s="450">
        <v>18</v>
      </c>
      <c r="N2314" s="450">
        <v>18</v>
      </c>
      <c r="O2314" s="726">
        <f t="shared" si="76"/>
        <v>1</v>
      </c>
      <c r="P2314" s="727">
        <v>1</v>
      </c>
      <c r="Q2314" s="352">
        <f t="shared" si="77"/>
        <v>100</v>
      </c>
      <c r="R2314" s="348"/>
    </row>
    <row r="2315" spans="1:18" s="721" customFormat="1" ht="15">
      <c r="A2315" s="714" t="s">
        <v>4</v>
      </c>
      <c r="B2315" s="526" t="s">
        <v>3160</v>
      </c>
      <c r="C2315" s="715" t="s">
        <v>1920</v>
      </c>
      <c r="D2315" s="526" t="s">
        <v>3157</v>
      </c>
      <c r="E2315" s="716"/>
      <c r="F2315" s="717" t="s">
        <v>137</v>
      </c>
      <c r="G2315" s="715" t="s">
        <v>1949</v>
      </c>
      <c r="H2315" s="715" t="s">
        <v>3246</v>
      </c>
      <c r="I2315" s="526" t="s">
        <v>5</v>
      </c>
      <c r="J2315" s="526" t="s">
        <v>66</v>
      </c>
      <c r="K2315" s="718">
        <v>1</v>
      </c>
      <c r="L2315" s="719"/>
      <c r="M2315" s="450">
        <v>112</v>
      </c>
      <c r="N2315" s="450">
        <v>112</v>
      </c>
      <c r="O2315" s="726">
        <f t="shared" si="76"/>
        <v>1</v>
      </c>
      <c r="P2315" s="727">
        <v>1</v>
      </c>
      <c r="Q2315" s="352">
        <f t="shared" si="77"/>
        <v>99.999999999999986</v>
      </c>
      <c r="R2315" s="348"/>
    </row>
    <row r="2316" spans="1:18" s="721" customFormat="1" ht="15">
      <c r="A2316" s="714" t="s">
        <v>4</v>
      </c>
      <c r="B2316" s="526" t="s">
        <v>3160</v>
      </c>
      <c r="C2316" s="715" t="s">
        <v>1920</v>
      </c>
      <c r="D2316" s="526" t="s">
        <v>3157</v>
      </c>
      <c r="E2316" s="716" t="s">
        <v>3177</v>
      </c>
      <c r="F2316" s="717" t="s">
        <v>137</v>
      </c>
      <c r="G2316" s="715" t="s">
        <v>1949</v>
      </c>
      <c r="H2316" s="715" t="s">
        <v>3246</v>
      </c>
      <c r="I2316" s="526" t="s">
        <v>5</v>
      </c>
      <c r="J2316" s="526" t="s">
        <v>66</v>
      </c>
      <c r="K2316" s="718">
        <v>1</v>
      </c>
      <c r="L2316" s="719" t="s">
        <v>3166</v>
      </c>
      <c r="M2316" s="450">
        <v>16</v>
      </c>
      <c r="N2316" s="450">
        <v>16</v>
      </c>
      <c r="O2316" s="726">
        <f t="shared" si="76"/>
        <v>1</v>
      </c>
      <c r="P2316" s="727">
        <v>1</v>
      </c>
      <c r="Q2316" s="352">
        <f t="shared" si="77"/>
        <v>100</v>
      </c>
      <c r="R2316" s="348"/>
    </row>
    <row r="2317" spans="1:18" s="721" customFormat="1" ht="15">
      <c r="A2317" s="714" t="s">
        <v>4</v>
      </c>
      <c r="B2317" s="526" t="s">
        <v>3160</v>
      </c>
      <c r="C2317" s="715" t="s">
        <v>1920</v>
      </c>
      <c r="D2317" s="526" t="s">
        <v>3158</v>
      </c>
      <c r="E2317" s="716"/>
      <c r="F2317" s="717" t="s">
        <v>137</v>
      </c>
      <c r="G2317" s="715" t="s">
        <v>1949</v>
      </c>
      <c r="H2317" s="715" t="s">
        <v>3246</v>
      </c>
      <c r="I2317" s="526" t="s">
        <v>5</v>
      </c>
      <c r="J2317" s="526" t="s">
        <v>66</v>
      </c>
      <c r="K2317" s="718">
        <v>1</v>
      </c>
      <c r="L2317" s="719"/>
      <c r="M2317" s="450">
        <v>101</v>
      </c>
      <c r="N2317" s="450">
        <v>101</v>
      </c>
      <c r="O2317" s="726">
        <f t="shared" si="76"/>
        <v>1</v>
      </c>
      <c r="P2317" s="727">
        <v>1</v>
      </c>
      <c r="Q2317" s="352">
        <f t="shared" si="77"/>
        <v>100</v>
      </c>
      <c r="R2317" s="348"/>
    </row>
    <row r="2318" spans="1:18" s="721" customFormat="1" ht="15">
      <c r="A2318" s="714" t="s">
        <v>4</v>
      </c>
      <c r="B2318" s="526" t="s">
        <v>3160</v>
      </c>
      <c r="C2318" s="715" t="s">
        <v>1920</v>
      </c>
      <c r="D2318" s="526" t="s">
        <v>3163</v>
      </c>
      <c r="E2318" s="716"/>
      <c r="F2318" s="717" t="s">
        <v>137</v>
      </c>
      <c r="G2318" s="715" t="s">
        <v>1949</v>
      </c>
      <c r="H2318" s="715" t="s">
        <v>3246</v>
      </c>
      <c r="I2318" s="526" t="s">
        <v>5</v>
      </c>
      <c r="J2318" s="526" t="s">
        <v>66</v>
      </c>
      <c r="K2318" s="718">
        <v>1</v>
      </c>
      <c r="L2318" s="719"/>
      <c r="M2318" s="450">
        <v>81</v>
      </c>
      <c r="N2318" s="450">
        <v>81</v>
      </c>
      <c r="O2318" s="726">
        <f t="shared" si="76"/>
        <v>1</v>
      </c>
      <c r="P2318" s="727">
        <v>1</v>
      </c>
      <c r="Q2318" s="352">
        <f t="shared" si="77"/>
        <v>100</v>
      </c>
      <c r="R2318" s="348"/>
    </row>
    <row r="2319" spans="1:18" s="721" customFormat="1" ht="15">
      <c r="A2319" s="714" t="s">
        <v>4</v>
      </c>
      <c r="B2319" s="526" t="s">
        <v>3</v>
      </c>
      <c r="C2319" s="715" t="s">
        <v>38</v>
      </c>
      <c r="D2319" s="526" t="s">
        <v>3178</v>
      </c>
      <c r="E2319" s="716" t="s">
        <v>3179</v>
      </c>
      <c r="F2319" s="717" t="s">
        <v>137</v>
      </c>
      <c r="G2319" s="715" t="s">
        <v>1949</v>
      </c>
      <c r="H2319" s="715" t="s">
        <v>3246</v>
      </c>
      <c r="I2319" s="526" t="s">
        <v>5</v>
      </c>
      <c r="J2319" s="526" t="s">
        <v>66</v>
      </c>
      <c r="K2319" s="718">
        <v>1</v>
      </c>
      <c r="L2319" s="719"/>
      <c r="M2319" s="450">
        <v>85</v>
      </c>
      <c r="N2319" s="450">
        <v>85</v>
      </c>
      <c r="O2319" s="726">
        <f t="shared" si="76"/>
        <v>1</v>
      </c>
      <c r="P2319" s="727">
        <v>1</v>
      </c>
      <c r="Q2319" s="352">
        <f t="shared" si="77"/>
        <v>100</v>
      </c>
      <c r="R2319" s="348"/>
    </row>
    <row r="2320" spans="1:18" s="721" customFormat="1" ht="15">
      <c r="A2320" s="714" t="s">
        <v>4</v>
      </c>
      <c r="B2320" s="526" t="s">
        <v>3</v>
      </c>
      <c r="C2320" s="715" t="s">
        <v>38</v>
      </c>
      <c r="D2320" s="526" t="s">
        <v>3157</v>
      </c>
      <c r="E2320" s="716"/>
      <c r="F2320" s="717" t="s">
        <v>137</v>
      </c>
      <c r="G2320" s="715" t="s">
        <v>1949</v>
      </c>
      <c r="H2320" s="715" t="s">
        <v>3246</v>
      </c>
      <c r="I2320" s="526" t="s">
        <v>5</v>
      </c>
      <c r="J2320" s="526" t="s">
        <v>66</v>
      </c>
      <c r="K2320" s="718">
        <v>1</v>
      </c>
      <c r="L2320" s="719"/>
      <c r="M2320" s="450">
        <v>53</v>
      </c>
      <c r="N2320" s="450">
        <v>53</v>
      </c>
      <c r="O2320" s="726">
        <f t="shared" si="76"/>
        <v>1</v>
      </c>
      <c r="P2320" s="727">
        <v>1</v>
      </c>
      <c r="Q2320" s="352">
        <f t="shared" si="77"/>
        <v>100</v>
      </c>
      <c r="R2320" s="348"/>
    </row>
    <row r="2321" spans="1:18" s="721" customFormat="1" ht="15">
      <c r="A2321" s="714" t="s">
        <v>4</v>
      </c>
      <c r="B2321" s="526" t="s">
        <v>3</v>
      </c>
      <c r="C2321" s="715" t="s">
        <v>1913</v>
      </c>
      <c r="D2321" s="526" t="s">
        <v>3178</v>
      </c>
      <c r="E2321" s="716"/>
      <c r="F2321" s="717" t="s">
        <v>137</v>
      </c>
      <c r="G2321" s="715" t="s">
        <v>1949</v>
      </c>
      <c r="H2321" s="715" t="s">
        <v>3246</v>
      </c>
      <c r="I2321" s="526" t="s">
        <v>5</v>
      </c>
      <c r="J2321" s="526" t="s">
        <v>66</v>
      </c>
      <c r="K2321" s="718">
        <v>1</v>
      </c>
      <c r="L2321" s="719"/>
      <c r="M2321" s="450">
        <v>39</v>
      </c>
      <c r="N2321" s="450">
        <v>39</v>
      </c>
      <c r="O2321" s="726">
        <f t="shared" si="76"/>
        <v>1</v>
      </c>
      <c r="P2321" s="727">
        <v>1</v>
      </c>
      <c r="Q2321" s="352">
        <f t="shared" si="77"/>
        <v>100</v>
      </c>
      <c r="R2321" s="348"/>
    </row>
    <row r="2322" spans="1:18" s="721" customFormat="1" ht="15">
      <c r="A2322" s="714" t="s">
        <v>4</v>
      </c>
      <c r="B2322" s="526" t="s">
        <v>3</v>
      </c>
      <c r="C2322" s="715" t="s">
        <v>1913</v>
      </c>
      <c r="D2322" s="526" t="s">
        <v>3157</v>
      </c>
      <c r="E2322" s="716"/>
      <c r="F2322" s="717" t="s">
        <v>137</v>
      </c>
      <c r="G2322" s="715" t="s">
        <v>1949</v>
      </c>
      <c r="H2322" s="715" t="s">
        <v>3246</v>
      </c>
      <c r="I2322" s="526" t="s">
        <v>5</v>
      </c>
      <c r="J2322" s="526" t="s">
        <v>66</v>
      </c>
      <c r="K2322" s="718">
        <v>1</v>
      </c>
      <c r="L2322" s="719"/>
      <c r="M2322" s="450">
        <v>14</v>
      </c>
      <c r="N2322" s="450">
        <v>14</v>
      </c>
      <c r="O2322" s="726">
        <f t="shared" si="76"/>
        <v>1</v>
      </c>
      <c r="P2322" s="727">
        <v>1</v>
      </c>
      <c r="Q2322" s="352">
        <f t="shared" si="77"/>
        <v>99.999999999999986</v>
      </c>
      <c r="R2322" s="348"/>
    </row>
    <row r="2323" spans="1:18" s="721" customFormat="1" ht="15">
      <c r="A2323" s="714" t="s">
        <v>4</v>
      </c>
      <c r="B2323" s="526" t="s">
        <v>3</v>
      </c>
      <c r="C2323" s="715" t="s">
        <v>1914</v>
      </c>
      <c r="D2323" s="526" t="s">
        <v>3178</v>
      </c>
      <c r="E2323" s="716"/>
      <c r="F2323" s="717" t="s">
        <v>137</v>
      </c>
      <c r="G2323" s="715" t="s">
        <v>1949</v>
      </c>
      <c r="H2323" s="715" t="s">
        <v>3246</v>
      </c>
      <c r="I2323" s="526" t="s">
        <v>5</v>
      </c>
      <c r="J2323" s="526" t="s">
        <v>66</v>
      </c>
      <c r="K2323" s="718">
        <v>1</v>
      </c>
      <c r="L2323" s="719"/>
      <c r="M2323" s="450">
        <v>18</v>
      </c>
      <c r="N2323" s="450">
        <v>18</v>
      </c>
      <c r="O2323" s="726">
        <f t="shared" si="76"/>
        <v>1</v>
      </c>
      <c r="P2323" s="727">
        <v>1</v>
      </c>
      <c r="Q2323" s="352">
        <f t="shared" si="77"/>
        <v>100</v>
      </c>
      <c r="R2323" s="348"/>
    </row>
    <row r="2324" spans="1:18" s="721" customFormat="1" ht="15">
      <c r="A2324" s="714" t="s">
        <v>4</v>
      </c>
      <c r="B2324" s="526" t="s">
        <v>3</v>
      </c>
      <c r="C2324" s="715" t="s">
        <v>1914</v>
      </c>
      <c r="D2324" s="526" t="s">
        <v>3157</v>
      </c>
      <c r="E2324" s="716"/>
      <c r="F2324" s="717" t="s">
        <v>137</v>
      </c>
      <c r="G2324" s="715" t="s">
        <v>1949</v>
      </c>
      <c r="H2324" s="715" t="s">
        <v>3246</v>
      </c>
      <c r="I2324" s="526" t="s">
        <v>5</v>
      </c>
      <c r="J2324" s="526" t="s">
        <v>66</v>
      </c>
      <c r="K2324" s="718">
        <v>1</v>
      </c>
      <c r="L2324" s="719"/>
      <c r="M2324" s="450">
        <v>147</v>
      </c>
      <c r="N2324" s="450">
        <v>147</v>
      </c>
      <c r="O2324" s="726">
        <f t="shared" si="76"/>
        <v>1</v>
      </c>
      <c r="P2324" s="727">
        <v>1</v>
      </c>
      <c r="Q2324" s="352">
        <f t="shared" si="77"/>
        <v>100</v>
      </c>
      <c r="R2324" s="348"/>
    </row>
    <row r="2325" spans="1:18" s="721" customFormat="1" ht="15">
      <c r="A2325" s="714" t="s">
        <v>4</v>
      </c>
      <c r="B2325" s="526" t="s">
        <v>3</v>
      </c>
      <c r="C2325" s="715" t="s">
        <v>1914</v>
      </c>
      <c r="D2325" s="526" t="s">
        <v>3158</v>
      </c>
      <c r="E2325" s="716"/>
      <c r="F2325" s="717" t="s">
        <v>137</v>
      </c>
      <c r="G2325" s="715" t="s">
        <v>1949</v>
      </c>
      <c r="H2325" s="715" t="s">
        <v>3246</v>
      </c>
      <c r="I2325" s="526" t="s">
        <v>5</v>
      </c>
      <c r="J2325" s="526" t="s">
        <v>66</v>
      </c>
      <c r="K2325" s="718">
        <v>1</v>
      </c>
      <c r="L2325" s="719"/>
      <c r="M2325" s="450">
        <v>303</v>
      </c>
      <c r="N2325" s="450">
        <v>303</v>
      </c>
      <c r="O2325" s="726">
        <f t="shared" si="76"/>
        <v>1</v>
      </c>
      <c r="P2325" s="727">
        <v>1</v>
      </c>
      <c r="Q2325" s="352">
        <f t="shared" si="77"/>
        <v>100</v>
      </c>
      <c r="R2325" s="348"/>
    </row>
    <row r="2326" spans="1:18" s="721" customFormat="1" ht="15">
      <c r="A2326" s="714" t="s">
        <v>4</v>
      </c>
      <c r="B2326" s="526" t="s">
        <v>3</v>
      </c>
      <c r="C2326" s="715" t="s">
        <v>1914</v>
      </c>
      <c r="D2326" s="526" t="s">
        <v>3163</v>
      </c>
      <c r="E2326" s="716"/>
      <c r="F2326" s="717" t="s">
        <v>137</v>
      </c>
      <c r="G2326" s="715" t="s">
        <v>1949</v>
      </c>
      <c r="H2326" s="715" t="s">
        <v>3246</v>
      </c>
      <c r="I2326" s="526" t="s">
        <v>5</v>
      </c>
      <c r="J2326" s="526" t="s">
        <v>66</v>
      </c>
      <c r="K2326" s="718">
        <v>1</v>
      </c>
      <c r="L2326" s="719"/>
      <c r="M2326" s="450">
        <v>132</v>
      </c>
      <c r="N2326" s="450">
        <v>132</v>
      </c>
      <c r="O2326" s="726">
        <f t="shared" si="76"/>
        <v>1</v>
      </c>
      <c r="P2326" s="727">
        <v>1</v>
      </c>
      <c r="Q2326" s="352">
        <f t="shared" si="77"/>
        <v>100</v>
      </c>
      <c r="R2326" s="348"/>
    </row>
    <row r="2327" spans="1:18" s="721" customFormat="1" ht="15">
      <c r="A2327" s="714" t="s">
        <v>4</v>
      </c>
      <c r="B2327" s="526" t="s">
        <v>3</v>
      </c>
      <c r="C2327" s="715" t="s">
        <v>1915</v>
      </c>
      <c r="D2327" s="526" t="s">
        <v>3157</v>
      </c>
      <c r="E2327" s="716" t="s">
        <v>3180</v>
      </c>
      <c r="F2327" s="717" t="s">
        <v>137</v>
      </c>
      <c r="G2327" s="715" t="s">
        <v>1949</v>
      </c>
      <c r="H2327" s="715" t="s">
        <v>3246</v>
      </c>
      <c r="I2327" s="526" t="s">
        <v>5</v>
      </c>
      <c r="J2327" s="526" t="s">
        <v>66</v>
      </c>
      <c r="K2327" s="718">
        <v>1</v>
      </c>
      <c r="L2327" s="719"/>
      <c r="M2327" s="450">
        <v>31</v>
      </c>
      <c r="N2327" s="450">
        <v>31</v>
      </c>
      <c r="O2327" s="726">
        <f t="shared" si="76"/>
        <v>1</v>
      </c>
      <c r="P2327" s="727">
        <v>1</v>
      </c>
      <c r="Q2327" s="352">
        <f t="shared" si="77"/>
        <v>100</v>
      </c>
      <c r="R2327" s="348"/>
    </row>
    <row r="2328" spans="1:18" s="721" customFormat="1" ht="15">
      <c r="A2328" s="714" t="s">
        <v>4</v>
      </c>
      <c r="B2328" s="526" t="s">
        <v>3</v>
      </c>
      <c r="C2328" s="715" t="s">
        <v>1916</v>
      </c>
      <c r="D2328" s="526" t="s">
        <v>3178</v>
      </c>
      <c r="E2328" s="716"/>
      <c r="F2328" s="717" t="s">
        <v>137</v>
      </c>
      <c r="G2328" s="715" t="s">
        <v>1949</v>
      </c>
      <c r="H2328" s="715" t="s">
        <v>3246</v>
      </c>
      <c r="I2328" s="526" t="s">
        <v>5</v>
      </c>
      <c r="J2328" s="526" t="s">
        <v>66</v>
      </c>
      <c r="K2328" s="718">
        <v>1</v>
      </c>
      <c r="L2328" s="719"/>
      <c r="M2328" s="450">
        <v>47</v>
      </c>
      <c r="N2328" s="450">
        <v>47</v>
      </c>
      <c r="O2328" s="726">
        <f t="shared" si="76"/>
        <v>1</v>
      </c>
      <c r="P2328" s="727">
        <v>1</v>
      </c>
      <c r="Q2328" s="352">
        <f t="shared" si="77"/>
        <v>100</v>
      </c>
      <c r="R2328" s="348"/>
    </row>
    <row r="2329" spans="1:18" s="721" customFormat="1" ht="15">
      <c r="A2329" s="714" t="s">
        <v>4</v>
      </c>
      <c r="B2329" s="526" t="s">
        <v>3</v>
      </c>
      <c r="C2329" s="715" t="s">
        <v>1916</v>
      </c>
      <c r="D2329" s="526" t="s">
        <v>3157</v>
      </c>
      <c r="E2329" s="716" t="s">
        <v>3181</v>
      </c>
      <c r="F2329" s="717" t="s">
        <v>137</v>
      </c>
      <c r="G2329" s="715" t="s">
        <v>1949</v>
      </c>
      <c r="H2329" s="715" t="s">
        <v>3246</v>
      </c>
      <c r="I2329" s="526" t="s">
        <v>5</v>
      </c>
      <c r="J2329" s="526" t="s">
        <v>66</v>
      </c>
      <c r="K2329" s="718">
        <v>1</v>
      </c>
      <c r="L2329" s="719"/>
      <c r="M2329" s="450">
        <v>23</v>
      </c>
      <c r="N2329" s="450">
        <v>23</v>
      </c>
      <c r="O2329" s="726">
        <f t="shared" si="76"/>
        <v>1</v>
      </c>
      <c r="P2329" s="727">
        <v>1</v>
      </c>
      <c r="Q2329" s="352">
        <f t="shared" si="77"/>
        <v>100</v>
      </c>
      <c r="R2329" s="348"/>
    </row>
    <row r="2330" spans="1:18" s="721" customFormat="1" ht="15">
      <c r="A2330" s="714" t="s">
        <v>4</v>
      </c>
      <c r="B2330" s="526" t="s">
        <v>3</v>
      </c>
      <c r="C2330" s="715" t="s">
        <v>1917</v>
      </c>
      <c r="D2330" s="526" t="s">
        <v>3157</v>
      </c>
      <c r="E2330" s="716" t="s">
        <v>3182</v>
      </c>
      <c r="F2330" s="717" t="s">
        <v>137</v>
      </c>
      <c r="G2330" s="715" t="s">
        <v>1949</v>
      </c>
      <c r="H2330" s="715" t="s">
        <v>3246</v>
      </c>
      <c r="I2330" s="526" t="s">
        <v>5</v>
      </c>
      <c r="J2330" s="526" t="s">
        <v>66</v>
      </c>
      <c r="K2330" s="718">
        <v>1</v>
      </c>
      <c r="L2330" s="719"/>
      <c r="M2330" s="450">
        <v>42</v>
      </c>
      <c r="N2330" s="450">
        <v>42</v>
      </c>
      <c r="O2330" s="726">
        <f t="shared" si="76"/>
        <v>1</v>
      </c>
      <c r="P2330" s="727">
        <v>1</v>
      </c>
      <c r="Q2330" s="352">
        <f t="shared" si="77"/>
        <v>100</v>
      </c>
      <c r="R2330" s="348"/>
    </row>
    <row r="2331" spans="1:18" s="721" customFormat="1" ht="15">
      <c r="A2331" s="714" t="s">
        <v>4</v>
      </c>
      <c r="B2331" s="526" t="s">
        <v>3</v>
      </c>
      <c r="C2331" s="715" t="s">
        <v>1917</v>
      </c>
      <c r="D2331" s="526" t="s">
        <v>3158</v>
      </c>
      <c r="E2331" s="716" t="s">
        <v>3183</v>
      </c>
      <c r="F2331" s="717" t="s">
        <v>137</v>
      </c>
      <c r="G2331" s="715" t="s">
        <v>1949</v>
      </c>
      <c r="H2331" s="715" t="s">
        <v>3246</v>
      </c>
      <c r="I2331" s="526" t="s">
        <v>5</v>
      </c>
      <c r="J2331" s="526" t="s">
        <v>66</v>
      </c>
      <c r="K2331" s="718">
        <v>1</v>
      </c>
      <c r="L2331" s="719"/>
      <c r="M2331" s="450">
        <v>22</v>
      </c>
      <c r="N2331" s="450">
        <v>22</v>
      </c>
      <c r="O2331" s="726">
        <f t="shared" si="76"/>
        <v>1</v>
      </c>
      <c r="P2331" s="727">
        <v>1</v>
      </c>
      <c r="Q2331" s="352">
        <f t="shared" si="77"/>
        <v>100</v>
      </c>
      <c r="R2331" s="348"/>
    </row>
    <row r="2332" spans="1:18" s="721" customFormat="1" ht="15">
      <c r="A2332" s="714" t="s">
        <v>4</v>
      </c>
      <c r="B2332" s="526" t="s">
        <v>3</v>
      </c>
      <c r="C2332" s="715" t="s">
        <v>1919</v>
      </c>
      <c r="D2332" s="526" t="s">
        <v>3184</v>
      </c>
      <c r="E2332" s="716"/>
      <c r="F2332" s="717" t="s">
        <v>137</v>
      </c>
      <c r="G2332" s="715" t="s">
        <v>1949</v>
      </c>
      <c r="H2332" s="715" t="s">
        <v>3246</v>
      </c>
      <c r="I2332" s="526" t="s">
        <v>5</v>
      </c>
      <c r="J2332" s="526" t="s">
        <v>66</v>
      </c>
      <c r="K2332" s="718">
        <v>1</v>
      </c>
      <c r="L2332" s="719"/>
      <c r="M2332" s="450">
        <v>109</v>
      </c>
      <c r="N2332" s="450">
        <v>109</v>
      </c>
      <c r="O2332" s="726">
        <f t="shared" si="76"/>
        <v>1</v>
      </c>
      <c r="P2332" s="727">
        <v>1</v>
      </c>
      <c r="Q2332" s="352">
        <f t="shared" si="77"/>
        <v>99.999999999999986</v>
      </c>
      <c r="R2332" s="348"/>
    </row>
    <row r="2333" spans="1:18" s="721" customFormat="1" ht="15">
      <c r="A2333" s="714" t="s">
        <v>4</v>
      </c>
      <c r="B2333" s="526" t="s">
        <v>3</v>
      </c>
      <c r="C2333" s="715" t="s">
        <v>1919</v>
      </c>
      <c r="D2333" s="526" t="s">
        <v>3178</v>
      </c>
      <c r="E2333" s="716"/>
      <c r="F2333" s="717" t="s">
        <v>137</v>
      </c>
      <c r="G2333" s="715" t="s">
        <v>1949</v>
      </c>
      <c r="H2333" s="715" t="s">
        <v>3246</v>
      </c>
      <c r="I2333" s="526" t="s">
        <v>5</v>
      </c>
      <c r="J2333" s="526" t="s">
        <v>66</v>
      </c>
      <c r="K2333" s="718">
        <v>1</v>
      </c>
      <c r="L2333" s="719"/>
      <c r="M2333" s="450">
        <v>913</v>
      </c>
      <c r="N2333" s="450">
        <v>913</v>
      </c>
      <c r="O2333" s="726">
        <f t="shared" si="76"/>
        <v>1</v>
      </c>
      <c r="P2333" s="727">
        <v>1</v>
      </c>
      <c r="Q2333" s="352">
        <f t="shared" si="77"/>
        <v>99.999999999999986</v>
      </c>
      <c r="R2333" s="348"/>
    </row>
    <row r="2334" spans="1:18" s="721" customFormat="1" ht="15">
      <c r="A2334" s="714" t="s">
        <v>4</v>
      </c>
      <c r="B2334" s="526" t="s">
        <v>3</v>
      </c>
      <c r="C2334" s="715" t="s">
        <v>1919</v>
      </c>
      <c r="D2334" s="526" t="s">
        <v>3157</v>
      </c>
      <c r="E2334" s="716" t="s">
        <v>3185</v>
      </c>
      <c r="F2334" s="717" t="s">
        <v>137</v>
      </c>
      <c r="G2334" s="715" t="s">
        <v>1949</v>
      </c>
      <c r="H2334" s="715" t="s">
        <v>3246</v>
      </c>
      <c r="I2334" s="526" t="s">
        <v>5</v>
      </c>
      <c r="J2334" s="526" t="s">
        <v>66</v>
      </c>
      <c r="K2334" s="718">
        <v>1</v>
      </c>
      <c r="L2334" s="719"/>
      <c r="M2334" s="450">
        <v>34</v>
      </c>
      <c r="N2334" s="450">
        <v>34</v>
      </c>
      <c r="O2334" s="726">
        <f t="shared" si="76"/>
        <v>1</v>
      </c>
      <c r="P2334" s="727">
        <v>1</v>
      </c>
      <c r="Q2334" s="352">
        <f t="shared" si="77"/>
        <v>99.999999999999986</v>
      </c>
      <c r="R2334" s="348"/>
    </row>
    <row r="2335" spans="1:18" s="721" customFormat="1" ht="15">
      <c r="A2335" s="714" t="s">
        <v>4</v>
      </c>
      <c r="B2335" s="526" t="s">
        <v>3</v>
      </c>
      <c r="C2335" s="715" t="s">
        <v>1920</v>
      </c>
      <c r="D2335" s="526" t="s">
        <v>3178</v>
      </c>
      <c r="E2335" s="716"/>
      <c r="F2335" s="717" t="s">
        <v>137</v>
      </c>
      <c r="G2335" s="715" t="s">
        <v>1949</v>
      </c>
      <c r="H2335" s="715" t="s">
        <v>3246</v>
      </c>
      <c r="I2335" s="526" t="s">
        <v>5</v>
      </c>
      <c r="J2335" s="526" t="s">
        <v>66</v>
      </c>
      <c r="K2335" s="718">
        <v>1</v>
      </c>
      <c r="L2335" s="719"/>
      <c r="M2335" s="450">
        <v>18</v>
      </c>
      <c r="N2335" s="450">
        <v>18</v>
      </c>
      <c r="O2335" s="726">
        <f t="shared" si="76"/>
        <v>1</v>
      </c>
      <c r="P2335" s="727">
        <v>1</v>
      </c>
      <c r="Q2335" s="352">
        <f t="shared" si="77"/>
        <v>100</v>
      </c>
      <c r="R2335" s="348"/>
    </row>
    <row r="2336" spans="1:18" s="721" customFormat="1" ht="15">
      <c r="A2336" s="714" t="s">
        <v>4</v>
      </c>
      <c r="B2336" s="526" t="s">
        <v>3</v>
      </c>
      <c r="C2336" s="715" t="s">
        <v>1920</v>
      </c>
      <c r="D2336" s="526" t="s">
        <v>3157</v>
      </c>
      <c r="E2336" s="716"/>
      <c r="F2336" s="717" t="s">
        <v>137</v>
      </c>
      <c r="G2336" s="715" t="s">
        <v>1949</v>
      </c>
      <c r="H2336" s="715" t="s">
        <v>3246</v>
      </c>
      <c r="I2336" s="526" t="s">
        <v>5</v>
      </c>
      <c r="J2336" s="526" t="s">
        <v>66</v>
      </c>
      <c r="K2336" s="718">
        <v>1</v>
      </c>
      <c r="L2336" s="719"/>
      <c r="M2336" s="450">
        <v>84</v>
      </c>
      <c r="N2336" s="450">
        <v>84</v>
      </c>
      <c r="O2336" s="726">
        <f t="shared" si="76"/>
        <v>1</v>
      </c>
      <c r="P2336" s="727">
        <v>1</v>
      </c>
      <c r="Q2336" s="352">
        <f t="shared" si="77"/>
        <v>100</v>
      </c>
      <c r="R2336" s="348"/>
    </row>
    <row r="2337" spans="1:18" s="721" customFormat="1" ht="15">
      <c r="A2337" s="714" t="s">
        <v>4</v>
      </c>
      <c r="B2337" s="526" t="s">
        <v>3</v>
      </c>
      <c r="C2337" s="715" t="s">
        <v>1920</v>
      </c>
      <c r="D2337" s="526" t="s">
        <v>3158</v>
      </c>
      <c r="E2337" s="716"/>
      <c r="F2337" s="717" t="s">
        <v>137</v>
      </c>
      <c r="G2337" s="715" t="s">
        <v>1949</v>
      </c>
      <c r="H2337" s="715" t="s">
        <v>3246</v>
      </c>
      <c r="I2337" s="526" t="s">
        <v>5</v>
      </c>
      <c r="J2337" s="526" t="s">
        <v>66</v>
      </c>
      <c r="K2337" s="718">
        <v>1</v>
      </c>
      <c r="L2337" s="719"/>
      <c r="M2337" s="450">
        <v>88</v>
      </c>
      <c r="N2337" s="450">
        <v>88</v>
      </c>
      <c r="O2337" s="726">
        <f t="shared" si="76"/>
        <v>1</v>
      </c>
      <c r="P2337" s="727">
        <v>1</v>
      </c>
      <c r="Q2337" s="352">
        <f t="shared" si="77"/>
        <v>100</v>
      </c>
      <c r="R2337" s="348"/>
    </row>
    <row r="2338" spans="1:18" s="721" customFormat="1" ht="15">
      <c r="A2338" s="714" t="s">
        <v>4</v>
      </c>
      <c r="B2338" s="526" t="s">
        <v>3</v>
      </c>
      <c r="C2338" s="715" t="s">
        <v>1920</v>
      </c>
      <c r="D2338" s="526" t="s">
        <v>3163</v>
      </c>
      <c r="E2338" s="716" t="s">
        <v>3186</v>
      </c>
      <c r="F2338" s="717" t="s">
        <v>137</v>
      </c>
      <c r="G2338" s="715" t="s">
        <v>1949</v>
      </c>
      <c r="H2338" s="715" t="s">
        <v>3246</v>
      </c>
      <c r="I2338" s="526" t="s">
        <v>5</v>
      </c>
      <c r="J2338" s="526" t="s">
        <v>66</v>
      </c>
      <c r="K2338" s="718">
        <v>1</v>
      </c>
      <c r="L2338" s="719"/>
      <c r="M2338" s="450">
        <v>26</v>
      </c>
      <c r="N2338" s="450">
        <v>26</v>
      </c>
      <c r="O2338" s="726">
        <f t="shared" si="76"/>
        <v>1</v>
      </c>
      <c r="P2338" s="727">
        <v>1</v>
      </c>
      <c r="Q2338" s="352">
        <f t="shared" si="77"/>
        <v>100</v>
      </c>
      <c r="R2338" s="348"/>
    </row>
    <row r="2339" spans="1:18" s="721" customFormat="1" ht="15">
      <c r="A2339" s="714" t="s">
        <v>4</v>
      </c>
      <c r="B2339" s="526" t="s">
        <v>591</v>
      </c>
      <c r="C2339" s="715" t="s">
        <v>1914</v>
      </c>
      <c r="D2339" s="526" t="s">
        <v>3163</v>
      </c>
      <c r="E2339" s="716"/>
      <c r="F2339" s="717" t="s">
        <v>137</v>
      </c>
      <c r="G2339" s="715" t="s">
        <v>1949</v>
      </c>
      <c r="H2339" s="715" t="s">
        <v>3246</v>
      </c>
      <c r="I2339" s="526" t="s">
        <v>5</v>
      </c>
      <c r="J2339" s="526" t="s">
        <v>66</v>
      </c>
      <c r="K2339" s="718">
        <v>1</v>
      </c>
      <c r="L2339" s="719"/>
      <c r="M2339" s="450">
        <v>41</v>
      </c>
      <c r="N2339" s="450">
        <v>41</v>
      </c>
      <c r="O2339" s="726">
        <f t="shared" si="76"/>
        <v>1</v>
      </c>
      <c r="P2339" s="727">
        <v>1</v>
      </c>
      <c r="Q2339" s="352">
        <f t="shared" si="77"/>
        <v>100</v>
      </c>
      <c r="R2339" s="348"/>
    </row>
    <row r="2340" spans="1:18" s="721" customFormat="1" ht="15">
      <c r="A2340" s="714" t="s">
        <v>4</v>
      </c>
      <c r="B2340" s="526" t="s">
        <v>591</v>
      </c>
      <c r="C2340" s="715" t="s">
        <v>1914</v>
      </c>
      <c r="D2340" s="526" t="s">
        <v>3164</v>
      </c>
      <c r="E2340" s="716"/>
      <c r="F2340" s="717" t="s">
        <v>137</v>
      </c>
      <c r="G2340" s="715" t="s">
        <v>1949</v>
      </c>
      <c r="H2340" s="715" t="s">
        <v>3246</v>
      </c>
      <c r="I2340" s="526" t="s">
        <v>5</v>
      </c>
      <c r="J2340" s="526" t="s">
        <v>66</v>
      </c>
      <c r="K2340" s="718">
        <v>1</v>
      </c>
      <c r="L2340" s="719"/>
      <c r="M2340" s="450">
        <v>33</v>
      </c>
      <c r="N2340" s="450">
        <v>33</v>
      </c>
      <c r="O2340" s="726">
        <f t="shared" si="76"/>
        <v>1</v>
      </c>
      <c r="P2340" s="727">
        <v>1</v>
      </c>
      <c r="Q2340" s="352">
        <f t="shared" si="77"/>
        <v>100</v>
      </c>
      <c r="R2340" s="348"/>
    </row>
    <row r="2341" spans="1:18" s="721" customFormat="1" ht="15">
      <c r="A2341" s="714" t="s">
        <v>4</v>
      </c>
      <c r="B2341" s="526" t="s">
        <v>591</v>
      </c>
      <c r="C2341" s="715" t="s">
        <v>1916</v>
      </c>
      <c r="D2341" s="526" t="s">
        <v>3163</v>
      </c>
      <c r="E2341" s="716" t="s">
        <v>3187</v>
      </c>
      <c r="F2341" s="717" t="s">
        <v>137</v>
      </c>
      <c r="G2341" s="715" t="s">
        <v>1949</v>
      </c>
      <c r="H2341" s="715" t="s">
        <v>3246</v>
      </c>
      <c r="I2341" s="526" t="s">
        <v>5</v>
      </c>
      <c r="J2341" s="526" t="s">
        <v>66</v>
      </c>
      <c r="K2341" s="718">
        <v>1</v>
      </c>
      <c r="L2341" s="719"/>
      <c r="M2341" s="450">
        <v>12</v>
      </c>
      <c r="N2341" s="450">
        <v>12</v>
      </c>
      <c r="O2341" s="726">
        <f t="shared" si="76"/>
        <v>1</v>
      </c>
      <c r="P2341" s="727">
        <v>1</v>
      </c>
      <c r="Q2341" s="352">
        <f t="shared" si="77"/>
        <v>100</v>
      </c>
      <c r="R2341" s="348"/>
    </row>
    <row r="2342" spans="1:18" s="721" customFormat="1" ht="15">
      <c r="A2342" s="714" t="s">
        <v>4</v>
      </c>
      <c r="B2342" s="526" t="s">
        <v>591</v>
      </c>
      <c r="C2342" s="715" t="s">
        <v>1917</v>
      </c>
      <c r="D2342" s="526" t="s">
        <v>3163</v>
      </c>
      <c r="E2342" s="716" t="s">
        <v>3188</v>
      </c>
      <c r="F2342" s="717" t="s">
        <v>137</v>
      </c>
      <c r="G2342" s="715" t="s">
        <v>1949</v>
      </c>
      <c r="H2342" s="715" t="s">
        <v>3246</v>
      </c>
      <c r="I2342" s="526" t="s">
        <v>5</v>
      </c>
      <c r="J2342" s="526" t="s">
        <v>66</v>
      </c>
      <c r="K2342" s="718">
        <v>1</v>
      </c>
      <c r="L2342" s="719"/>
      <c r="M2342" s="450">
        <v>62</v>
      </c>
      <c r="N2342" s="450">
        <v>62</v>
      </c>
      <c r="O2342" s="726">
        <f t="shared" si="76"/>
        <v>1</v>
      </c>
      <c r="P2342" s="727">
        <v>1</v>
      </c>
      <c r="Q2342" s="352">
        <f t="shared" si="77"/>
        <v>100</v>
      </c>
      <c r="R2342" s="348"/>
    </row>
    <row r="2343" spans="1:18" s="721" customFormat="1" ht="15">
      <c r="A2343" s="714" t="s">
        <v>4</v>
      </c>
      <c r="B2343" s="526" t="s">
        <v>591</v>
      </c>
      <c r="C2343" s="715" t="s">
        <v>1917</v>
      </c>
      <c r="D2343" s="526" t="s">
        <v>3164</v>
      </c>
      <c r="E2343" s="716"/>
      <c r="F2343" s="717" t="s">
        <v>137</v>
      </c>
      <c r="G2343" s="715" t="s">
        <v>1949</v>
      </c>
      <c r="H2343" s="715" t="s">
        <v>3246</v>
      </c>
      <c r="I2343" s="526" t="s">
        <v>5</v>
      </c>
      <c r="J2343" s="526" t="s">
        <v>66</v>
      </c>
      <c r="K2343" s="718">
        <v>1</v>
      </c>
      <c r="L2343" s="719"/>
      <c r="M2343" s="450">
        <v>25</v>
      </c>
      <c r="N2343" s="450">
        <v>25</v>
      </c>
      <c r="O2343" s="726">
        <f t="shared" si="76"/>
        <v>1</v>
      </c>
      <c r="P2343" s="727">
        <v>1</v>
      </c>
      <c r="Q2343" s="352">
        <f t="shared" si="77"/>
        <v>100</v>
      </c>
      <c r="R2343" s="348"/>
    </row>
    <row r="2344" spans="1:18" s="721" customFormat="1" ht="15">
      <c r="A2344" s="714" t="s">
        <v>4</v>
      </c>
      <c r="B2344" s="526" t="s">
        <v>591</v>
      </c>
      <c r="C2344" s="715" t="s">
        <v>1920</v>
      </c>
      <c r="D2344" s="526" t="s">
        <v>3164</v>
      </c>
      <c r="E2344" s="716"/>
      <c r="F2344" s="717" t="s">
        <v>137</v>
      </c>
      <c r="G2344" s="715" t="s">
        <v>1949</v>
      </c>
      <c r="H2344" s="715" t="s">
        <v>3246</v>
      </c>
      <c r="I2344" s="526" t="s">
        <v>5</v>
      </c>
      <c r="J2344" s="526" t="s">
        <v>66</v>
      </c>
      <c r="K2344" s="718">
        <v>1</v>
      </c>
      <c r="L2344" s="719"/>
      <c r="M2344" s="450">
        <v>26</v>
      </c>
      <c r="N2344" s="450">
        <v>26</v>
      </c>
      <c r="O2344" s="726">
        <f t="shared" si="76"/>
        <v>1</v>
      </c>
      <c r="P2344" s="727">
        <v>1</v>
      </c>
      <c r="Q2344" s="352">
        <f t="shared" si="77"/>
        <v>100</v>
      </c>
      <c r="R2344" s="348"/>
    </row>
  </sheetData>
  <autoFilter ref="A4:T2344"/>
  <dataValidations count="1">
    <dataValidation type="list" allowBlank="1" showInputMessage="1" showErrorMessage="1" sqref="I5:J2344 A5:A2344 D5:D2344">
      <formula1>#REF!</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sheetPr codeName="Sheet19">
    <pageSetUpPr fitToPage="1"/>
  </sheetPr>
  <dimension ref="A1:W804"/>
  <sheetViews>
    <sheetView workbookViewId="0"/>
  </sheetViews>
  <sheetFormatPr baseColWidth="10" defaultColWidth="11.42578125" defaultRowHeight="12.75"/>
  <cols>
    <col min="1" max="1" width="8.28515625" style="543" customWidth="1"/>
    <col min="2" max="2" width="41.28515625" style="543" customWidth="1"/>
    <col min="3" max="3" width="14.5703125" style="543" customWidth="1"/>
    <col min="4" max="4" width="9.42578125" style="543" customWidth="1"/>
    <col min="5" max="5" width="22.85546875" style="543" customWidth="1"/>
    <col min="6" max="6" width="14.7109375" style="543" customWidth="1"/>
    <col min="7" max="7" width="13.42578125" style="543" customWidth="1"/>
    <col min="8" max="8" width="13.28515625" style="543" customWidth="1"/>
    <col min="9" max="9" width="10.42578125" style="543" customWidth="1"/>
    <col min="10" max="10" width="12.85546875" style="543" customWidth="1"/>
    <col min="11" max="11" width="14.42578125" style="543" customWidth="1"/>
    <col min="12" max="12" width="12.5703125" style="543" customWidth="1"/>
    <col min="13" max="18" width="15.7109375" style="543" customWidth="1"/>
    <col min="19" max="16384" width="11.42578125" style="543"/>
  </cols>
  <sheetData>
    <row r="1" spans="1:23" ht="13.5" thickBot="1">
      <c r="A1" s="549" t="s">
        <v>262</v>
      </c>
      <c r="I1" s="550"/>
      <c r="O1" s="550"/>
      <c r="P1" s="550"/>
      <c r="Q1" s="550"/>
      <c r="R1" s="550"/>
      <c r="S1" s="550"/>
      <c r="T1" s="550"/>
      <c r="U1" s="550"/>
      <c r="V1" s="551"/>
      <c r="W1" s="551"/>
    </row>
    <row r="2" spans="1:23">
      <c r="A2" s="215"/>
      <c r="B2" s="544"/>
      <c r="C2" s="544"/>
      <c r="D2" s="544"/>
      <c r="E2" s="544"/>
      <c r="F2" s="544"/>
      <c r="G2" s="544"/>
      <c r="H2" s="544"/>
      <c r="I2" s="544"/>
      <c r="J2" s="544"/>
      <c r="K2" s="544"/>
      <c r="L2" s="544"/>
      <c r="M2" s="544"/>
      <c r="N2" s="544"/>
      <c r="O2" s="544"/>
      <c r="P2" s="544"/>
      <c r="Q2" s="645" t="s">
        <v>2168</v>
      </c>
      <c r="R2" s="240" t="s">
        <v>3245</v>
      </c>
      <c r="S2" s="550"/>
      <c r="T2" s="550"/>
      <c r="U2" s="550"/>
      <c r="V2" s="551"/>
      <c r="W2" s="538"/>
    </row>
    <row r="3" spans="1:23" ht="13.5" thickBot="1">
      <c r="A3" s="468"/>
      <c r="B3" s="544"/>
      <c r="C3" s="544"/>
      <c r="D3" s="544"/>
      <c r="E3" s="544"/>
      <c r="F3" s="544"/>
      <c r="G3" s="544"/>
      <c r="H3" s="544"/>
      <c r="I3" s="544"/>
      <c r="J3" s="544"/>
      <c r="K3" s="544"/>
      <c r="L3" s="544"/>
      <c r="M3" s="544"/>
      <c r="N3" s="544"/>
      <c r="O3" s="544"/>
      <c r="P3" s="544"/>
      <c r="Q3" s="332" t="s">
        <v>2167</v>
      </c>
      <c r="R3" s="343">
        <v>2018</v>
      </c>
      <c r="S3" s="27"/>
      <c r="T3" s="28"/>
      <c r="U3" s="28"/>
      <c r="V3" s="29"/>
      <c r="W3" s="30"/>
    </row>
    <row r="4" spans="1:23" ht="51.75" thickBot="1">
      <c r="A4" s="41" t="s">
        <v>0</v>
      </c>
      <c r="B4" s="42" t="s">
        <v>24</v>
      </c>
      <c r="C4" s="43" t="s">
        <v>23</v>
      </c>
      <c r="D4" s="38" t="s">
        <v>136</v>
      </c>
      <c r="E4" s="44" t="s">
        <v>157</v>
      </c>
      <c r="F4" s="44" t="s">
        <v>16</v>
      </c>
      <c r="G4" s="7" t="s">
        <v>158</v>
      </c>
      <c r="H4" s="417" t="s">
        <v>125</v>
      </c>
      <c r="I4" s="194" t="s">
        <v>2216</v>
      </c>
      <c r="J4" s="418" t="s">
        <v>61</v>
      </c>
      <c r="K4" s="39" t="s">
        <v>159</v>
      </c>
      <c r="L4" s="45" t="s">
        <v>13</v>
      </c>
      <c r="M4" s="194" t="s">
        <v>2210</v>
      </c>
      <c r="N4" s="194" t="s">
        <v>2211</v>
      </c>
      <c r="O4" s="195" t="s">
        <v>2212</v>
      </c>
      <c r="P4" s="195" t="s">
        <v>2217</v>
      </c>
      <c r="Q4" s="195" t="s">
        <v>2214</v>
      </c>
      <c r="R4" s="195" t="s">
        <v>2215</v>
      </c>
      <c r="S4" s="116"/>
      <c r="T4" s="117"/>
      <c r="U4" s="117"/>
      <c r="V4" s="550"/>
      <c r="W4" s="550"/>
    </row>
    <row r="5" spans="1:23" s="92" customFormat="1">
      <c r="A5" s="519" t="s">
        <v>4</v>
      </c>
      <c r="B5" s="346" t="s">
        <v>3193</v>
      </c>
      <c r="C5" s="346" t="s">
        <v>1766</v>
      </c>
      <c r="D5" s="526" t="s">
        <v>137</v>
      </c>
      <c r="E5" s="346" t="s">
        <v>2048</v>
      </c>
      <c r="F5" s="389" t="s">
        <v>11</v>
      </c>
      <c r="G5" s="460" t="s">
        <v>5</v>
      </c>
      <c r="H5" s="460" t="s">
        <v>29</v>
      </c>
      <c r="I5" s="348"/>
      <c r="J5" s="460" t="s">
        <v>66</v>
      </c>
      <c r="K5" s="524">
        <v>100</v>
      </c>
      <c r="L5" s="524"/>
      <c r="M5" s="348">
        <v>3</v>
      </c>
      <c r="N5" s="348">
        <v>2</v>
      </c>
      <c r="O5" s="351">
        <f>N5/M5</f>
        <v>0.66666666666666663</v>
      </c>
      <c r="P5" s="458">
        <v>66.666666666666657</v>
      </c>
      <c r="Q5" s="352">
        <f>N5/(M5*K5/100)</f>
        <v>0.66666666666666663</v>
      </c>
      <c r="R5" s="350" t="s">
        <v>3192</v>
      </c>
    </row>
    <row r="6" spans="1:23" s="92" customFormat="1">
      <c r="A6" s="519" t="s">
        <v>4</v>
      </c>
      <c r="B6" s="346" t="s">
        <v>3194</v>
      </c>
      <c r="C6" s="346" t="s">
        <v>1950</v>
      </c>
      <c r="D6" s="526" t="s">
        <v>137</v>
      </c>
      <c r="E6" s="346" t="s">
        <v>2048</v>
      </c>
      <c r="F6" s="389" t="s">
        <v>11</v>
      </c>
      <c r="G6" s="460" t="s">
        <v>6</v>
      </c>
      <c r="H6" s="460" t="s">
        <v>29</v>
      </c>
      <c r="I6" s="348"/>
      <c r="J6" s="460" t="s">
        <v>66</v>
      </c>
      <c r="K6" s="527">
        <v>38.554216867469883</v>
      </c>
      <c r="L6" s="524"/>
      <c r="M6" s="348">
        <v>83</v>
      </c>
      <c r="N6" s="348">
        <v>29</v>
      </c>
      <c r="O6" s="351">
        <f t="shared" ref="O6:O29" si="0">N6/M6</f>
        <v>0.3493975903614458</v>
      </c>
      <c r="P6" s="348">
        <v>90.625</v>
      </c>
      <c r="Q6" s="352">
        <f t="shared" ref="Q6:Q29" si="1">N6/(M6*K6/100)</f>
        <v>0.90624999999999978</v>
      </c>
      <c r="R6" s="350" t="s">
        <v>3192</v>
      </c>
    </row>
    <row r="7" spans="1:23" s="92" customFormat="1">
      <c r="A7" s="519" t="s">
        <v>4</v>
      </c>
      <c r="B7" s="346" t="s">
        <v>3195</v>
      </c>
      <c r="C7" s="346" t="s">
        <v>1950</v>
      </c>
      <c r="D7" s="526" t="s">
        <v>137</v>
      </c>
      <c r="E7" s="346" t="s">
        <v>2048</v>
      </c>
      <c r="F7" s="389" t="s">
        <v>11</v>
      </c>
      <c r="G7" s="460" t="s">
        <v>5</v>
      </c>
      <c r="H7" s="460" t="s">
        <v>29</v>
      </c>
      <c r="I7" s="348"/>
      <c r="J7" s="460" t="s">
        <v>66</v>
      </c>
      <c r="K7" s="527">
        <v>100</v>
      </c>
      <c r="L7" s="524"/>
      <c r="M7" s="348">
        <v>3</v>
      </c>
      <c r="N7" s="348">
        <v>1</v>
      </c>
      <c r="O7" s="351">
        <f t="shared" si="0"/>
        <v>0.33333333333333331</v>
      </c>
      <c r="P7" s="458">
        <v>33.333333333333329</v>
      </c>
      <c r="Q7" s="352">
        <f t="shared" si="1"/>
        <v>0.33333333333333331</v>
      </c>
      <c r="R7" s="350"/>
    </row>
    <row r="8" spans="1:23" s="92" customFormat="1">
      <c r="A8" s="519" t="s">
        <v>4</v>
      </c>
      <c r="B8" s="346" t="s">
        <v>3196</v>
      </c>
      <c r="C8" s="346" t="s">
        <v>1951</v>
      </c>
      <c r="D8" s="526" t="s">
        <v>137</v>
      </c>
      <c r="E8" s="346" t="s">
        <v>2048</v>
      </c>
      <c r="F8" s="389" t="s">
        <v>11</v>
      </c>
      <c r="G8" s="460" t="s">
        <v>5</v>
      </c>
      <c r="H8" s="460" t="s">
        <v>29</v>
      </c>
      <c r="I8" s="348"/>
      <c r="J8" s="460" t="s">
        <v>66</v>
      </c>
      <c r="K8" s="524">
        <v>100</v>
      </c>
      <c r="L8" s="524"/>
      <c r="M8" s="348">
        <v>25</v>
      </c>
      <c r="N8" s="348">
        <v>25</v>
      </c>
      <c r="O8" s="351">
        <f t="shared" si="0"/>
        <v>1</v>
      </c>
      <c r="P8" s="348">
        <v>100</v>
      </c>
      <c r="Q8" s="352">
        <f t="shared" si="1"/>
        <v>1</v>
      </c>
      <c r="R8" s="350"/>
    </row>
    <row r="9" spans="1:23" s="92" customFormat="1">
      <c r="A9" s="519" t="s">
        <v>4</v>
      </c>
      <c r="B9" s="346" t="s">
        <v>3193</v>
      </c>
      <c r="C9" s="346" t="s">
        <v>1951</v>
      </c>
      <c r="D9" s="526" t="s">
        <v>137</v>
      </c>
      <c r="E9" s="346" t="s">
        <v>2048</v>
      </c>
      <c r="F9" s="389" t="s">
        <v>11</v>
      </c>
      <c r="G9" s="460" t="s">
        <v>5</v>
      </c>
      <c r="H9" s="460" t="s">
        <v>29</v>
      </c>
      <c r="I9" s="348"/>
      <c r="J9" s="460" t="s">
        <v>66</v>
      </c>
      <c r="K9" s="524">
        <v>100</v>
      </c>
      <c r="L9" s="524"/>
      <c r="M9" s="348">
        <v>6</v>
      </c>
      <c r="N9" s="348">
        <v>4</v>
      </c>
      <c r="O9" s="351">
        <f t="shared" si="0"/>
        <v>0.66666666666666663</v>
      </c>
      <c r="P9" s="458">
        <v>66.666666666666657</v>
      </c>
      <c r="Q9" s="352">
        <f t="shared" si="1"/>
        <v>0.66666666666666663</v>
      </c>
      <c r="R9" s="350" t="s">
        <v>3192</v>
      </c>
    </row>
    <row r="10" spans="1:23" s="92" customFormat="1">
      <c r="A10" s="519" t="s">
        <v>4</v>
      </c>
      <c r="B10" s="346" t="s">
        <v>3195</v>
      </c>
      <c r="C10" s="346" t="s">
        <v>1951</v>
      </c>
      <c r="D10" s="526" t="s">
        <v>137</v>
      </c>
      <c r="E10" s="346" t="s">
        <v>2048</v>
      </c>
      <c r="F10" s="389" t="s">
        <v>11</v>
      </c>
      <c r="G10" s="460" t="s">
        <v>5</v>
      </c>
      <c r="H10" s="460" t="s">
        <v>29</v>
      </c>
      <c r="I10" s="348"/>
      <c r="J10" s="460" t="s">
        <v>66</v>
      </c>
      <c r="K10" s="524">
        <v>100</v>
      </c>
      <c r="L10" s="524"/>
      <c r="M10" s="348">
        <v>4</v>
      </c>
      <c r="N10" s="348">
        <v>4</v>
      </c>
      <c r="O10" s="351">
        <f t="shared" si="0"/>
        <v>1</v>
      </c>
      <c r="P10" s="348">
        <v>100</v>
      </c>
      <c r="Q10" s="352">
        <f t="shared" si="1"/>
        <v>1</v>
      </c>
      <c r="R10" s="350"/>
    </row>
    <row r="11" spans="1:23" s="92" customFormat="1">
      <c r="A11" s="519" t="s">
        <v>4</v>
      </c>
      <c r="B11" s="346" t="s">
        <v>3197</v>
      </c>
      <c r="C11" s="346" t="s">
        <v>1952</v>
      </c>
      <c r="D11" s="526" t="s">
        <v>137</v>
      </c>
      <c r="E11" s="346" t="s">
        <v>2048</v>
      </c>
      <c r="F11" s="389" t="s">
        <v>11</v>
      </c>
      <c r="G11" s="460" t="s">
        <v>6</v>
      </c>
      <c r="H11" s="460" t="s">
        <v>29</v>
      </c>
      <c r="I11" s="348"/>
      <c r="J11" s="460" t="s">
        <v>66</v>
      </c>
      <c r="K11" s="527">
        <v>27.777777777777779</v>
      </c>
      <c r="L11" s="524"/>
      <c r="M11" s="348">
        <v>72</v>
      </c>
      <c r="N11" s="348">
        <v>18</v>
      </c>
      <c r="O11" s="351">
        <f t="shared" si="0"/>
        <v>0.25</v>
      </c>
      <c r="P11" s="348">
        <v>90</v>
      </c>
      <c r="Q11" s="352">
        <f t="shared" si="1"/>
        <v>0.9</v>
      </c>
      <c r="R11" s="350"/>
    </row>
    <row r="12" spans="1:23" s="92" customFormat="1">
      <c r="A12" s="519" t="s">
        <v>4</v>
      </c>
      <c r="B12" s="346" t="s">
        <v>3194</v>
      </c>
      <c r="C12" s="346" t="s">
        <v>1952</v>
      </c>
      <c r="D12" s="526" t="s">
        <v>137</v>
      </c>
      <c r="E12" s="346" t="s">
        <v>2048</v>
      </c>
      <c r="F12" s="389" t="s">
        <v>11</v>
      </c>
      <c r="G12" s="460" t="s">
        <v>5</v>
      </c>
      <c r="H12" s="460" t="s">
        <v>29</v>
      </c>
      <c r="I12" s="348"/>
      <c r="J12" s="460" t="s">
        <v>66</v>
      </c>
      <c r="K12" s="524">
        <v>100</v>
      </c>
      <c r="L12" s="524"/>
      <c r="M12" s="348">
        <v>6</v>
      </c>
      <c r="N12" s="348">
        <v>6</v>
      </c>
      <c r="O12" s="351">
        <f t="shared" si="0"/>
        <v>1</v>
      </c>
      <c r="P12" s="348">
        <v>100</v>
      </c>
      <c r="Q12" s="352">
        <f t="shared" si="1"/>
        <v>1</v>
      </c>
      <c r="R12" s="350"/>
    </row>
    <row r="13" spans="1:23" s="92" customFormat="1">
      <c r="A13" s="519" t="s">
        <v>4</v>
      </c>
      <c r="B13" s="346" t="s">
        <v>3196</v>
      </c>
      <c r="C13" s="346" t="s">
        <v>1953</v>
      </c>
      <c r="D13" s="526" t="s">
        <v>137</v>
      </c>
      <c r="E13" s="346" t="s">
        <v>2048</v>
      </c>
      <c r="F13" s="389" t="s">
        <v>11</v>
      </c>
      <c r="G13" s="460" t="s">
        <v>5</v>
      </c>
      <c r="H13" s="460" t="s">
        <v>29</v>
      </c>
      <c r="I13" s="348"/>
      <c r="J13" s="460" t="s">
        <v>66</v>
      </c>
      <c r="K13" s="524">
        <v>100</v>
      </c>
      <c r="L13" s="524"/>
      <c r="M13" s="348">
        <v>4</v>
      </c>
      <c r="N13" s="348">
        <v>4</v>
      </c>
      <c r="O13" s="351">
        <f t="shared" si="0"/>
        <v>1</v>
      </c>
      <c r="P13" s="348">
        <v>100</v>
      </c>
      <c r="Q13" s="352">
        <f t="shared" si="1"/>
        <v>1</v>
      </c>
      <c r="R13" s="350"/>
    </row>
    <row r="14" spans="1:23" s="92" customFormat="1">
      <c r="A14" s="519" t="s">
        <v>4</v>
      </c>
      <c r="B14" s="346" t="s">
        <v>3194</v>
      </c>
      <c r="C14" s="346" t="s">
        <v>1765</v>
      </c>
      <c r="D14" s="526" t="s">
        <v>137</v>
      </c>
      <c r="E14" s="346" t="s">
        <v>2048</v>
      </c>
      <c r="F14" s="389" t="s">
        <v>11</v>
      </c>
      <c r="G14" s="460" t="s">
        <v>5</v>
      </c>
      <c r="H14" s="460" t="s">
        <v>29</v>
      </c>
      <c r="I14" s="348"/>
      <c r="J14" s="460" t="s">
        <v>66</v>
      </c>
      <c r="K14" s="524">
        <v>100</v>
      </c>
      <c r="L14" s="524"/>
      <c r="M14" s="348">
        <v>4</v>
      </c>
      <c r="N14" s="348">
        <v>4</v>
      </c>
      <c r="O14" s="351">
        <f t="shared" si="0"/>
        <v>1</v>
      </c>
      <c r="P14" s="348">
        <v>100</v>
      </c>
      <c r="Q14" s="352">
        <f t="shared" si="1"/>
        <v>1</v>
      </c>
      <c r="R14" s="350" t="s">
        <v>3192</v>
      </c>
    </row>
    <row r="15" spans="1:23" s="92" customFormat="1">
      <c r="A15" s="519" t="s">
        <v>4</v>
      </c>
      <c r="B15" s="346" t="s">
        <v>3194</v>
      </c>
      <c r="C15" s="346" t="s">
        <v>1954</v>
      </c>
      <c r="D15" s="526" t="s">
        <v>137</v>
      </c>
      <c r="E15" s="346" t="s">
        <v>2048</v>
      </c>
      <c r="F15" s="389" t="s">
        <v>11</v>
      </c>
      <c r="G15" s="460" t="s">
        <v>5</v>
      </c>
      <c r="H15" s="460" t="s">
        <v>29</v>
      </c>
      <c r="I15" s="348"/>
      <c r="J15" s="460" t="s">
        <v>66</v>
      </c>
      <c r="K15" s="527">
        <v>100</v>
      </c>
      <c r="L15" s="524"/>
      <c r="M15" s="348">
        <v>6</v>
      </c>
      <c r="N15" s="348">
        <v>4</v>
      </c>
      <c r="O15" s="351">
        <f t="shared" si="0"/>
        <v>0.66666666666666663</v>
      </c>
      <c r="P15" s="458">
        <v>66.666666666666657</v>
      </c>
      <c r="Q15" s="352">
        <f t="shared" si="1"/>
        <v>0.66666666666666663</v>
      </c>
      <c r="R15" s="350" t="s">
        <v>3192</v>
      </c>
    </row>
    <row r="16" spans="1:23" s="92" customFormat="1">
      <c r="A16" s="519" t="s">
        <v>4</v>
      </c>
      <c r="B16" s="346" t="s">
        <v>3198</v>
      </c>
      <c r="C16" s="346" t="s">
        <v>1954</v>
      </c>
      <c r="D16" s="526" t="s">
        <v>137</v>
      </c>
      <c r="E16" s="346" t="s">
        <v>2048</v>
      </c>
      <c r="F16" s="389" t="s">
        <v>11</v>
      </c>
      <c r="G16" s="460" t="s">
        <v>5</v>
      </c>
      <c r="H16" s="460" t="s">
        <v>29</v>
      </c>
      <c r="I16" s="348"/>
      <c r="J16" s="460" t="s">
        <v>66</v>
      </c>
      <c r="K16" s="524">
        <v>100</v>
      </c>
      <c r="L16" s="524"/>
      <c r="M16" s="348">
        <v>3</v>
      </c>
      <c r="N16" s="348">
        <v>3</v>
      </c>
      <c r="O16" s="351">
        <f t="shared" si="0"/>
        <v>1</v>
      </c>
      <c r="P16" s="348">
        <v>100</v>
      </c>
      <c r="Q16" s="352">
        <f t="shared" si="1"/>
        <v>1</v>
      </c>
      <c r="R16" s="350"/>
    </row>
    <row r="17" spans="1:18" s="92" customFormat="1">
      <c r="A17" s="519" t="s">
        <v>4</v>
      </c>
      <c r="B17" s="346" t="s">
        <v>3194</v>
      </c>
      <c r="C17" s="346" t="s">
        <v>1955</v>
      </c>
      <c r="D17" s="526" t="s">
        <v>137</v>
      </c>
      <c r="E17" s="346" t="s">
        <v>2048</v>
      </c>
      <c r="F17" s="389" t="s">
        <v>11</v>
      </c>
      <c r="G17" s="460" t="s">
        <v>5</v>
      </c>
      <c r="H17" s="460" t="s">
        <v>29</v>
      </c>
      <c r="I17" s="348"/>
      <c r="J17" s="460" t="s">
        <v>66</v>
      </c>
      <c r="K17" s="524">
        <v>100</v>
      </c>
      <c r="L17" s="524"/>
      <c r="M17" s="348">
        <v>10</v>
      </c>
      <c r="N17" s="348">
        <v>7</v>
      </c>
      <c r="O17" s="351">
        <f t="shared" si="0"/>
        <v>0.7</v>
      </c>
      <c r="P17" s="348">
        <v>70</v>
      </c>
      <c r="Q17" s="352">
        <f t="shared" si="1"/>
        <v>0.7</v>
      </c>
      <c r="R17" s="350"/>
    </row>
    <row r="18" spans="1:18" s="92" customFormat="1">
      <c r="A18" s="519" t="s">
        <v>4</v>
      </c>
      <c r="B18" s="346" t="s">
        <v>3193</v>
      </c>
      <c r="C18" s="346" t="s">
        <v>1955</v>
      </c>
      <c r="D18" s="526" t="s">
        <v>137</v>
      </c>
      <c r="E18" s="346" t="s">
        <v>2048</v>
      </c>
      <c r="F18" s="389" t="s">
        <v>11</v>
      </c>
      <c r="G18" s="460" t="s">
        <v>5</v>
      </c>
      <c r="H18" s="460" t="s">
        <v>29</v>
      </c>
      <c r="I18" s="348"/>
      <c r="J18" s="460" t="s">
        <v>66</v>
      </c>
      <c r="K18" s="524">
        <v>100</v>
      </c>
      <c r="L18" s="524"/>
      <c r="M18" s="348">
        <v>4</v>
      </c>
      <c r="N18" s="348">
        <v>3</v>
      </c>
      <c r="O18" s="351">
        <f t="shared" si="0"/>
        <v>0.75</v>
      </c>
      <c r="P18" s="348">
        <v>75</v>
      </c>
      <c r="Q18" s="352">
        <f t="shared" si="1"/>
        <v>0.75</v>
      </c>
      <c r="R18" s="350" t="s">
        <v>3192</v>
      </c>
    </row>
    <row r="19" spans="1:18" s="92" customFormat="1">
      <c r="A19" s="519" t="s">
        <v>4</v>
      </c>
      <c r="B19" s="346" t="s">
        <v>1957</v>
      </c>
      <c r="C19" s="346" t="s">
        <v>1956</v>
      </c>
      <c r="D19" s="526" t="s">
        <v>137</v>
      </c>
      <c r="E19" s="346" t="s">
        <v>2048</v>
      </c>
      <c r="F19" s="389" t="s">
        <v>11</v>
      </c>
      <c r="G19" s="460" t="s">
        <v>6</v>
      </c>
      <c r="H19" s="460" t="s">
        <v>29</v>
      </c>
      <c r="I19" s="348"/>
      <c r="J19" s="460" t="s">
        <v>66</v>
      </c>
      <c r="K19" s="527">
        <v>4.666666666666667</v>
      </c>
      <c r="L19" s="524"/>
      <c r="M19" s="348">
        <v>1950</v>
      </c>
      <c r="N19" s="348">
        <v>83</v>
      </c>
      <c r="O19" s="351">
        <f t="shared" si="0"/>
        <v>4.2564102564102563E-2</v>
      </c>
      <c r="P19" s="458">
        <v>91.208791208791212</v>
      </c>
      <c r="Q19" s="352">
        <f t="shared" si="1"/>
        <v>0.91208791208791207</v>
      </c>
      <c r="R19" s="350"/>
    </row>
    <row r="20" spans="1:18" s="92" customFormat="1">
      <c r="A20" s="519" t="s">
        <v>4</v>
      </c>
      <c r="B20" s="346" t="s">
        <v>1958</v>
      </c>
      <c r="C20" s="346" t="s">
        <v>1956</v>
      </c>
      <c r="D20" s="526" t="s">
        <v>137</v>
      </c>
      <c r="E20" s="346" t="s">
        <v>2048</v>
      </c>
      <c r="F20" s="389" t="s">
        <v>11</v>
      </c>
      <c r="G20" s="460" t="s">
        <v>5</v>
      </c>
      <c r="H20" s="460" t="s">
        <v>29</v>
      </c>
      <c r="I20" s="348"/>
      <c r="J20" s="460" t="s">
        <v>66</v>
      </c>
      <c r="K20" s="527">
        <v>100</v>
      </c>
      <c r="L20" s="524"/>
      <c r="M20" s="348">
        <v>12</v>
      </c>
      <c r="N20" s="348">
        <v>1</v>
      </c>
      <c r="O20" s="351">
        <f t="shared" si="0"/>
        <v>8.3333333333333329E-2</v>
      </c>
      <c r="P20" s="458">
        <v>8.3333333333333321</v>
      </c>
      <c r="Q20" s="352">
        <f t="shared" si="1"/>
        <v>8.3333333333333329E-2</v>
      </c>
      <c r="R20" s="350"/>
    </row>
    <row r="21" spans="1:18" s="92" customFormat="1">
      <c r="A21" s="519" t="s">
        <v>4</v>
      </c>
      <c r="B21" s="346" t="s">
        <v>3199</v>
      </c>
      <c r="C21" s="346" t="s">
        <v>1956</v>
      </c>
      <c r="D21" s="526" t="s">
        <v>137</v>
      </c>
      <c r="E21" s="346" t="s">
        <v>2048</v>
      </c>
      <c r="F21" s="389" t="s">
        <v>11</v>
      </c>
      <c r="G21" s="460" t="s">
        <v>5</v>
      </c>
      <c r="H21" s="460" t="s">
        <v>29</v>
      </c>
      <c r="I21" s="348"/>
      <c r="J21" s="460" t="s">
        <v>66</v>
      </c>
      <c r="K21" s="527">
        <v>100</v>
      </c>
      <c r="L21" s="524"/>
      <c r="M21" s="348">
        <v>3</v>
      </c>
      <c r="N21" s="348">
        <v>2</v>
      </c>
      <c r="O21" s="351">
        <f t="shared" si="0"/>
        <v>0.66666666666666663</v>
      </c>
      <c r="P21" s="458">
        <v>66.666666666666657</v>
      </c>
      <c r="Q21" s="352">
        <f t="shared" si="1"/>
        <v>0.66666666666666663</v>
      </c>
      <c r="R21" s="350"/>
    </row>
    <row r="22" spans="1:18" s="92" customFormat="1">
      <c r="A22" s="519" t="s">
        <v>4</v>
      </c>
      <c r="B22" s="346" t="s">
        <v>1957</v>
      </c>
      <c r="C22" s="346" t="s">
        <v>1959</v>
      </c>
      <c r="D22" s="526" t="s">
        <v>137</v>
      </c>
      <c r="E22" s="346" t="s">
        <v>2048</v>
      </c>
      <c r="F22" s="389" t="s">
        <v>11</v>
      </c>
      <c r="G22" s="460" t="s">
        <v>6</v>
      </c>
      <c r="H22" s="460" t="s">
        <v>29</v>
      </c>
      <c r="I22" s="348"/>
      <c r="J22" s="460" t="s">
        <v>66</v>
      </c>
      <c r="K22" s="527">
        <v>17.073170731707318</v>
      </c>
      <c r="L22" s="524"/>
      <c r="M22" s="348">
        <v>41</v>
      </c>
      <c r="N22" s="348">
        <v>6</v>
      </c>
      <c r="O22" s="351">
        <f t="shared" si="0"/>
        <v>0.14634146341463414</v>
      </c>
      <c r="P22" s="458">
        <v>85.714285714285708</v>
      </c>
      <c r="Q22" s="352">
        <f t="shared" si="1"/>
        <v>0.8571428571428571</v>
      </c>
      <c r="R22" s="350"/>
    </row>
    <row r="23" spans="1:18" s="92" customFormat="1">
      <c r="A23" s="519" t="s">
        <v>4</v>
      </c>
      <c r="B23" s="346" t="s">
        <v>3200</v>
      </c>
      <c r="C23" s="346" t="s">
        <v>1959</v>
      </c>
      <c r="D23" s="526" t="s">
        <v>137</v>
      </c>
      <c r="E23" s="346" t="s">
        <v>2048</v>
      </c>
      <c r="F23" s="389" t="s">
        <v>11</v>
      </c>
      <c r="G23" s="460" t="s">
        <v>5</v>
      </c>
      <c r="H23" s="460" t="s">
        <v>29</v>
      </c>
      <c r="I23" s="348"/>
      <c r="J23" s="460" t="s">
        <v>66</v>
      </c>
      <c r="K23" s="527">
        <v>100</v>
      </c>
      <c r="L23" s="524"/>
      <c r="M23" s="348">
        <v>7</v>
      </c>
      <c r="N23" s="348">
        <v>5</v>
      </c>
      <c r="O23" s="351">
        <f t="shared" si="0"/>
        <v>0.7142857142857143</v>
      </c>
      <c r="P23" s="458">
        <v>71.428571428571431</v>
      </c>
      <c r="Q23" s="352">
        <f t="shared" si="1"/>
        <v>0.7142857142857143</v>
      </c>
      <c r="R23" s="350" t="s">
        <v>3192</v>
      </c>
    </row>
    <row r="24" spans="1:18" s="92" customFormat="1">
      <c r="A24" s="519" t="s">
        <v>4</v>
      </c>
      <c r="B24" s="346" t="s">
        <v>1957</v>
      </c>
      <c r="C24" s="346" t="s">
        <v>1960</v>
      </c>
      <c r="D24" s="526" t="s">
        <v>137</v>
      </c>
      <c r="E24" s="346" t="s">
        <v>2048</v>
      </c>
      <c r="F24" s="389" t="s">
        <v>11</v>
      </c>
      <c r="G24" s="460" t="s">
        <v>5</v>
      </c>
      <c r="H24" s="460" t="s">
        <v>29</v>
      </c>
      <c r="I24" s="348"/>
      <c r="J24" s="460" t="s">
        <v>66</v>
      </c>
      <c r="K24" s="524">
        <v>100</v>
      </c>
      <c r="L24" s="524"/>
      <c r="M24" s="348">
        <v>8</v>
      </c>
      <c r="N24" s="348">
        <v>5</v>
      </c>
      <c r="O24" s="351">
        <f t="shared" si="0"/>
        <v>0.625</v>
      </c>
      <c r="P24" s="458">
        <v>62.5</v>
      </c>
      <c r="Q24" s="352">
        <f t="shared" si="1"/>
        <v>0.625</v>
      </c>
      <c r="R24" s="350"/>
    </row>
    <row r="25" spans="1:18" s="92" customFormat="1">
      <c r="A25" s="519" t="s">
        <v>4</v>
      </c>
      <c r="B25" s="346" t="s">
        <v>3199</v>
      </c>
      <c r="C25" s="346" t="s">
        <v>1960</v>
      </c>
      <c r="D25" s="526" t="s">
        <v>137</v>
      </c>
      <c r="E25" s="346" t="s">
        <v>2048</v>
      </c>
      <c r="F25" s="389" t="s">
        <v>11</v>
      </c>
      <c r="G25" s="460" t="s">
        <v>6</v>
      </c>
      <c r="H25" s="460" t="s">
        <v>29</v>
      </c>
      <c r="I25" s="348"/>
      <c r="J25" s="460" t="s">
        <v>66</v>
      </c>
      <c r="K25" s="527">
        <v>10.923076923076923</v>
      </c>
      <c r="L25" s="524"/>
      <c r="M25" s="348">
        <v>650</v>
      </c>
      <c r="N25" s="348">
        <v>48</v>
      </c>
      <c r="O25" s="351">
        <f t="shared" si="0"/>
        <v>7.3846153846153853E-2</v>
      </c>
      <c r="P25" s="458">
        <v>67.605633802816897</v>
      </c>
      <c r="Q25" s="352">
        <f t="shared" si="1"/>
        <v>0.676056338028169</v>
      </c>
      <c r="R25" s="350" t="s">
        <v>3192</v>
      </c>
    </row>
    <row r="26" spans="1:18" s="92" customFormat="1">
      <c r="A26" s="519" t="s">
        <v>4</v>
      </c>
      <c r="B26" s="346" t="s">
        <v>3194</v>
      </c>
      <c r="C26" s="346" t="s">
        <v>692</v>
      </c>
      <c r="D26" s="526" t="s">
        <v>137</v>
      </c>
      <c r="E26" s="346" t="s">
        <v>2048</v>
      </c>
      <c r="F26" s="389" t="s">
        <v>11</v>
      </c>
      <c r="G26" s="460" t="s">
        <v>5</v>
      </c>
      <c r="H26" s="460" t="s">
        <v>29</v>
      </c>
      <c r="I26" s="348"/>
      <c r="J26" s="460" t="s">
        <v>66</v>
      </c>
      <c r="K26" s="524">
        <v>100</v>
      </c>
      <c r="L26" s="524"/>
      <c r="M26" s="348">
        <v>4</v>
      </c>
      <c r="N26" s="348">
        <v>3</v>
      </c>
      <c r="O26" s="351">
        <f t="shared" si="0"/>
        <v>0.75</v>
      </c>
      <c r="P26" s="348">
        <v>75</v>
      </c>
      <c r="Q26" s="352">
        <f t="shared" si="1"/>
        <v>0.75</v>
      </c>
      <c r="R26" s="350" t="s">
        <v>3192</v>
      </c>
    </row>
    <row r="27" spans="1:18" s="92" customFormat="1">
      <c r="A27" s="519" t="s">
        <v>4</v>
      </c>
      <c r="B27" s="346" t="s">
        <v>3200</v>
      </c>
      <c r="C27" s="346" t="s">
        <v>1961</v>
      </c>
      <c r="D27" s="526" t="s">
        <v>137</v>
      </c>
      <c r="E27" s="346" t="s">
        <v>2048</v>
      </c>
      <c r="F27" s="389" t="s">
        <v>11</v>
      </c>
      <c r="G27" s="460" t="s">
        <v>5</v>
      </c>
      <c r="H27" s="460" t="s">
        <v>29</v>
      </c>
      <c r="I27" s="348"/>
      <c r="J27" s="460" t="s">
        <v>66</v>
      </c>
      <c r="K27" s="524">
        <v>100</v>
      </c>
      <c r="L27" s="524"/>
      <c r="M27" s="348">
        <v>10</v>
      </c>
      <c r="N27" s="348">
        <v>7</v>
      </c>
      <c r="O27" s="351">
        <f t="shared" si="0"/>
        <v>0.7</v>
      </c>
      <c r="P27" s="348">
        <v>70</v>
      </c>
      <c r="Q27" s="352">
        <f t="shared" si="1"/>
        <v>0.7</v>
      </c>
      <c r="R27" s="350" t="s">
        <v>3192</v>
      </c>
    </row>
    <row r="28" spans="1:18" s="92" customFormat="1">
      <c r="A28" s="519" t="s">
        <v>4</v>
      </c>
      <c r="B28" s="346" t="s">
        <v>3201</v>
      </c>
      <c r="C28" s="346" t="s">
        <v>1962</v>
      </c>
      <c r="D28" s="526" t="s">
        <v>137</v>
      </c>
      <c r="E28" s="346" t="s">
        <v>2048</v>
      </c>
      <c r="F28" s="389" t="s">
        <v>11</v>
      </c>
      <c r="G28" s="460" t="s">
        <v>5</v>
      </c>
      <c r="H28" s="460" t="s">
        <v>29</v>
      </c>
      <c r="I28" s="348"/>
      <c r="J28" s="460" t="s">
        <v>66</v>
      </c>
      <c r="K28" s="524">
        <v>100</v>
      </c>
      <c r="L28" s="524"/>
      <c r="M28" s="348">
        <v>28</v>
      </c>
      <c r="N28" s="348">
        <v>19</v>
      </c>
      <c r="O28" s="351">
        <f t="shared" si="0"/>
        <v>0.6785714285714286</v>
      </c>
      <c r="P28" s="458">
        <v>67.857142857142861</v>
      </c>
      <c r="Q28" s="352">
        <f t="shared" si="1"/>
        <v>0.6785714285714286</v>
      </c>
      <c r="R28" s="350" t="s">
        <v>3192</v>
      </c>
    </row>
    <row r="29" spans="1:18" s="92" customFormat="1">
      <c r="A29" s="646" t="s">
        <v>4</v>
      </c>
      <c r="B29" s="346" t="s">
        <v>3193</v>
      </c>
      <c r="C29" s="346" t="s">
        <v>1963</v>
      </c>
      <c r="D29" s="526" t="s">
        <v>137</v>
      </c>
      <c r="E29" s="346" t="s">
        <v>2048</v>
      </c>
      <c r="F29" s="389" t="s">
        <v>11</v>
      </c>
      <c r="G29" s="460" t="s">
        <v>5</v>
      </c>
      <c r="H29" s="460" t="s">
        <v>29</v>
      </c>
      <c r="I29" s="348"/>
      <c r="J29" s="460" t="s">
        <v>66</v>
      </c>
      <c r="K29" s="524">
        <v>100</v>
      </c>
      <c r="L29" s="524"/>
      <c r="M29" s="348">
        <v>8</v>
      </c>
      <c r="N29" s="348">
        <v>7</v>
      </c>
      <c r="O29" s="351">
        <f t="shared" si="0"/>
        <v>0.875</v>
      </c>
      <c r="P29" s="458">
        <v>87.5</v>
      </c>
      <c r="Q29" s="352">
        <f t="shared" si="1"/>
        <v>0.875</v>
      </c>
      <c r="R29" s="350" t="s">
        <v>3192</v>
      </c>
    </row>
    <row r="30" spans="1:18" s="92" customFormat="1">
      <c r="A30" s="519" t="s">
        <v>4</v>
      </c>
      <c r="B30" s="346" t="s">
        <v>3193</v>
      </c>
      <c r="C30" s="346" t="s">
        <v>1766</v>
      </c>
      <c r="D30" s="526" t="s">
        <v>137</v>
      </c>
      <c r="E30" s="346" t="s">
        <v>10</v>
      </c>
      <c r="F30" s="389" t="s">
        <v>11</v>
      </c>
      <c r="G30" s="460" t="s">
        <v>5</v>
      </c>
      <c r="H30" s="460" t="s">
        <v>29</v>
      </c>
      <c r="I30" s="348"/>
      <c r="J30" s="460" t="s">
        <v>66</v>
      </c>
      <c r="K30" s="524">
        <v>100</v>
      </c>
      <c r="L30" s="524"/>
      <c r="M30" s="348">
        <v>3</v>
      </c>
      <c r="N30" s="348">
        <v>2</v>
      </c>
      <c r="O30" s="351">
        <f>N30/M30</f>
        <v>0.66666666666666663</v>
      </c>
      <c r="P30" s="458">
        <v>66.666666666666657</v>
      </c>
      <c r="Q30" s="352">
        <f>N30/(M30*K30/100)</f>
        <v>0.66666666666666663</v>
      </c>
      <c r="R30" s="350" t="s">
        <v>3192</v>
      </c>
    </row>
    <row r="31" spans="1:18" s="92" customFormat="1">
      <c r="A31" s="519" t="s">
        <v>4</v>
      </c>
      <c r="B31" s="346" t="s">
        <v>3194</v>
      </c>
      <c r="C31" s="346" t="s">
        <v>1950</v>
      </c>
      <c r="D31" s="526" t="s">
        <v>137</v>
      </c>
      <c r="E31" s="346" t="s">
        <v>10</v>
      </c>
      <c r="F31" s="389" t="s">
        <v>11</v>
      </c>
      <c r="G31" s="460" t="s">
        <v>6</v>
      </c>
      <c r="H31" s="460" t="s">
        <v>29</v>
      </c>
      <c r="I31" s="348"/>
      <c r="J31" s="460" t="s">
        <v>66</v>
      </c>
      <c r="K31" s="527">
        <v>38.554216867469883</v>
      </c>
      <c r="L31" s="524"/>
      <c r="M31" s="348">
        <v>83</v>
      </c>
      <c r="N31" s="348">
        <v>29</v>
      </c>
      <c r="O31" s="351">
        <f t="shared" ref="O31:O54" si="2">N31/M31</f>
        <v>0.3493975903614458</v>
      </c>
      <c r="P31" s="348">
        <v>90.625</v>
      </c>
      <c r="Q31" s="352">
        <f t="shared" ref="Q31:Q54" si="3">N31/(M31*K31/100)</f>
        <v>0.90624999999999978</v>
      </c>
      <c r="R31" s="350" t="s">
        <v>3192</v>
      </c>
    </row>
    <row r="32" spans="1:18" s="92" customFormat="1">
      <c r="A32" s="519" t="s">
        <v>4</v>
      </c>
      <c r="B32" s="346" t="s">
        <v>3195</v>
      </c>
      <c r="C32" s="346" t="s">
        <v>1950</v>
      </c>
      <c r="D32" s="526" t="s">
        <v>137</v>
      </c>
      <c r="E32" s="346" t="s">
        <v>10</v>
      </c>
      <c r="F32" s="389" t="s">
        <v>11</v>
      </c>
      <c r="G32" s="460" t="s">
        <v>5</v>
      </c>
      <c r="H32" s="460" t="s">
        <v>29</v>
      </c>
      <c r="I32" s="348"/>
      <c r="J32" s="460" t="s">
        <v>66</v>
      </c>
      <c r="K32" s="527">
        <v>100</v>
      </c>
      <c r="L32" s="524"/>
      <c r="M32" s="348">
        <v>3</v>
      </c>
      <c r="N32" s="348">
        <v>1</v>
      </c>
      <c r="O32" s="351">
        <f t="shared" si="2"/>
        <v>0.33333333333333331</v>
      </c>
      <c r="P32" s="458">
        <v>33.333333333333329</v>
      </c>
      <c r="Q32" s="352">
        <f t="shared" si="3"/>
        <v>0.33333333333333331</v>
      </c>
      <c r="R32" s="350"/>
    </row>
    <row r="33" spans="1:18" s="92" customFormat="1">
      <c r="A33" s="519" t="s">
        <v>4</v>
      </c>
      <c r="B33" s="346" t="s">
        <v>3196</v>
      </c>
      <c r="C33" s="346" t="s">
        <v>1951</v>
      </c>
      <c r="D33" s="526" t="s">
        <v>137</v>
      </c>
      <c r="E33" s="346" t="s">
        <v>10</v>
      </c>
      <c r="F33" s="389" t="s">
        <v>11</v>
      </c>
      <c r="G33" s="460" t="s">
        <v>5</v>
      </c>
      <c r="H33" s="460" t="s">
        <v>29</v>
      </c>
      <c r="I33" s="348"/>
      <c r="J33" s="460" t="s">
        <v>66</v>
      </c>
      <c r="K33" s="524">
        <v>100</v>
      </c>
      <c r="L33" s="524"/>
      <c r="M33" s="348">
        <v>25</v>
      </c>
      <c r="N33" s="348">
        <v>25</v>
      </c>
      <c r="O33" s="351">
        <f t="shared" si="2"/>
        <v>1</v>
      </c>
      <c r="P33" s="348">
        <v>100</v>
      </c>
      <c r="Q33" s="352">
        <f t="shared" si="3"/>
        <v>1</v>
      </c>
      <c r="R33" s="350"/>
    </row>
    <row r="34" spans="1:18" s="92" customFormat="1">
      <c r="A34" s="519" t="s">
        <v>4</v>
      </c>
      <c r="B34" s="346" t="s">
        <v>3193</v>
      </c>
      <c r="C34" s="346" t="s">
        <v>1951</v>
      </c>
      <c r="D34" s="526" t="s">
        <v>137</v>
      </c>
      <c r="E34" s="346" t="s">
        <v>10</v>
      </c>
      <c r="F34" s="389" t="s">
        <v>11</v>
      </c>
      <c r="G34" s="460" t="s">
        <v>5</v>
      </c>
      <c r="H34" s="460" t="s">
        <v>29</v>
      </c>
      <c r="I34" s="348"/>
      <c r="J34" s="460" t="s">
        <v>66</v>
      </c>
      <c r="K34" s="524">
        <v>100</v>
      </c>
      <c r="L34" s="524"/>
      <c r="M34" s="348">
        <v>6</v>
      </c>
      <c r="N34" s="348">
        <v>4</v>
      </c>
      <c r="O34" s="351">
        <f t="shared" si="2"/>
        <v>0.66666666666666663</v>
      </c>
      <c r="P34" s="458">
        <v>66.666666666666657</v>
      </c>
      <c r="Q34" s="352">
        <f t="shared" si="3"/>
        <v>0.66666666666666663</v>
      </c>
      <c r="R34" s="350" t="s">
        <v>3192</v>
      </c>
    </row>
    <row r="35" spans="1:18" s="92" customFormat="1">
      <c r="A35" s="519" t="s">
        <v>4</v>
      </c>
      <c r="B35" s="346" t="s">
        <v>3195</v>
      </c>
      <c r="C35" s="346" t="s">
        <v>1951</v>
      </c>
      <c r="D35" s="526" t="s">
        <v>137</v>
      </c>
      <c r="E35" s="346" t="s">
        <v>10</v>
      </c>
      <c r="F35" s="389" t="s">
        <v>11</v>
      </c>
      <c r="G35" s="460" t="s">
        <v>5</v>
      </c>
      <c r="H35" s="460" t="s">
        <v>29</v>
      </c>
      <c r="I35" s="348"/>
      <c r="J35" s="460" t="s">
        <v>66</v>
      </c>
      <c r="K35" s="524">
        <v>100</v>
      </c>
      <c r="L35" s="524"/>
      <c r="M35" s="348">
        <v>4</v>
      </c>
      <c r="N35" s="348">
        <v>4</v>
      </c>
      <c r="O35" s="351">
        <f t="shared" si="2"/>
        <v>1</v>
      </c>
      <c r="P35" s="348">
        <v>100</v>
      </c>
      <c r="Q35" s="352">
        <f t="shared" si="3"/>
        <v>1</v>
      </c>
      <c r="R35" s="350"/>
    </row>
    <row r="36" spans="1:18" s="92" customFormat="1">
      <c r="A36" s="519" t="s">
        <v>4</v>
      </c>
      <c r="B36" s="346" t="s">
        <v>3197</v>
      </c>
      <c r="C36" s="346" t="s">
        <v>1952</v>
      </c>
      <c r="D36" s="526" t="s">
        <v>137</v>
      </c>
      <c r="E36" s="346" t="s">
        <v>10</v>
      </c>
      <c r="F36" s="389" t="s">
        <v>11</v>
      </c>
      <c r="G36" s="460" t="s">
        <v>6</v>
      </c>
      <c r="H36" s="460" t="s">
        <v>29</v>
      </c>
      <c r="I36" s="348"/>
      <c r="J36" s="460" t="s">
        <v>66</v>
      </c>
      <c r="K36" s="527">
        <v>27.777777777777779</v>
      </c>
      <c r="L36" s="524"/>
      <c r="M36" s="348">
        <v>72</v>
      </c>
      <c r="N36" s="348">
        <v>18</v>
      </c>
      <c r="O36" s="351">
        <f t="shared" si="2"/>
        <v>0.25</v>
      </c>
      <c r="P36" s="348">
        <v>90</v>
      </c>
      <c r="Q36" s="352">
        <f t="shared" si="3"/>
        <v>0.9</v>
      </c>
      <c r="R36" s="350"/>
    </row>
    <row r="37" spans="1:18" s="92" customFormat="1">
      <c r="A37" s="519" t="s">
        <v>4</v>
      </c>
      <c r="B37" s="346" t="s">
        <v>3194</v>
      </c>
      <c r="C37" s="346" t="s">
        <v>1952</v>
      </c>
      <c r="D37" s="526" t="s">
        <v>137</v>
      </c>
      <c r="E37" s="346" t="s">
        <v>10</v>
      </c>
      <c r="F37" s="389" t="s">
        <v>11</v>
      </c>
      <c r="G37" s="460" t="s">
        <v>5</v>
      </c>
      <c r="H37" s="460" t="s">
        <v>29</v>
      </c>
      <c r="I37" s="348"/>
      <c r="J37" s="460" t="s">
        <v>66</v>
      </c>
      <c r="K37" s="524">
        <v>100</v>
      </c>
      <c r="L37" s="524"/>
      <c r="M37" s="348">
        <v>6</v>
      </c>
      <c r="N37" s="348">
        <v>6</v>
      </c>
      <c r="O37" s="351">
        <f t="shared" si="2"/>
        <v>1</v>
      </c>
      <c r="P37" s="348">
        <v>100</v>
      </c>
      <c r="Q37" s="352">
        <f t="shared" si="3"/>
        <v>1</v>
      </c>
      <c r="R37" s="350"/>
    </row>
    <row r="38" spans="1:18" s="92" customFormat="1">
      <c r="A38" s="519" t="s">
        <v>4</v>
      </c>
      <c r="B38" s="346" t="s">
        <v>3196</v>
      </c>
      <c r="C38" s="346" t="s">
        <v>1953</v>
      </c>
      <c r="D38" s="526" t="s">
        <v>137</v>
      </c>
      <c r="E38" s="346" t="s">
        <v>10</v>
      </c>
      <c r="F38" s="389" t="s">
        <v>11</v>
      </c>
      <c r="G38" s="460" t="s">
        <v>5</v>
      </c>
      <c r="H38" s="460" t="s">
        <v>29</v>
      </c>
      <c r="I38" s="348"/>
      <c r="J38" s="460" t="s">
        <v>66</v>
      </c>
      <c r="K38" s="524">
        <v>100</v>
      </c>
      <c r="L38" s="524"/>
      <c r="M38" s="348">
        <v>4</v>
      </c>
      <c r="N38" s="348">
        <v>4</v>
      </c>
      <c r="O38" s="351">
        <f t="shared" si="2"/>
        <v>1</v>
      </c>
      <c r="P38" s="348">
        <v>100</v>
      </c>
      <c r="Q38" s="352">
        <f t="shared" si="3"/>
        <v>1</v>
      </c>
      <c r="R38" s="350"/>
    </row>
    <row r="39" spans="1:18" s="92" customFormat="1">
      <c r="A39" s="519" t="s">
        <v>4</v>
      </c>
      <c r="B39" s="346" t="s">
        <v>3194</v>
      </c>
      <c r="C39" s="346" t="s">
        <v>1765</v>
      </c>
      <c r="D39" s="526" t="s">
        <v>137</v>
      </c>
      <c r="E39" s="346" t="s">
        <v>10</v>
      </c>
      <c r="F39" s="389" t="s">
        <v>11</v>
      </c>
      <c r="G39" s="460" t="s">
        <v>5</v>
      </c>
      <c r="H39" s="460" t="s">
        <v>29</v>
      </c>
      <c r="I39" s="348"/>
      <c r="J39" s="460" t="s">
        <v>66</v>
      </c>
      <c r="K39" s="524">
        <v>100</v>
      </c>
      <c r="L39" s="524"/>
      <c r="M39" s="348">
        <v>4</v>
      </c>
      <c r="N39" s="348">
        <v>4</v>
      </c>
      <c r="O39" s="351">
        <f t="shared" si="2"/>
        <v>1</v>
      </c>
      <c r="P39" s="348">
        <v>100</v>
      </c>
      <c r="Q39" s="352">
        <f t="shared" si="3"/>
        <v>1</v>
      </c>
      <c r="R39" s="350" t="s">
        <v>3192</v>
      </c>
    </row>
    <row r="40" spans="1:18" s="92" customFormat="1">
      <c r="A40" s="519" t="s">
        <v>4</v>
      </c>
      <c r="B40" s="346" t="s">
        <v>3194</v>
      </c>
      <c r="C40" s="346" t="s">
        <v>1954</v>
      </c>
      <c r="D40" s="526" t="s">
        <v>137</v>
      </c>
      <c r="E40" s="346" t="s">
        <v>10</v>
      </c>
      <c r="F40" s="389" t="s">
        <v>11</v>
      </c>
      <c r="G40" s="460" t="s">
        <v>5</v>
      </c>
      <c r="H40" s="460" t="s">
        <v>29</v>
      </c>
      <c r="I40" s="348"/>
      <c r="J40" s="460" t="s">
        <v>66</v>
      </c>
      <c r="K40" s="527">
        <v>100</v>
      </c>
      <c r="L40" s="524"/>
      <c r="M40" s="348">
        <v>6</v>
      </c>
      <c r="N40" s="348">
        <v>4</v>
      </c>
      <c r="O40" s="351">
        <f t="shared" si="2"/>
        <v>0.66666666666666663</v>
      </c>
      <c r="P40" s="458">
        <v>66.666666666666657</v>
      </c>
      <c r="Q40" s="352">
        <f t="shared" si="3"/>
        <v>0.66666666666666663</v>
      </c>
      <c r="R40" s="350" t="s">
        <v>3192</v>
      </c>
    </row>
    <row r="41" spans="1:18" s="92" customFormat="1">
      <c r="A41" s="519" t="s">
        <v>4</v>
      </c>
      <c r="B41" s="346" t="s">
        <v>3198</v>
      </c>
      <c r="C41" s="346" t="s">
        <v>1954</v>
      </c>
      <c r="D41" s="526" t="s">
        <v>137</v>
      </c>
      <c r="E41" s="346" t="s">
        <v>10</v>
      </c>
      <c r="F41" s="389" t="s">
        <v>11</v>
      </c>
      <c r="G41" s="460" t="s">
        <v>5</v>
      </c>
      <c r="H41" s="460" t="s">
        <v>29</v>
      </c>
      <c r="I41" s="348"/>
      <c r="J41" s="460" t="s">
        <v>66</v>
      </c>
      <c r="K41" s="524">
        <v>100</v>
      </c>
      <c r="L41" s="524"/>
      <c r="M41" s="348">
        <v>3</v>
      </c>
      <c r="N41" s="348">
        <v>3</v>
      </c>
      <c r="O41" s="351">
        <f t="shared" si="2"/>
        <v>1</v>
      </c>
      <c r="P41" s="348">
        <v>100</v>
      </c>
      <c r="Q41" s="352">
        <f t="shared" si="3"/>
        <v>1</v>
      </c>
      <c r="R41" s="350"/>
    </row>
    <row r="42" spans="1:18" s="92" customFormat="1">
      <c r="A42" s="519" t="s">
        <v>4</v>
      </c>
      <c r="B42" s="346" t="s">
        <v>3194</v>
      </c>
      <c r="C42" s="346" t="s">
        <v>1955</v>
      </c>
      <c r="D42" s="526" t="s">
        <v>137</v>
      </c>
      <c r="E42" s="346" t="s">
        <v>10</v>
      </c>
      <c r="F42" s="389" t="s">
        <v>11</v>
      </c>
      <c r="G42" s="460" t="s">
        <v>5</v>
      </c>
      <c r="H42" s="460" t="s">
        <v>29</v>
      </c>
      <c r="I42" s="348"/>
      <c r="J42" s="460" t="s">
        <v>66</v>
      </c>
      <c r="K42" s="524">
        <v>100</v>
      </c>
      <c r="L42" s="524"/>
      <c r="M42" s="348">
        <v>10</v>
      </c>
      <c r="N42" s="348">
        <v>7</v>
      </c>
      <c r="O42" s="351">
        <f t="shared" si="2"/>
        <v>0.7</v>
      </c>
      <c r="P42" s="348">
        <v>70</v>
      </c>
      <c r="Q42" s="352">
        <f t="shared" si="3"/>
        <v>0.7</v>
      </c>
      <c r="R42" s="350"/>
    </row>
    <row r="43" spans="1:18" s="92" customFormat="1">
      <c r="A43" s="519" t="s">
        <v>4</v>
      </c>
      <c r="B43" s="346" t="s">
        <v>3193</v>
      </c>
      <c r="C43" s="346" t="s">
        <v>1955</v>
      </c>
      <c r="D43" s="526" t="s">
        <v>137</v>
      </c>
      <c r="E43" s="346" t="s">
        <v>10</v>
      </c>
      <c r="F43" s="389" t="s">
        <v>11</v>
      </c>
      <c r="G43" s="460" t="s">
        <v>5</v>
      </c>
      <c r="H43" s="460" t="s">
        <v>29</v>
      </c>
      <c r="I43" s="348"/>
      <c r="J43" s="460" t="s">
        <v>66</v>
      </c>
      <c r="K43" s="524">
        <v>100</v>
      </c>
      <c r="L43" s="524"/>
      <c r="M43" s="348">
        <v>4</v>
      </c>
      <c r="N43" s="348">
        <v>3</v>
      </c>
      <c r="O43" s="351">
        <f t="shared" si="2"/>
        <v>0.75</v>
      </c>
      <c r="P43" s="348">
        <v>75</v>
      </c>
      <c r="Q43" s="352">
        <f t="shared" si="3"/>
        <v>0.75</v>
      </c>
      <c r="R43" s="350" t="s">
        <v>3192</v>
      </c>
    </row>
    <row r="44" spans="1:18" s="92" customFormat="1">
      <c r="A44" s="519" t="s">
        <v>4</v>
      </c>
      <c r="B44" s="346" t="s">
        <v>1957</v>
      </c>
      <c r="C44" s="346" t="s">
        <v>1956</v>
      </c>
      <c r="D44" s="526" t="s">
        <v>137</v>
      </c>
      <c r="E44" s="346" t="s">
        <v>10</v>
      </c>
      <c r="F44" s="389" t="s">
        <v>11</v>
      </c>
      <c r="G44" s="460" t="s">
        <v>6</v>
      </c>
      <c r="H44" s="460" t="s">
        <v>29</v>
      </c>
      <c r="I44" s="348"/>
      <c r="J44" s="460" t="s">
        <v>66</v>
      </c>
      <c r="K44" s="527">
        <v>4.666666666666667</v>
      </c>
      <c r="L44" s="524"/>
      <c r="M44" s="348">
        <v>1950</v>
      </c>
      <c r="N44" s="348">
        <v>83</v>
      </c>
      <c r="O44" s="351">
        <f t="shared" si="2"/>
        <v>4.2564102564102563E-2</v>
      </c>
      <c r="P44" s="458">
        <v>91.208791208791212</v>
      </c>
      <c r="Q44" s="352">
        <f t="shared" si="3"/>
        <v>0.91208791208791207</v>
      </c>
      <c r="R44" s="350"/>
    </row>
    <row r="45" spans="1:18" s="92" customFormat="1">
      <c r="A45" s="519" t="s">
        <v>4</v>
      </c>
      <c r="B45" s="346" t="s">
        <v>1958</v>
      </c>
      <c r="C45" s="346" t="s">
        <v>1956</v>
      </c>
      <c r="D45" s="526" t="s">
        <v>137</v>
      </c>
      <c r="E45" s="346" t="s">
        <v>10</v>
      </c>
      <c r="F45" s="389" t="s">
        <v>11</v>
      </c>
      <c r="G45" s="460" t="s">
        <v>5</v>
      </c>
      <c r="H45" s="460" t="s">
        <v>29</v>
      </c>
      <c r="I45" s="348"/>
      <c r="J45" s="460" t="s">
        <v>66</v>
      </c>
      <c r="K45" s="527">
        <v>100</v>
      </c>
      <c r="L45" s="524"/>
      <c r="M45" s="348">
        <v>12</v>
      </c>
      <c r="N45" s="348">
        <v>1</v>
      </c>
      <c r="O45" s="351">
        <f t="shared" si="2"/>
        <v>8.3333333333333329E-2</v>
      </c>
      <c r="P45" s="458">
        <v>8.3333333333333321</v>
      </c>
      <c r="Q45" s="352">
        <f t="shared" si="3"/>
        <v>8.3333333333333329E-2</v>
      </c>
      <c r="R45" s="350"/>
    </row>
    <row r="46" spans="1:18" s="92" customFormat="1">
      <c r="A46" s="519" t="s">
        <v>4</v>
      </c>
      <c r="B46" s="346" t="s">
        <v>3199</v>
      </c>
      <c r="C46" s="346" t="s">
        <v>1956</v>
      </c>
      <c r="D46" s="526" t="s">
        <v>137</v>
      </c>
      <c r="E46" s="346" t="s">
        <v>10</v>
      </c>
      <c r="F46" s="389" t="s">
        <v>11</v>
      </c>
      <c r="G46" s="460" t="s">
        <v>5</v>
      </c>
      <c r="H46" s="460" t="s">
        <v>29</v>
      </c>
      <c r="I46" s="348"/>
      <c r="J46" s="460" t="s">
        <v>66</v>
      </c>
      <c r="K46" s="527">
        <v>100</v>
      </c>
      <c r="L46" s="524"/>
      <c r="M46" s="348">
        <v>3</v>
      </c>
      <c r="N46" s="348">
        <v>2</v>
      </c>
      <c r="O46" s="351">
        <f t="shared" si="2"/>
        <v>0.66666666666666663</v>
      </c>
      <c r="P46" s="458">
        <v>66.666666666666657</v>
      </c>
      <c r="Q46" s="352">
        <f t="shared" si="3"/>
        <v>0.66666666666666663</v>
      </c>
      <c r="R46" s="350"/>
    </row>
    <row r="47" spans="1:18" s="92" customFormat="1">
      <c r="A47" s="519" t="s">
        <v>4</v>
      </c>
      <c r="B47" s="346" t="s">
        <v>1957</v>
      </c>
      <c r="C47" s="346" t="s">
        <v>1959</v>
      </c>
      <c r="D47" s="526" t="s">
        <v>137</v>
      </c>
      <c r="E47" s="346" t="s">
        <v>10</v>
      </c>
      <c r="F47" s="389" t="s">
        <v>11</v>
      </c>
      <c r="G47" s="460" t="s">
        <v>6</v>
      </c>
      <c r="H47" s="460" t="s">
        <v>29</v>
      </c>
      <c r="I47" s="348"/>
      <c r="J47" s="460" t="s">
        <v>66</v>
      </c>
      <c r="K47" s="527">
        <v>17.073170731707318</v>
      </c>
      <c r="L47" s="524"/>
      <c r="M47" s="348">
        <v>41</v>
      </c>
      <c r="N47" s="348">
        <v>6</v>
      </c>
      <c r="O47" s="351">
        <f t="shared" si="2"/>
        <v>0.14634146341463414</v>
      </c>
      <c r="P47" s="458">
        <v>85.714285714285708</v>
      </c>
      <c r="Q47" s="352">
        <f t="shared" si="3"/>
        <v>0.8571428571428571</v>
      </c>
      <c r="R47" s="350"/>
    </row>
    <row r="48" spans="1:18" s="92" customFormat="1">
      <c r="A48" s="519" t="s">
        <v>4</v>
      </c>
      <c r="B48" s="346" t="s">
        <v>3200</v>
      </c>
      <c r="C48" s="346" t="s">
        <v>1959</v>
      </c>
      <c r="D48" s="526" t="s">
        <v>137</v>
      </c>
      <c r="E48" s="346" t="s">
        <v>10</v>
      </c>
      <c r="F48" s="389" t="s">
        <v>11</v>
      </c>
      <c r="G48" s="460" t="s">
        <v>5</v>
      </c>
      <c r="H48" s="460" t="s">
        <v>29</v>
      </c>
      <c r="I48" s="348"/>
      <c r="J48" s="460" t="s">
        <v>66</v>
      </c>
      <c r="K48" s="527">
        <v>100</v>
      </c>
      <c r="L48" s="524"/>
      <c r="M48" s="348">
        <v>7</v>
      </c>
      <c r="N48" s="348">
        <v>5</v>
      </c>
      <c r="O48" s="351">
        <f t="shared" si="2"/>
        <v>0.7142857142857143</v>
      </c>
      <c r="P48" s="458">
        <v>71.428571428571431</v>
      </c>
      <c r="Q48" s="352">
        <f t="shared" si="3"/>
        <v>0.7142857142857143</v>
      </c>
      <c r="R48" s="350" t="s">
        <v>3192</v>
      </c>
    </row>
    <row r="49" spans="1:18" s="92" customFormat="1">
      <c r="A49" s="519" t="s">
        <v>4</v>
      </c>
      <c r="B49" s="346" t="s">
        <v>1957</v>
      </c>
      <c r="C49" s="346" t="s">
        <v>1960</v>
      </c>
      <c r="D49" s="526" t="s">
        <v>137</v>
      </c>
      <c r="E49" s="346" t="s">
        <v>10</v>
      </c>
      <c r="F49" s="389" t="s">
        <v>11</v>
      </c>
      <c r="G49" s="460" t="s">
        <v>5</v>
      </c>
      <c r="H49" s="460" t="s">
        <v>29</v>
      </c>
      <c r="I49" s="348"/>
      <c r="J49" s="460" t="s">
        <v>66</v>
      </c>
      <c r="K49" s="524">
        <v>100</v>
      </c>
      <c r="L49" s="524"/>
      <c r="M49" s="348">
        <v>8</v>
      </c>
      <c r="N49" s="348">
        <v>5</v>
      </c>
      <c r="O49" s="351">
        <f t="shared" si="2"/>
        <v>0.625</v>
      </c>
      <c r="P49" s="458">
        <v>62.5</v>
      </c>
      <c r="Q49" s="352">
        <f t="shared" si="3"/>
        <v>0.625</v>
      </c>
      <c r="R49" s="350"/>
    </row>
    <row r="50" spans="1:18" s="92" customFormat="1">
      <c r="A50" s="519" t="s">
        <v>4</v>
      </c>
      <c r="B50" s="346" t="s">
        <v>3199</v>
      </c>
      <c r="C50" s="346" t="s">
        <v>1960</v>
      </c>
      <c r="D50" s="526" t="s">
        <v>137</v>
      </c>
      <c r="E50" s="346" t="s">
        <v>10</v>
      </c>
      <c r="F50" s="389" t="s">
        <v>11</v>
      </c>
      <c r="G50" s="460" t="s">
        <v>6</v>
      </c>
      <c r="H50" s="460" t="s">
        <v>29</v>
      </c>
      <c r="I50" s="348"/>
      <c r="J50" s="460" t="s">
        <v>66</v>
      </c>
      <c r="K50" s="527">
        <v>10.923076923076923</v>
      </c>
      <c r="L50" s="524"/>
      <c r="M50" s="348">
        <v>650</v>
      </c>
      <c r="N50" s="348">
        <v>48</v>
      </c>
      <c r="O50" s="351">
        <f t="shared" si="2"/>
        <v>7.3846153846153853E-2</v>
      </c>
      <c r="P50" s="458">
        <v>67.605633802816897</v>
      </c>
      <c r="Q50" s="352">
        <f t="shared" si="3"/>
        <v>0.676056338028169</v>
      </c>
      <c r="R50" s="350" t="s">
        <v>3192</v>
      </c>
    </row>
    <row r="51" spans="1:18" s="92" customFormat="1">
      <c r="A51" s="519" t="s">
        <v>4</v>
      </c>
      <c r="B51" s="346" t="s">
        <v>3194</v>
      </c>
      <c r="C51" s="346" t="s">
        <v>692</v>
      </c>
      <c r="D51" s="526" t="s">
        <v>137</v>
      </c>
      <c r="E51" s="346" t="s">
        <v>10</v>
      </c>
      <c r="F51" s="389" t="s">
        <v>11</v>
      </c>
      <c r="G51" s="460" t="s">
        <v>5</v>
      </c>
      <c r="H51" s="460" t="s">
        <v>29</v>
      </c>
      <c r="I51" s="348"/>
      <c r="J51" s="460" t="s">
        <v>66</v>
      </c>
      <c r="K51" s="524">
        <v>100</v>
      </c>
      <c r="L51" s="524"/>
      <c r="M51" s="348">
        <v>4</v>
      </c>
      <c r="N51" s="348">
        <v>3</v>
      </c>
      <c r="O51" s="351">
        <f t="shared" si="2"/>
        <v>0.75</v>
      </c>
      <c r="P51" s="348">
        <v>75</v>
      </c>
      <c r="Q51" s="352">
        <f t="shared" si="3"/>
        <v>0.75</v>
      </c>
      <c r="R51" s="350" t="s">
        <v>3192</v>
      </c>
    </row>
    <row r="52" spans="1:18" s="92" customFormat="1">
      <c r="A52" s="519" t="s">
        <v>4</v>
      </c>
      <c r="B52" s="346" t="s">
        <v>3200</v>
      </c>
      <c r="C52" s="346" t="s">
        <v>1961</v>
      </c>
      <c r="D52" s="526" t="s">
        <v>137</v>
      </c>
      <c r="E52" s="346" t="s">
        <v>10</v>
      </c>
      <c r="F52" s="389" t="s">
        <v>11</v>
      </c>
      <c r="G52" s="460" t="s">
        <v>5</v>
      </c>
      <c r="H52" s="460" t="s">
        <v>29</v>
      </c>
      <c r="I52" s="348"/>
      <c r="J52" s="460" t="s">
        <v>66</v>
      </c>
      <c r="K52" s="524">
        <v>100</v>
      </c>
      <c r="L52" s="524"/>
      <c r="M52" s="348">
        <v>10</v>
      </c>
      <c r="N52" s="348">
        <v>7</v>
      </c>
      <c r="O52" s="351">
        <f t="shared" si="2"/>
        <v>0.7</v>
      </c>
      <c r="P52" s="348">
        <v>70</v>
      </c>
      <c r="Q52" s="352">
        <f t="shared" si="3"/>
        <v>0.7</v>
      </c>
      <c r="R52" s="350" t="s">
        <v>3192</v>
      </c>
    </row>
    <row r="53" spans="1:18" s="92" customFormat="1">
      <c r="A53" s="519" t="s">
        <v>4</v>
      </c>
      <c r="B53" s="346" t="s">
        <v>3201</v>
      </c>
      <c r="C53" s="346" t="s">
        <v>1962</v>
      </c>
      <c r="D53" s="526" t="s">
        <v>137</v>
      </c>
      <c r="E53" s="346" t="s">
        <v>10</v>
      </c>
      <c r="F53" s="389" t="s">
        <v>11</v>
      </c>
      <c r="G53" s="460" t="s">
        <v>5</v>
      </c>
      <c r="H53" s="460" t="s">
        <v>29</v>
      </c>
      <c r="I53" s="348"/>
      <c r="J53" s="460" t="s">
        <v>66</v>
      </c>
      <c r="K53" s="524">
        <v>100</v>
      </c>
      <c r="L53" s="524"/>
      <c r="M53" s="348">
        <v>28</v>
      </c>
      <c r="N53" s="348">
        <v>19</v>
      </c>
      <c r="O53" s="351">
        <f t="shared" si="2"/>
        <v>0.6785714285714286</v>
      </c>
      <c r="P53" s="458">
        <v>67.857142857142861</v>
      </c>
      <c r="Q53" s="352">
        <f t="shared" si="3"/>
        <v>0.6785714285714286</v>
      </c>
      <c r="R53" s="350" t="s">
        <v>3192</v>
      </c>
    </row>
    <row r="54" spans="1:18" s="92" customFormat="1">
      <c r="A54" s="646" t="s">
        <v>4</v>
      </c>
      <c r="B54" s="346" t="s">
        <v>3193</v>
      </c>
      <c r="C54" s="346" t="s">
        <v>1963</v>
      </c>
      <c r="D54" s="526" t="s">
        <v>137</v>
      </c>
      <c r="E54" s="346" t="s">
        <v>10</v>
      </c>
      <c r="F54" s="389" t="s">
        <v>11</v>
      </c>
      <c r="G54" s="460" t="s">
        <v>5</v>
      </c>
      <c r="H54" s="460" t="s">
        <v>29</v>
      </c>
      <c r="I54" s="348"/>
      <c r="J54" s="460" t="s">
        <v>66</v>
      </c>
      <c r="K54" s="524">
        <v>100</v>
      </c>
      <c r="L54" s="524"/>
      <c r="M54" s="348">
        <v>8</v>
      </c>
      <c r="N54" s="348">
        <v>7</v>
      </c>
      <c r="O54" s="351">
        <f t="shared" si="2"/>
        <v>0.875</v>
      </c>
      <c r="P54" s="458">
        <v>87.5</v>
      </c>
      <c r="Q54" s="352">
        <f t="shared" si="3"/>
        <v>0.875</v>
      </c>
      <c r="R54" s="350" t="s">
        <v>3192</v>
      </c>
    </row>
    <row r="55" spans="1:18" s="92" customFormat="1">
      <c r="A55" s="519" t="s">
        <v>4</v>
      </c>
      <c r="B55" s="346" t="s">
        <v>3193</v>
      </c>
      <c r="C55" s="346" t="s">
        <v>1766</v>
      </c>
      <c r="D55" s="526" t="s">
        <v>137</v>
      </c>
      <c r="E55" s="346" t="s">
        <v>1922</v>
      </c>
      <c r="F55" s="389" t="s">
        <v>11</v>
      </c>
      <c r="G55" s="460" t="s">
        <v>5</v>
      </c>
      <c r="H55" s="460" t="s">
        <v>29</v>
      </c>
      <c r="I55" s="348"/>
      <c r="J55" s="460" t="s">
        <v>66</v>
      </c>
      <c r="K55" s="524">
        <v>100</v>
      </c>
      <c r="L55" s="524"/>
      <c r="M55" s="348">
        <v>3</v>
      </c>
      <c r="N55" s="348">
        <v>2</v>
      </c>
      <c r="O55" s="351">
        <f>N55/M55</f>
        <v>0.66666666666666663</v>
      </c>
      <c r="P55" s="458">
        <v>66.666666666666657</v>
      </c>
      <c r="Q55" s="352">
        <f>N55/(M55*K55/100)</f>
        <v>0.66666666666666663</v>
      </c>
      <c r="R55" s="350" t="s">
        <v>3192</v>
      </c>
    </row>
    <row r="56" spans="1:18" s="92" customFormat="1">
      <c r="A56" s="519" t="s">
        <v>4</v>
      </c>
      <c r="B56" s="346" t="s">
        <v>3194</v>
      </c>
      <c r="C56" s="346" t="s">
        <v>1950</v>
      </c>
      <c r="D56" s="526" t="s">
        <v>137</v>
      </c>
      <c r="E56" s="346" t="s">
        <v>1922</v>
      </c>
      <c r="F56" s="389" t="s">
        <v>11</v>
      </c>
      <c r="G56" s="460" t="s">
        <v>6</v>
      </c>
      <c r="H56" s="460" t="s">
        <v>29</v>
      </c>
      <c r="I56" s="348"/>
      <c r="J56" s="460" t="s">
        <v>66</v>
      </c>
      <c r="K56" s="527">
        <v>38.554216867469883</v>
      </c>
      <c r="L56" s="524"/>
      <c r="M56" s="348">
        <v>83</v>
      </c>
      <c r="N56" s="348">
        <v>29</v>
      </c>
      <c r="O56" s="351">
        <f t="shared" ref="O56:O79" si="4">N56/M56</f>
        <v>0.3493975903614458</v>
      </c>
      <c r="P56" s="348">
        <v>90.625</v>
      </c>
      <c r="Q56" s="352">
        <f t="shared" ref="Q56:Q79" si="5">N56/(M56*K56/100)</f>
        <v>0.90624999999999978</v>
      </c>
      <c r="R56" s="350" t="s">
        <v>3192</v>
      </c>
    </row>
    <row r="57" spans="1:18" s="92" customFormat="1">
      <c r="A57" s="519" t="s">
        <v>4</v>
      </c>
      <c r="B57" s="346" t="s">
        <v>3195</v>
      </c>
      <c r="C57" s="346" t="s">
        <v>1950</v>
      </c>
      <c r="D57" s="526" t="s">
        <v>137</v>
      </c>
      <c r="E57" s="346" t="s">
        <v>1922</v>
      </c>
      <c r="F57" s="389" t="s">
        <v>11</v>
      </c>
      <c r="G57" s="460" t="s">
        <v>5</v>
      </c>
      <c r="H57" s="460" t="s">
        <v>29</v>
      </c>
      <c r="I57" s="348"/>
      <c r="J57" s="460" t="s">
        <v>66</v>
      </c>
      <c r="K57" s="527">
        <v>100</v>
      </c>
      <c r="L57" s="524"/>
      <c r="M57" s="348">
        <v>3</v>
      </c>
      <c r="N57" s="348">
        <v>1</v>
      </c>
      <c r="O57" s="351">
        <f t="shared" si="4"/>
        <v>0.33333333333333331</v>
      </c>
      <c r="P57" s="458">
        <v>33.333333333333329</v>
      </c>
      <c r="Q57" s="352">
        <f t="shared" si="5"/>
        <v>0.33333333333333331</v>
      </c>
      <c r="R57" s="350"/>
    </row>
    <row r="58" spans="1:18" s="92" customFormat="1">
      <c r="A58" s="519" t="s">
        <v>4</v>
      </c>
      <c r="B58" s="346" t="s">
        <v>3196</v>
      </c>
      <c r="C58" s="346" t="s">
        <v>1951</v>
      </c>
      <c r="D58" s="526" t="s">
        <v>137</v>
      </c>
      <c r="E58" s="346" t="s">
        <v>1922</v>
      </c>
      <c r="F58" s="389" t="s">
        <v>11</v>
      </c>
      <c r="G58" s="460" t="s">
        <v>5</v>
      </c>
      <c r="H58" s="460" t="s">
        <v>29</v>
      </c>
      <c r="I58" s="348"/>
      <c r="J58" s="460" t="s">
        <v>66</v>
      </c>
      <c r="K58" s="524">
        <v>100</v>
      </c>
      <c r="L58" s="524"/>
      <c r="M58" s="348">
        <v>25</v>
      </c>
      <c r="N58" s="348">
        <v>25</v>
      </c>
      <c r="O58" s="351">
        <f t="shared" si="4"/>
        <v>1</v>
      </c>
      <c r="P58" s="348">
        <v>100</v>
      </c>
      <c r="Q58" s="352">
        <f t="shared" si="5"/>
        <v>1</v>
      </c>
      <c r="R58" s="350"/>
    </row>
    <row r="59" spans="1:18" s="92" customFormat="1">
      <c r="A59" s="519" t="s">
        <v>4</v>
      </c>
      <c r="B59" s="346" t="s">
        <v>3193</v>
      </c>
      <c r="C59" s="346" t="s">
        <v>1951</v>
      </c>
      <c r="D59" s="526" t="s">
        <v>137</v>
      </c>
      <c r="E59" s="346" t="s">
        <v>1922</v>
      </c>
      <c r="F59" s="389" t="s">
        <v>11</v>
      </c>
      <c r="G59" s="460" t="s">
        <v>5</v>
      </c>
      <c r="H59" s="460" t="s">
        <v>29</v>
      </c>
      <c r="I59" s="348"/>
      <c r="J59" s="460" t="s">
        <v>66</v>
      </c>
      <c r="K59" s="524">
        <v>100</v>
      </c>
      <c r="L59" s="524"/>
      <c r="M59" s="348">
        <v>6</v>
      </c>
      <c r="N59" s="348">
        <v>4</v>
      </c>
      <c r="O59" s="351">
        <f t="shared" si="4"/>
        <v>0.66666666666666663</v>
      </c>
      <c r="P59" s="458">
        <v>66.666666666666657</v>
      </c>
      <c r="Q59" s="352">
        <f t="shared" si="5"/>
        <v>0.66666666666666663</v>
      </c>
      <c r="R59" s="350" t="s">
        <v>3192</v>
      </c>
    </row>
    <row r="60" spans="1:18" s="92" customFormat="1">
      <c r="A60" s="519" t="s">
        <v>4</v>
      </c>
      <c r="B60" s="346" t="s">
        <v>3195</v>
      </c>
      <c r="C60" s="346" t="s">
        <v>1951</v>
      </c>
      <c r="D60" s="526" t="s">
        <v>137</v>
      </c>
      <c r="E60" s="346" t="s">
        <v>1922</v>
      </c>
      <c r="F60" s="389" t="s">
        <v>11</v>
      </c>
      <c r="G60" s="460" t="s">
        <v>5</v>
      </c>
      <c r="H60" s="460" t="s">
        <v>29</v>
      </c>
      <c r="I60" s="348"/>
      <c r="J60" s="460" t="s">
        <v>66</v>
      </c>
      <c r="K60" s="524">
        <v>100</v>
      </c>
      <c r="L60" s="524"/>
      <c r="M60" s="348">
        <v>4</v>
      </c>
      <c r="N60" s="348">
        <v>4</v>
      </c>
      <c r="O60" s="351">
        <f t="shared" si="4"/>
        <v>1</v>
      </c>
      <c r="P60" s="348">
        <v>100</v>
      </c>
      <c r="Q60" s="352">
        <f t="shared" si="5"/>
        <v>1</v>
      </c>
      <c r="R60" s="350"/>
    </row>
    <row r="61" spans="1:18" s="92" customFormat="1">
      <c r="A61" s="519" t="s">
        <v>4</v>
      </c>
      <c r="B61" s="346" t="s">
        <v>3197</v>
      </c>
      <c r="C61" s="346" t="s">
        <v>1952</v>
      </c>
      <c r="D61" s="526" t="s">
        <v>137</v>
      </c>
      <c r="E61" s="346" t="s">
        <v>1922</v>
      </c>
      <c r="F61" s="389" t="s">
        <v>11</v>
      </c>
      <c r="G61" s="460" t="s">
        <v>6</v>
      </c>
      <c r="H61" s="460" t="s">
        <v>29</v>
      </c>
      <c r="I61" s="348"/>
      <c r="J61" s="460" t="s">
        <v>66</v>
      </c>
      <c r="K61" s="527">
        <v>27.777777777777779</v>
      </c>
      <c r="L61" s="524"/>
      <c r="M61" s="348">
        <v>72</v>
      </c>
      <c r="N61" s="348">
        <v>18</v>
      </c>
      <c r="O61" s="351">
        <f t="shared" si="4"/>
        <v>0.25</v>
      </c>
      <c r="P61" s="348">
        <v>90</v>
      </c>
      <c r="Q61" s="352">
        <f t="shared" si="5"/>
        <v>0.9</v>
      </c>
      <c r="R61" s="350"/>
    </row>
    <row r="62" spans="1:18" s="92" customFormat="1">
      <c r="A62" s="519" t="s">
        <v>4</v>
      </c>
      <c r="B62" s="346" t="s">
        <v>3194</v>
      </c>
      <c r="C62" s="346" t="s">
        <v>1952</v>
      </c>
      <c r="D62" s="526" t="s">
        <v>137</v>
      </c>
      <c r="E62" s="346" t="s">
        <v>1922</v>
      </c>
      <c r="F62" s="389" t="s">
        <v>11</v>
      </c>
      <c r="G62" s="460" t="s">
        <v>5</v>
      </c>
      <c r="H62" s="460" t="s">
        <v>29</v>
      </c>
      <c r="I62" s="348"/>
      <c r="J62" s="460" t="s">
        <v>66</v>
      </c>
      <c r="K62" s="524">
        <v>100</v>
      </c>
      <c r="L62" s="524"/>
      <c r="M62" s="348">
        <v>6</v>
      </c>
      <c r="N62" s="348">
        <v>6</v>
      </c>
      <c r="O62" s="351">
        <f t="shared" si="4"/>
        <v>1</v>
      </c>
      <c r="P62" s="348">
        <v>100</v>
      </c>
      <c r="Q62" s="352">
        <f t="shared" si="5"/>
        <v>1</v>
      </c>
      <c r="R62" s="350"/>
    </row>
    <row r="63" spans="1:18" s="92" customFormat="1">
      <c r="A63" s="519" t="s">
        <v>4</v>
      </c>
      <c r="B63" s="346" t="s">
        <v>3196</v>
      </c>
      <c r="C63" s="346" t="s">
        <v>1953</v>
      </c>
      <c r="D63" s="526" t="s">
        <v>137</v>
      </c>
      <c r="E63" s="346" t="s">
        <v>1922</v>
      </c>
      <c r="F63" s="389" t="s">
        <v>11</v>
      </c>
      <c r="G63" s="460" t="s">
        <v>5</v>
      </c>
      <c r="H63" s="460" t="s">
        <v>29</v>
      </c>
      <c r="I63" s="348"/>
      <c r="J63" s="460" t="s">
        <v>66</v>
      </c>
      <c r="K63" s="524">
        <v>100</v>
      </c>
      <c r="L63" s="524"/>
      <c r="M63" s="348">
        <v>4</v>
      </c>
      <c r="N63" s="348">
        <v>4</v>
      </c>
      <c r="O63" s="351">
        <f t="shared" si="4"/>
        <v>1</v>
      </c>
      <c r="P63" s="348">
        <v>100</v>
      </c>
      <c r="Q63" s="352">
        <f t="shared" si="5"/>
        <v>1</v>
      </c>
      <c r="R63" s="350"/>
    </row>
    <row r="64" spans="1:18" s="92" customFormat="1">
      <c r="A64" s="519" t="s">
        <v>4</v>
      </c>
      <c r="B64" s="346" t="s">
        <v>3194</v>
      </c>
      <c r="C64" s="346" t="s">
        <v>1765</v>
      </c>
      <c r="D64" s="526" t="s">
        <v>137</v>
      </c>
      <c r="E64" s="346" t="s">
        <v>1922</v>
      </c>
      <c r="F64" s="389" t="s">
        <v>11</v>
      </c>
      <c r="G64" s="460" t="s">
        <v>5</v>
      </c>
      <c r="H64" s="460" t="s">
        <v>29</v>
      </c>
      <c r="I64" s="348"/>
      <c r="J64" s="460" t="s">
        <v>66</v>
      </c>
      <c r="K64" s="524">
        <v>100</v>
      </c>
      <c r="L64" s="524"/>
      <c r="M64" s="348">
        <v>4</v>
      </c>
      <c r="N64" s="348">
        <v>4</v>
      </c>
      <c r="O64" s="351">
        <f t="shared" si="4"/>
        <v>1</v>
      </c>
      <c r="P64" s="348">
        <v>100</v>
      </c>
      <c r="Q64" s="352">
        <f t="shared" si="5"/>
        <v>1</v>
      </c>
      <c r="R64" s="350" t="s">
        <v>3192</v>
      </c>
    </row>
    <row r="65" spans="1:18" s="92" customFormat="1">
      <c r="A65" s="519" t="s">
        <v>4</v>
      </c>
      <c r="B65" s="346" t="s">
        <v>3194</v>
      </c>
      <c r="C65" s="346" t="s">
        <v>1954</v>
      </c>
      <c r="D65" s="526" t="s">
        <v>137</v>
      </c>
      <c r="E65" s="346" t="s">
        <v>1922</v>
      </c>
      <c r="F65" s="389" t="s">
        <v>11</v>
      </c>
      <c r="G65" s="460" t="s">
        <v>5</v>
      </c>
      <c r="H65" s="460" t="s">
        <v>29</v>
      </c>
      <c r="I65" s="348"/>
      <c r="J65" s="460" t="s">
        <v>66</v>
      </c>
      <c r="K65" s="527">
        <v>100</v>
      </c>
      <c r="L65" s="524"/>
      <c r="M65" s="348">
        <v>6</v>
      </c>
      <c r="N65" s="348">
        <v>4</v>
      </c>
      <c r="O65" s="351">
        <f t="shared" si="4"/>
        <v>0.66666666666666663</v>
      </c>
      <c r="P65" s="458">
        <v>66.666666666666657</v>
      </c>
      <c r="Q65" s="352">
        <f t="shared" si="5"/>
        <v>0.66666666666666663</v>
      </c>
      <c r="R65" s="350" t="s">
        <v>3192</v>
      </c>
    </row>
    <row r="66" spans="1:18" s="92" customFormat="1">
      <c r="A66" s="519" t="s">
        <v>4</v>
      </c>
      <c r="B66" s="346" t="s">
        <v>3198</v>
      </c>
      <c r="C66" s="346" t="s">
        <v>1954</v>
      </c>
      <c r="D66" s="526" t="s">
        <v>137</v>
      </c>
      <c r="E66" s="346" t="s">
        <v>1922</v>
      </c>
      <c r="F66" s="389" t="s">
        <v>11</v>
      </c>
      <c r="G66" s="460" t="s">
        <v>5</v>
      </c>
      <c r="H66" s="460" t="s">
        <v>29</v>
      </c>
      <c r="I66" s="348"/>
      <c r="J66" s="460" t="s">
        <v>66</v>
      </c>
      <c r="K66" s="524">
        <v>100</v>
      </c>
      <c r="L66" s="524"/>
      <c r="M66" s="348">
        <v>3</v>
      </c>
      <c r="N66" s="348">
        <v>3</v>
      </c>
      <c r="O66" s="351">
        <f t="shared" si="4"/>
        <v>1</v>
      </c>
      <c r="P66" s="348">
        <v>100</v>
      </c>
      <c r="Q66" s="352">
        <f t="shared" si="5"/>
        <v>1</v>
      </c>
      <c r="R66" s="350"/>
    </row>
    <row r="67" spans="1:18" s="92" customFormat="1">
      <c r="A67" s="519" t="s">
        <v>4</v>
      </c>
      <c r="B67" s="346" t="s">
        <v>3194</v>
      </c>
      <c r="C67" s="346" t="s">
        <v>1955</v>
      </c>
      <c r="D67" s="526" t="s">
        <v>137</v>
      </c>
      <c r="E67" s="346" t="s">
        <v>1922</v>
      </c>
      <c r="F67" s="389" t="s">
        <v>11</v>
      </c>
      <c r="G67" s="460" t="s">
        <v>5</v>
      </c>
      <c r="H67" s="460" t="s">
        <v>29</v>
      </c>
      <c r="I67" s="348"/>
      <c r="J67" s="460" t="s">
        <v>66</v>
      </c>
      <c r="K67" s="524">
        <v>100</v>
      </c>
      <c r="L67" s="524"/>
      <c r="M67" s="348">
        <v>10</v>
      </c>
      <c r="N67" s="348">
        <v>7</v>
      </c>
      <c r="O67" s="351">
        <f t="shared" si="4"/>
        <v>0.7</v>
      </c>
      <c r="P67" s="348">
        <v>70</v>
      </c>
      <c r="Q67" s="352">
        <f t="shared" si="5"/>
        <v>0.7</v>
      </c>
      <c r="R67" s="350"/>
    </row>
    <row r="68" spans="1:18" s="92" customFormat="1">
      <c r="A68" s="519" t="s">
        <v>4</v>
      </c>
      <c r="B68" s="346" t="s">
        <v>3193</v>
      </c>
      <c r="C68" s="346" t="s">
        <v>1955</v>
      </c>
      <c r="D68" s="526" t="s">
        <v>137</v>
      </c>
      <c r="E68" s="346" t="s">
        <v>1922</v>
      </c>
      <c r="F68" s="389" t="s">
        <v>11</v>
      </c>
      <c r="G68" s="460" t="s">
        <v>5</v>
      </c>
      <c r="H68" s="460" t="s">
        <v>29</v>
      </c>
      <c r="I68" s="348"/>
      <c r="J68" s="460" t="s">
        <v>66</v>
      </c>
      <c r="K68" s="524">
        <v>100</v>
      </c>
      <c r="L68" s="524"/>
      <c r="M68" s="348">
        <v>4</v>
      </c>
      <c r="N68" s="348">
        <v>3</v>
      </c>
      <c r="O68" s="351">
        <f t="shared" si="4"/>
        <v>0.75</v>
      </c>
      <c r="P68" s="348">
        <v>75</v>
      </c>
      <c r="Q68" s="352">
        <f t="shared" si="5"/>
        <v>0.75</v>
      </c>
      <c r="R68" s="350" t="s">
        <v>3192</v>
      </c>
    </row>
    <row r="69" spans="1:18" s="92" customFormat="1">
      <c r="A69" s="519" t="s">
        <v>4</v>
      </c>
      <c r="B69" s="346" t="s">
        <v>1957</v>
      </c>
      <c r="C69" s="346" t="s">
        <v>1956</v>
      </c>
      <c r="D69" s="526" t="s">
        <v>137</v>
      </c>
      <c r="E69" s="346" t="s">
        <v>1922</v>
      </c>
      <c r="F69" s="389" t="s">
        <v>11</v>
      </c>
      <c r="G69" s="460" t="s">
        <v>6</v>
      </c>
      <c r="H69" s="460" t="s">
        <v>29</v>
      </c>
      <c r="I69" s="348"/>
      <c r="J69" s="460" t="s">
        <v>66</v>
      </c>
      <c r="K69" s="527">
        <v>4.666666666666667</v>
      </c>
      <c r="L69" s="524"/>
      <c r="M69" s="348">
        <v>1950</v>
      </c>
      <c r="N69" s="348">
        <v>83</v>
      </c>
      <c r="O69" s="351">
        <f t="shared" si="4"/>
        <v>4.2564102564102563E-2</v>
      </c>
      <c r="P69" s="458">
        <v>91.208791208791212</v>
      </c>
      <c r="Q69" s="352">
        <f t="shared" si="5"/>
        <v>0.91208791208791207</v>
      </c>
      <c r="R69" s="350"/>
    </row>
    <row r="70" spans="1:18" s="92" customFormat="1">
      <c r="A70" s="519" t="s">
        <v>4</v>
      </c>
      <c r="B70" s="346" t="s">
        <v>1958</v>
      </c>
      <c r="C70" s="346" t="s">
        <v>1956</v>
      </c>
      <c r="D70" s="526" t="s">
        <v>137</v>
      </c>
      <c r="E70" s="346" t="s">
        <v>1922</v>
      </c>
      <c r="F70" s="389" t="s">
        <v>11</v>
      </c>
      <c r="G70" s="460" t="s">
        <v>5</v>
      </c>
      <c r="H70" s="460" t="s">
        <v>29</v>
      </c>
      <c r="I70" s="348"/>
      <c r="J70" s="460" t="s">
        <v>66</v>
      </c>
      <c r="K70" s="527">
        <v>100</v>
      </c>
      <c r="L70" s="524"/>
      <c r="M70" s="348">
        <v>12</v>
      </c>
      <c r="N70" s="348">
        <v>1</v>
      </c>
      <c r="O70" s="351">
        <f t="shared" si="4"/>
        <v>8.3333333333333329E-2</v>
      </c>
      <c r="P70" s="458">
        <v>8.3333333333333321</v>
      </c>
      <c r="Q70" s="352">
        <f t="shared" si="5"/>
        <v>8.3333333333333329E-2</v>
      </c>
      <c r="R70" s="350"/>
    </row>
    <row r="71" spans="1:18" s="92" customFormat="1">
      <c r="A71" s="519" t="s">
        <v>4</v>
      </c>
      <c r="B71" s="346" t="s">
        <v>3199</v>
      </c>
      <c r="C71" s="346" t="s">
        <v>1956</v>
      </c>
      <c r="D71" s="526" t="s">
        <v>137</v>
      </c>
      <c r="E71" s="346" t="s">
        <v>1922</v>
      </c>
      <c r="F71" s="389" t="s">
        <v>11</v>
      </c>
      <c r="G71" s="460" t="s">
        <v>5</v>
      </c>
      <c r="H71" s="460" t="s">
        <v>29</v>
      </c>
      <c r="I71" s="348"/>
      <c r="J71" s="460" t="s">
        <v>66</v>
      </c>
      <c r="K71" s="527">
        <v>100</v>
      </c>
      <c r="L71" s="524"/>
      <c r="M71" s="348">
        <v>3</v>
      </c>
      <c r="N71" s="348">
        <v>2</v>
      </c>
      <c r="O71" s="351">
        <f t="shared" si="4"/>
        <v>0.66666666666666663</v>
      </c>
      <c r="P71" s="458">
        <v>66.666666666666657</v>
      </c>
      <c r="Q71" s="352">
        <f t="shared" si="5"/>
        <v>0.66666666666666663</v>
      </c>
      <c r="R71" s="350"/>
    </row>
    <row r="72" spans="1:18" s="92" customFormat="1">
      <c r="A72" s="519" t="s">
        <v>4</v>
      </c>
      <c r="B72" s="346" t="s">
        <v>1957</v>
      </c>
      <c r="C72" s="346" t="s">
        <v>1959</v>
      </c>
      <c r="D72" s="526" t="s">
        <v>137</v>
      </c>
      <c r="E72" s="346" t="s">
        <v>1922</v>
      </c>
      <c r="F72" s="389" t="s">
        <v>11</v>
      </c>
      <c r="G72" s="460" t="s">
        <v>6</v>
      </c>
      <c r="H72" s="460" t="s">
        <v>29</v>
      </c>
      <c r="I72" s="348"/>
      <c r="J72" s="460" t="s">
        <v>66</v>
      </c>
      <c r="K72" s="527">
        <v>17.073170731707318</v>
      </c>
      <c r="L72" s="524"/>
      <c r="M72" s="348">
        <v>41</v>
      </c>
      <c r="N72" s="348">
        <v>6</v>
      </c>
      <c r="O72" s="351">
        <f t="shared" si="4"/>
        <v>0.14634146341463414</v>
      </c>
      <c r="P72" s="458">
        <v>85.714285714285708</v>
      </c>
      <c r="Q72" s="352">
        <f t="shared" si="5"/>
        <v>0.8571428571428571</v>
      </c>
      <c r="R72" s="350"/>
    </row>
    <row r="73" spans="1:18" s="92" customFormat="1">
      <c r="A73" s="519" t="s">
        <v>4</v>
      </c>
      <c r="B73" s="346" t="s">
        <v>3200</v>
      </c>
      <c r="C73" s="346" t="s">
        <v>1959</v>
      </c>
      <c r="D73" s="526" t="s">
        <v>137</v>
      </c>
      <c r="E73" s="346" t="s">
        <v>1922</v>
      </c>
      <c r="F73" s="389" t="s">
        <v>11</v>
      </c>
      <c r="G73" s="460" t="s">
        <v>5</v>
      </c>
      <c r="H73" s="460" t="s">
        <v>29</v>
      </c>
      <c r="I73" s="348"/>
      <c r="J73" s="460" t="s">
        <v>66</v>
      </c>
      <c r="K73" s="527">
        <v>100</v>
      </c>
      <c r="L73" s="524"/>
      <c r="M73" s="348">
        <v>7</v>
      </c>
      <c r="N73" s="348">
        <v>5</v>
      </c>
      <c r="O73" s="351">
        <f t="shared" si="4"/>
        <v>0.7142857142857143</v>
      </c>
      <c r="P73" s="458">
        <v>71.428571428571431</v>
      </c>
      <c r="Q73" s="352">
        <f t="shared" si="5"/>
        <v>0.7142857142857143</v>
      </c>
      <c r="R73" s="350" t="s">
        <v>3192</v>
      </c>
    </row>
    <row r="74" spans="1:18" s="92" customFormat="1">
      <c r="A74" s="519" t="s">
        <v>4</v>
      </c>
      <c r="B74" s="346" t="s">
        <v>1957</v>
      </c>
      <c r="C74" s="346" t="s">
        <v>1960</v>
      </c>
      <c r="D74" s="526" t="s">
        <v>137</v>
      </c>
      <c r="E74" s="346" t="s">
        <v>1922</v>
      </c>
      <c r="F74" s="389" t="s">
        <v>11</v>
      </c>
      <c r="G74" s="460" t="s">
        <v>5</v>
      </c>
      <c r="H74" s="460" t="s">
        <v>29</v>
      </c>
      <c r="I74" s="348"/>
      <c r="J74" s="460" t="s">
        <v>66</v>
      </c>
      <c r="K74" s="524">
        <v>100</v>
      </c>
      <c r="L74" s="524"/>
      <c r="M74" s="348">
        <v>8</v>
      </c>
      <c r="N74" s="348">
        <v>5</v>
      </c>
      <c r="O74" s="351">
        <f t="shared" si="4"/>
        <v>0.625</v>
      </c>
      <c r="P74" s="458">
        <v>62.5</v>
      </c>
      <c r="Q74" s="352">
        <f t="shared" si="5"/>
        <v>0.625</v>
      </c>
      <c r="R74" s="350"/>
    </row>
    <row r="75" spans="1:18" s="92" customFormat="1">
      <c r="A75" s="519" t="s">
        <v>4</v>
      </c>
      <c r="B75" s="346" t="s">
        <v>3199</v>
      </c>
      <c r="C75" s="346" t="s">
        <v>1960</v>
      </c>
      <c r="D75" s="526" t="s">
        <v>137</v>
      </c>
      <c r="E75" s="346" t="s">
        <v>1922</v>
      </c>
      <c r="F75" s="389" t="s">
        <v>11</v>
      </c>
      <c r="G75" s="460" t="s">
        <v>6</v>
      </c>
      <c r="H75" s="460" t="s">
        <v>29</v>
      </c>
      <c r="I75" s="348"/>
      <c r="J75" s="460" t="s">
        <v>66</v>
      </c>
      <c r="K75" s="527">
        <v>10.923076923076923</v>
      </c>
      <c r="L75" s="524"/>
      <c r="M75" s="348">
        <v>650</v>
      </c>
      <c r="N75" s="348">
        <v>48</v>
      </c>
      <c r="O75" s="351">
        <f t="shared" si="4"/>
        <v>7.3846153846153853E-2</v>
      </c>
      <c r="P75" s="458">
        <v>67.605633802816897</v>
      </c>
      <c r="Q75" s="352">
        <f t="shared" si="5"/>
        <v>0.676056338028169</v>
      </c>
      <c r="R75" s="350" t="s">
        <v>3192</v>
      </c>
    </row>
    <row r="76" spans="1:18" s="92" customFormat="1">
      <c r="A76" s="519" t="s">
        <v>4</v>
      </c>
      <c r="B76" s="346" t="s">
        <v>3194</v>
      </c>
      <c r="C76" s="346" t="s">
        <v>692</v>
      </c>
      <c r="D76" s="526" t="s">
        <v>137</v>
      </c>
      <c r="E76" s="346" t="s">
        <v>1922</v>
      </c>
      <c r="F76" s="389" t="s">
        <v>11</v>
      </c>
      <c r="G76" s="460" t="s">
        <v>5</v>
      </c>
      <c r="H76" s="460" t="s">
        <v>29</v>
      </c>
      <c r="I76" s="348"/>
      <c r="J76" s="460" t="s">
        <v>66</v>
      </c>
      <c r="K76" s="524">
        <v>100</v>
      </c>
      <c r="L76" s="524"/>
      <c r="M76" s="348">
        <v>4</v>
      </c>
      <c r="N76" s="348">
        <v>3</v>
      </c>
      <c r="O76" s="351">
        <f t="shared" si="4"/>
        <v>0.75</v>
      </c>
      <c r="P76" s="348">
        <v>75</v>
      </c>
      <c r="Q76" s="352">
        <f t="shared" si="5"/>
        <v>0.75</v>
      </c>
      <c r="R76" s="350" t="s">
        <v>3192</v>
      </c>
    </row>
    <row r="77" spans="1:18" s="92" customFormat="1">
      <c r="A77" s="519" t="s">
        <v>4</v>
      </c>
      <c r="B77" s="346" t="s">
        <v>3200</v>
      </c>
      <c r="C77" s="346" t="s">
        <v>1961</v>
      </c>
      <c r="D77" s="526" t="s">
        <v>137</v>
      </c>
      <c r="E77" s="346" t="s">
        <v>1922</v>
      </c>
      <c r="F77" s="389" t="s">
        <v>11</v>
      </c>
      <c r="G77" s="460" t="s">
        <v>5</v>
      </c>
      <c r="H77" s="460" t="s">
        <v>29</v>
      </c>
      <c r="I77" s="348"/>
      <c r="J77" s="460" t="s">
        <v>66</v>
      </c>
      <c r="K77" s="524">
        <v>100</v>
      </c>
      <c r="L77" s="524"/>
      <c r="M77" s="348">
        <v>10</v>
      </c>
      <c r="N77" s="348">
        <v>7</v>
      </c>
      <c r="O77" s="351">
        <f t="shared" si="4"/>
        <v>0.7</v>
      </c>
      <c r="P77" s="348">
        <v>70</v>
      </c>
      <c r="Q77" s="352">
        <f t="shared" si="5"/>
        <v>0.7</v>
      </c>
      <c r="R77" s="350" t="s">
        <v>3192</v>
      </c>
    </row>
    <row r="78" spans="1:18" s="92" customFormat="1">
      <c r="A78" s="519" t="s">
        <v>4</v>
      </c>
      <c r="B78" s="346" t="s">
        <v>3201</v>
      </c>
      <c r="C78" s="346" t="s">
        <v>1962</v>
      </c>
      <c r="D78" s="526" t="s">
        <v>137</v>
      </c>
      <c r="E78" s="346" t="s">
        <v>1922</v>
      </c>
      <c r="F78" s="389" t="s">
        <v>11</v>
      </c>
      <c r="G78" s="460" t="s">
        <v>5</v>
      </c>
      <c r="H78" s="460" t="s">
        <v>29</v>
      </c>
      <c r="I78" s="348"/>
      <c r="J78" s="460" t="s">
        <v>66</v>
      </c>
      <c r="K78" s="524">
        <v>100</v>
      </c>
      <c r="L78" s="524"/>
      <c r="M78" s="348">
        <v>28</v>
      </c>
      <c r="N78" s="348">
        <v>19</v>
      </c>
      <c r="O78" s="351">
        <f t="shared" si="4"/>
        <v>0.6785714285714286</v>
      </c>
      <c r="P78" s="458">
        <v>67.857142857142861</v>
      </c>
      <c r="Q78" s="352">
        <f t="shared" si="5"/>
        <v>0.6785714285714286</v>
      </c>
      <c r="R78" s="350" t="s">
        <v>3192</v>
      </c>
    </row>
    <row r="79" spans="1:18" s="92" customFormat="1">
      <c r="A79" s="646" t="s">
        <v>4</v>
      </c>
      <c r="B79" s="346" t="s">
        <v>3193</v>
      </c>
      <c r="C79" s="346" t="s">
        <v>1963</v>
      </c>
      <c r="D79" s="526" t="s">
        <v>137</v>
      </c>
      <c r="E79" s="346" t="s">
        <v>1922</v>
      </c>
      <c r="F79" s="389" t="s">
        <v>11</v>
      </c>
      <c r="G79" s="460" t="s">
        <v>5</v>
      </c>
      <c r="H79" s="460" t="s">
        <v>29</v>
      </c>
      <c r="I79" s="348"/>
      <c r="J79" s="460" t="s">
        <v>66</v>
      </c>
      <c r="K79" s="524">
        <v>100</v>
      </c>
      <c r="L79" s="524"/>
      <c r="M79" s="348">
        <v>8</v>
      </c>
      <c r="N79" s="348">
        <v>7</v>
      </c>
      <c r="O79" s="351">
        <f t="shared" si="4"/>
        <v>0.875</v>
      </c>
      <c r="P79" s="458">
        <v>87.5</v>
      </c>
      <c r="Q79" s="352">
        <f t="shared" si="5"/>
        <v>0.875</v>
      </c>
      <c r="R79" s="350" t="s">
        <v>3192</v>
      </c>
    </row>
    <row r="80" spans="1:18" s="92" customFormat="1">
      <c r="A80" s="519" t="s">
        <v>4</v>
      </c>
      <c r="B80" s="346" t="s">
        <v>3193</v>
      </c>
      <c r="C80" s="346" t="s">
        <v>1766</v>
      </c>
      <c r="D80" s="526" t="s">
        <v>137</v>
      </c>
      <c r="E80" s="346" t="s">
        <v>1923</v>
      </c>
      <c r="F80" s="389" t="s">
        <v>11</v>
      </c>
      <c r="G80" s="460" t="s">
        <v>5</v>
      </c>
      <c r="H80" s="460" t="s">
        <v>29</v>
      </c>
      <c r="I80" s="348"/>
      <c r="J80" s="460" t="s">
        <v>66</v>
      </c>
      <c r="K80" s="524">
        <v>100</v>
      </c>
      <c r="L80" s="524"/>
      <c r="M80" s="348">
        <v>3</v>
      </c>
      <c r="N80" s="348">
        <v>2</v>
      </c>
      <c r="O80" s="351">
        <f>N80/M80</f>
        <v>0.66666666666666663</v>
      </c>
      <c r="P80" s="458">
        <v>66.666666666666657</v>
      </c>
      <c r="Q80" s="352">
        <f>N80/(M80*K80/100)</f>
        <v>0.66666666666666663</v>
      </c>
      <c r="R80" s="350" t="s">
        <v>3192</v>
      </c>
    </row>
    <row r="81" spans="1:18" s="92" customFormat="1">
      <c r="A81" s="519" t="s">
        <v>4</v>
      </c>
      <c r="B81" s="346" t="s">
        <v>3194</v>
      </c>
      <c r="C81" s="346" t="s">
        <v>1950</v>
      </c>
      <c r="D81" s="526" t="s">
        <v>137</v>
      </c>
      <c r="E81" s="346" t="s">
        <v>1923</v>
      </c>
      <c r="F81" s="389" t="s">
        <v>11</v>
      </c>
      <c r="G81" s="460" t="s">
        <v>6</v>
      </c>
      <c r="H81" s="460" t="s">
        <v>29</v>
      </c>
      <c r="I81" s="348"/>
      <c r="J81" s="460" t="s">
        <v>66</v>
      </c>
      <c r="K81" s="527">
        <v>38.554216867469883</v>
      </c>
      <c r="L81" s="524"/>
      <c r="M81" s="348">
        <v>83</v>
      </c>
      <c r="N81" s="348">
        <v>29</v>
      </c>
      <c r="O81" s="351">
        <f t="shared" ref="O81:O104" si="6">N81/M81</f>
        <v>0.3493975903614458</v>
      </c>
      <c r="P81" s="348">
        <v>90.625</v>
      </c>
      <c r="Q81" s="352">
        <f t="shared" ref="Q81:Q104" si="7">N81/(M81*K81/100)</f>
        <v>0.90624999999999978</v>
      </c>
      <c r="R81" s="350" t="s">
        <v>3192</v>
      </c>
    </row>
    <row r="82" spans="1:18" s="92" customFormat="1">
      <c r="A82" s="519" t="s">
        <v>4</v>
      </c>
      <c r="B82" s="346" t="s">
        <v>3195</v>
      </c>
      <c r="C82" s="346" t="s">
        <v>1950</v>
      </c>
      <c r="D82" s="526" t="s">
        <v>137</v>
      </c>
      <c r="E82" s="346" t="s">
        <v>1923</v>
      </c>
      <c r="F82" s="389" t="s">
        <v>11</v>
      </c>
      <c r="G82" s="460" t="s">
        <v>5</v>
      </c>
      <c r="H82" s="460" t="s">
        <v>29</v>
      </c>
      <c r="I82" s="348"/>
      <c r="J82" s="460" t="s">
        <v>66</v>
      </c>
      <c r="K82" s="527">
        <v>100</v>
      </c>
      <c r="L82" s="524"/>
      <c r="M82" s="348">
        <v>3</v>
      </c>
      <c r="N82" s="348">
        <v>1</v>
      </c>
      <c r="O82" s="351">
        <f t="shared" si="6"/>
        <v>0.33333333333333331</v>
      </c>
      <c r="P82" s="458">
        <v>33.333333333333329</v>
      </c>
      <c r="Q82" s="352">
        <f t="shared" si="7"/>
        <v>0.33333333333333331</v>
      </c>
      <c r="R82" s="350"/>
    </row>
    <row r="83" spans="1:18" s="92" customFormat="1">
      <c r="A83" s="519" t="s">
        <v>4</v>
      </c>
      <c r="B83" s="346" t="s">
        <v>3196</v>
      </c>
      <c r="C83" s="346" t="s">
        <v>1951</v>
      </c>
      <c r="D83" s="526" t="s">
        <v>137</v>
      </c>
      <c r="E83" s="346" t="s">
        <v>1923</v>
      </c>
      <c r="F83" s="389" t="s">
        <v>11</v>
      </c>
      <c r="G83" s="460" t="s">
        <v>5</v>
      </c>
      <c r="H83" s="460" t="s">
        <v>29</v>
      </c>
      <c r="I83" s="348"/>
      <c r="J83" s="460" t="s">
        <v>66</v>
      </c>
      <c r="K83" s="524">
        <v>100</v>
      </c>
      <c r="L83" s="524"/>
      <c r="M83" s="348">
        <v>25</v>
      </c>
      <c r="N83" s="348">
        <v>25</v>
      </c>
      <c r="O83" s="351">
        <f t="shared" si="6"/>
        <v>1</v>
      </c>
      <c r="P83" s="348">
        <v>100</v>
      </c>
      <c r="Q83" s="352">
        <f t="shared" si="7"/>
        <v>1</v>
      </c>
      <c r="R83" s="350"/>
    </row>
    <row r="84" spans="1:18" s="92" customFormat="1">
      <c r="A84" s="519" t="s">
        <v>4</v>
      </c>
      <c r="B84" s="346" t="s">
        <v>3193</v>
      </c>
      <c r="C84" s="346" t="s">
        <v>1951</v>
      </c>
      <c r="D84" s="526" t="s">
        <v>137</v>
      </c>
      <c r="E84" s="346" t="s">
        <v>1923</v>
      </c>
      <c r="F84" s="389" t="s">
        <v>11</v>
      </c>
      <c r="G84" s="460" t="s">
        <v>5</v>
      </c>
      <c r="H84" s="460" t="s">
        <v>29</v>
      </c>
      <c r="I84" s="348"/>
      <c r="J84" s="460" t="s">
        <v>66</v>
      </c>
      <c r="K84" s="524">
        <v>100</v>
      </c>
      <c r="L84" s="524"/>
      <c r="M84" s="348">
        <v>6</v>
      </c>
      <c r="N84" s="348">
        <v>4</v>
      </c>
      <c r="O84" s="351">
        <f t="shared" si="6"/>
        <v>0.66666666666666663</v>
      </c>
      <c r="P84" s="458">
        <v>66.666666666666657</v>
      </c>
      <c r="Q84" s="352">
        <f t="shared" si="7"/>
        <v>0.66666666666666663</v>
      </c>
      <c r="R84" s="350" t="s">
        <v>3192</v>
      </c>
    </row>
    <row r="85" spans="1:18" s="92" customFormat="1">
      <c r="A85" s="519" t="s">
        <v>4</v>
      </c>
      <c r="B85" s="346" t="s">
        <v>3195</v>
      </c>
      <c r="C85" s="346" t="s">
        <v>1951</v>
      </c>
      <c r="D85" s="526" t="s">
        <v>137</v>
      </c>
      <c r="E85" s="346" t="s">
        <v>1923</v>
      </c>
      <c r="F85" s="389" t="s">
        <v>11</v>
      </c>
      <c r="G85" s="460" t="s">
        <v>5</v>
      </c>
      <c r="H85" s="460" t="s">
        <v>29</v>
      </c>
      <c r="I85" s="348"/>
      <c r="J85" s="460" t="s">
        <v>66</v>
      </c>
      <c r="K85" s="524">
        <v>100</v>
      </c>
      <c r="L85" s="524"/>
      <c r="M85" s="348">
        <v>4</v>
      </c>
      <c r="N85" s="348">
        <v>4</v>
      </c>
      <c r="O85" s="351">
        <f t="shared" si="6"/>
        <v>1</v>
      </c>
      <c r="P85" s="348">
        <v>100</v>
      </c>
      <c r="Q85" s="352">
        <f t="shared" si="7"/>
        <v>1</v>
      </c>
      <c r="R85" s="350"/>
    </row>
    <row r="86" spans="1:18" s="92" customFormat="1">
      <c r="A86" s="519" t="s">
        <v>4</v>
      </c>
      <c r="B86" s="346" t="s">
        <v>3197</v>
      </c>
      <c r="C86" s="346" t="s">
        <v>1952</v>
      </c>
      <c r="D86" s="526" t="s">
        <v>137</v>
      </c>
      <c r="E86" s="346" t="s">
        <v>1923</v>
      </c>
      <c r="F86" s="389" t="s">
        <v>11</v>
      </c>
      <c r="G86" s="460" t="s">
        <v>6</v>
      </c>
      <c r="H86" s="460" t="s">
        <v>29</v>
      </c>
      <c r="I86" s="348"/>
      <c r="J86" s="460" t="s">
        <v>66</v>
      </c>
      <c r="K86" s="527">
        <v>27.777777777777779</v>
      </c>
      <c r="L86" s="524"/>
      <c r="M86" s="348">
        <v>72</v>
      </c>
      <c r="N86" s="348">
        <v>18</v>
      </c>
      <c r="O86" s="351">
        <f t="shared" si="6"/>
        <v>0.25</v>
      </c>
      <c r="P86" s="348">
        <v>90</v>
      </c>
      <c r="Q86" s="352">
        <f t="shared" si="7"/>
        <v>0.9</v>
      </c>
      <c r="R86" s="350"/>
    </row>
    <row r="87" spans="1:18" s="92" customFormat="1">
      <c r="A87" s="519" t="s">
        <v>4</v>
      </c>
      <c r="B87" s="346" t="s">
        <v>3194</v>
      </c>
      <c r="C87" s="346" t="s">
        <v>1952</v>
      </c>
      <c r="D87" s="526" t="s">
        <v>137</v>
      </c>
      <c r="E87" s="346" t="s">
        <v>1923</v>
      </c>
      <c r="F87" s="389" t="s">
        <v>11</v>
      </c>
      <c r="G87" s="460" t="s">
        <v>5</v>
      </c>
      <c r="H87" s="460" t="s">
        <v>29</v>
      </c>
      <c r="I87" s="348"/>
      <c r="J87" s="460" t="s">
        <v>66</v>
      </c>
      <c r="K87" s="524">
        <v>100</v>
      </c>
      <c r="L87" s="524"/>
      <c r="M87" s="348">
        <v>6</v>
      </c>
      <c r="N87" s="348">
        <v>6</v>
      </c>
      <c r="O87" s="351">
        <f t="shared" si="6"/>
        <v>1</v>
      </c>
      <c r="P87" s="348">
        <v>100</v>
      </c>
      <c r="Q87" s="352">
        <f t="shared" si="7"/>
        <v>1</v>
      </c>
      <c r="R87" s="350"/>
    </row>
    <row r="88" spans="1:18" s="92" customFormat="1">
      <c r="A88" s="519" t="s">
        <v>4</v>
      </c>
      <c r="B88" s="346" t="s">
        <v>3196</v>
      </c>
      <c r="C88" s="346" t="s">
        <v>1953</v>
      </c>
      <c r="D88" s="526" t="s">
        <v>137</v>
      </c>
      <c r="E88" s="346" t="s">
        <v>1923</v>
      </c>
      <c r="F88" s="389" t="s">
        <v>11</v>
      </c>
      <c r="G88" s="460" t="s">
        <v>5</v>
      </c>
      <c r="H88" s="460" t="s">
        <v>29</v>
      </c>
      <c r="I88" s="348"/>
      <c r="J88" s="460" t="s">
        <v>66</v>
      </c>
      <c r="K88" s="524">
        <v>100</v>
      </c>
      <c r="L88" s="524"/>
      <c r="M88" s="348">
        <v>4</v>
      </c>
      <c r="N88" s="348">
        <v>4</v>
      </c>
      <c r="O88" s="351">
        <f t="shared" si="6"/>
        <v>1</v>
      </c>
      <c r="P88" s="348">
        <v>100</v>
      </c>
      <c r="Q88" s="352">
        <f t="shared" si="7"/>
        <v>1</v>
      </c>
      <c r="R88" s="350"/>
    </row>
    <row r="89" spans="1:18" s="92" customFormat="1">
      <c r="A89" s="519" t="s">
        <v>4</v>
      </c>
      <c r="B89" s="346" t="s">
        <v>3194</v>
      </c>
      <c r="C89" s="346" t="s">
        <v>1765</v>
      </c>
      <c r="D89" s="526" t="s">
        <v>137</v>
      </c>
      <c r="E89" s="346" t="s">
        <v>1923</v>
      </c>
      <c r="F89" s="389" t="s">
        <v>11</v>
      </c>
      <c r="G89" s="460" t="s">
        <v>5</v>
      </c>
      <c r="H89" s="460" t="s">
        <v>29</v>
      </c>
      <c r="I89" s="348"/>
      <c r="J89" s="460" t="s">
        <v>66</v>
      </c>
      <c r="K89" s="524">
        <v>100</v>
      </c>
      <c r="L89" s="524"/>
      <c r="M89" s="348">
        <v>4</v>
      </c>
      <c r="N89" s="348">
        <v>4</v>
      </c>
      <c r="O89" s="351">
        <f t="shared" si="6"/>
        <v>1</v>
      </c>
      <c r="P89" s="348">
        <v>100</v>
      </c>
      <c r="Q89" s="352">
        <f t="shared" si="7"/>
        <v>1</v>
      </c>
      <c r="R89" s="350" t="s">
        <v>3192</v>
      </c>
    </row>
    <row r="90" spans="1:18" s="92" customFormat="1">
      <c r="A90" s="519" t="s">
        <v>4</v>
      </c>
      <c r="B90" s="346" t="s">
        <v>3194</v>
      </c>
      <c r="C90" s="346" t="s">
        <v>1954</v>
      </c>
      <c r="D90" s="526" t="s">
        <v>137</v>
      </c>
      <c r="E90" s="346" t="s">
        <v>1923</v>
      </c>
      <c r="F90" s="389" t="s">
        <v>11</v>
      </c>
      <c r="G90" s="460" t="s">
        <v>5</v>
      </c>
      <c r="H90" s="460" t="s">
        <v>29</v>
      </c>
      <c r="I90" s="348"/>
      <c r="J90" s="460" t="s">
        <v>66</v>
      </c>
      <c r="K90" s="527">
        <v>100</v>
      </c>
      <c r="L90" s="524"/>
      <c r="M90" s="348">
        <v>6</v>
      </c>
      <c r="N90" s="348">
        <v>4</v>
      </c>
      <c r="O90" s="351">
        <f t="shared" si="6"/>
        <v>0.66666666666666663</v>
      </c>
      <c r="P90" s="458">
        <v>66.666666666666657</v>
      </c>
      <c r="Q90" s="352">
        <f t="shared" si="7"/>
        <v>0.66666666666666663</v>
      </c>
      <c r="R90" s="350" t="s">
        <v>3192</v>
      </c>
    </row>
    <row r="91" spans="1:18" s="92" customFormat="1">
      <c r="A91" s="519" t="s">
        <v>4</v>
      </c>
      <c r="B91" s="346" t="s">
        <v>3198</v>
      </c>
      <c r="C91" s="346" t="s">
        <v>1954</v>
      </c>
      <c r="D91" s="526" t="s">
        <v>137</v>
      </c>
      <c r="E91" s="346" t="s">
        <v>1923</v>
      </c>
      <c r="F91" s="389" t="s">
        <v>11</v>
      </c>
      <c r="G91" s="460" t="s">
        <v>5</v>
      </c>
      <c r="H91" s="460" t="s">
        <v>29</v>
      </c>
      <c r="I91" s="348"/>
      <c r="J91" s="460" t="s">
        <v>66</v>
      </c>
      <c r="K91" s="524">
        <v>100</v>
      </c>
      <c r="L91" s="524"/>
      <c r="M91" s="348">
        <v>3</v>
      </c>
      <c r="N91" s="348">
        <v>3</v>
      </c>
      <c r="O91" s="351">
        <f t="shared" si="6"/>
        <v>1</v>
      </c>
      <c r="P91" s="348">
        <v>100</v>
      </c>
      <c r="Q91" s="352">
        <f t="shared" si="7"/>
        <v>1</v>
      </c>
      <c r="R91" s="350"/>
    </row>
    <row r="92" spans="1:18" s="92" customFormat="1">
      <c r="A92" s="519" t="s">
        <v>4</v>
      </c>
      <c r="B92" s="346" t="s">
        <v>3194</v>
      </c>
      <c r="C92" s="346" t="s">
        <v>1955</v>
      </c>
      <c r="D92" s="526" t="s">
        <v>137</v>
      </c>
      <c r="E92" s="346" t="s">
        <v>1923</v>
      </c>
      <c r="F92" s="389" t="s">
        <v>11</v>
      </c>
      <c r="G92" s="460" t="s">
        <v>5</v>
      </c>
      <c r="H92" s="460" t="s">
        <v>29</v>
      </c>
      <c r="I92" s="348"/>
      <c r="J92" s="460" t="s">
        <v>66</v>
      </c>
      <c r="K92" s="524">
        <v>100</v>
      </c>
      <c r="L92" s="524"/>
      <c r="M92" s="348">
        <v>10</v>
      </c>
      <c r="N92" s="348">
        <v>7</v>
      </c>
      <c r="O92" s="351">
        <f t="shared" si="6"/>
        <v>0.7</v>
      </c>
      <c r="P92" s="348">
        <v>70</v>
      </c>
      <c r="Q92" s="352">
        <f t="shared" si="7"/>
        <v>0.7</v>
      </c>
      <c r="R92" s="350"/>
    </row>
    <row r="93" spans="1:18" s="92" customFormat="1">
      <c r="A93" s="519" t="s">
        <v>4</v>
      </c>
      <c r="B93" s="346" t="s">
        <v>3193</v>
      </c>
      <c r="C93" s="346" t="s">
        <v>1955</v>
      </c>
      <c r="D93" s="526" t="s">
        <v>137</v>
      </c>
      <c r="E93" s="346" t="s">
        <v>1923</v>
      </c>
      <c r="F93" s="389" t="s">
        <v>11</v>
      </c>
      <c r="G93" s="460" t="s">
        <v>5</v>
      </c>
      <c r="H93" s="460" t="s">
        <v>29</v>
      </c>
      <c r="I93" s="348"/>
      <c r="J93" s="460" t="s">
        <v>66</v>
      </c>
      <c r="K93" s="524">
        <v>100</v>
      </c>
      <c r="L93" s="524"/>
      <c r="M93" s="348">
        <v>4</v>
      </c>
      <c r="N93" s="348">
        <v>3</v>
      </c>
      <c r="O93" s="351">
        <f t="shared" si="6"/>
        <v>0.75</v>
      </c>
      <c r="P93" s="348">
        <v>75</v>
      </c>
      <c r="Q93" s="352">
        <f t="shared" si="7"/>
        <v>0.75</v>
      </c>
      <c r="R93" s="350" t="s">
        <v>3192</v>
      </c>
    </row>
    <row r="94" spans="1:18" s="92" customFormat="1">
      <c r="A94" s="519" t="s">
        <v>4</v>
      </c>
      <c r="B94" s="346" t="s">
        <v>1957</v>
      </c>
      <c r="C94" s="346" t="s">
        <v>1956</v>
      </c>
      <c r="D94" s="526" t="s">
        <v>137</v>
      </c>
      <c r="E94" s="346" t="s">
        <v>1923</v>
      </c>
      <c r="F94" s="389" t="s">
        <v>11</v>
      </c>
      <c r="G94" s="460" t="s">
        <v>6</v>
      </c>
      <c r="H94" s="460" t="s">
        <v>29</v>
      </c>
      <c r="I94" s="348"/>
      <c r="J94" s="460" t="s">
        <v>66</v>
      </c>
      <c r="K94" s="527">
        <v>4.666666666666667</v>
      </c>
      <c r="L94" s="524"/>
      <c r="M94" s="348">
        <v>1950</v>
      </c>
      <c r="N94" s="348">
        <v>83</v>
      </c>
      <c r="O94" s="351">
        <f t="shared" si="6"/>
        <v>4.2564102564102563E-2</v>
      </c>
      <c r="P94" s="458">
        <v>91.208791208791212</v>
      </c>
      <c r="Q94" s="352">
        <f t="shared" si="7"/>
        <v>0.91208791208791207</v>
      </c>
      <c r="R94" s="350"/>
    </row>
    <row r="95" spans="1:18" s="92" customFormat="1">
      <c r="A95" s="519" t="s">
        <v>4</v>
      </c>
      <c r="B95" s="346" t="s">
        <v>1958</v>
      </c>
      <c r="C95" s="346" t="s">
        <v>1956</v>
      </c>
      <c r="D95" s="526" t="s">
        <v>137</v>
      </c>
      <c r="E95" s="346" t="s">
        <v>1923</v>
      </c>
      <c r="F95" s="389" t="s">
        <v>11</v>
      </c>
      <c r="G95" s="460" t="s">
        <v>5</v>
      </c>
      <c r="H95" s="460" t="s">
        <v>29</v>
      </c>
      <c r="I95" s="348"/>
      <c r="J95" s="460" t="s">
        <v>66</v>
      </c>
      <c r="K95" s="527">
        <v>100</v>
      </c>
      <c r="L95" s="524"/>
      <c r="M95" s="348">
        <v>12</v>
      </c>
      <c r="N95" s="348">
        <v>1</v>
      </c>
      <c r="O95" s="351">
        <f t="shared" si="6"/>
        <v>8.3333333333333329E-2</v>
      </c>
      <c r="P95" s="458">
        <v>8.3333333333333321</v>
      </c>
      <c r="Q95" s="352">
        <f t="shared" si="7"/>
        <v>8.3333333333333329E-2</v>
      </c>
      <c r="R95" s="350"/>
    </row>
    <row r="96" spans="1:18" s="92" customFormat="1">
      <c r="A96" s="519" t="s">
        <v>4</v>
      </c>
      <c r="B96" s="346" t="s">
        <v>3199</v>
      </c>
      <c r="C96" s="346" t="s">
        <v>1956</v>
      </c>
      <c r="D96" s="526" t="s">
        <v>137</v>
      </c>
      <c r="E96" s="346" t="s">
        <v>1923</v>
      </c>
      <c r="F96" s="389" t="s">
        <v>11</v>
      </c>
      <c r="G96" s="460" t="s">
        <v>5</v>
      </c>
      <c r="H96" s="460" t="s">
        <v>29</v>
      </c>
      <c r="I96" s="348"/>
      <c r="J96" s="460" t="s">
        <v>66</v>
      </c>
      <c r="K96" s="527">
        <v>100</v>
      </c>
      <c r="L96" s="524"/>
      <c r="M96" s="348">
        <v>3</v>
      </c>
      <c r="N96" s="348">
        <v>2</v>
      </c>
      <c r="O96" s="351">
        <f t="shared" si="6"/>
        <v>0.66666666666666663</v>
      </c>
      <c r="P96" s="458">
        <v>66.666666666666657</v>
      </c>
      <c r="Q96" s="352">
        <f t="shared" si="7"/>
        <v>0.66666666666666663</v>
      </c>
      <c r="R96" s="350"/>
    </row>
    <row r="97" spans="1:18" s="92" customFormat="1">
      <c r="A97" s="519" t="s">
        <v>4</v>
      </c>
      <c r="B97" s="346" t="s">
        <v>1957</v>
      </c>
      <c r="C97" s="346" t="s">
        <v>1959</v>
      </c>
      <c r="D97" s="526" t="s">
        <v>137</v>
      </c>
      <c r="E97" s="346" t="s">
        <v>1923</v>
      </c>
      <c r="F97" s="389" t="s">
        <v>11</v>
      </c>
      <c r="G97" s="460" t="s">
        <v>6</v>
      </c>
      <c r="H97" s="460" t="s">
        <v>29</v>
      </c>
      <c r="I97" s="348"/>
      <c r="J97" s="460" t="s">
        <v>66</v>
      </c>
      <c r="K97" s="527">
        <v>17.073170731707318</v>
      </c>
      <c r="L97" s="524"/>
      <c r="M97" s="348">
        <v>41</v>
      </c>
      <c r="N97" s="348">
        <v>6</v>
      </c>
      <c r="O97" s="351">
        <f t="shared" si="6"/>
        <v>0.14634146341463414</v>
      </c>
      <c r="P97" s="458">
        <v>85.714285714285708</v>
      </c>
      <c r="Q97" s="352">
        <f t="shared" si="7"/>
        <v>0.8571428571428571</v>
      </c>
      <c r="R97" s="350"/>
    </row>
    <row r="98" spans="1:18" s="92" customFormat="1">
      <c r="A98" s="519" t="s">
        <v>4</v>
      </c>
      <c r="B98" s="346" t="s">
        <v>3200</v>
      </c>
      <c r="C98" s="346" t="s">
        <v>1959</v>
      </c>
      <c r="D98" s="526" t="s">
        <v>137</v>
      </c>
      <c r="E98" s="346" t="s">
        <v>1923</v>
      </c>
      <c r="F98" s="389" t="s">
        <v>11</v>
      </c>
      <c r="G98" s="460" t="s">
        <v>5</v>
      </c>
      <c r="H98" s="460" t="s">
        <v>29</v>
      </c>
      <c r="I98" s="348"/>
      <c r="J98" s="460" t="s">
        <v>66</v>
      </c>
      <c r="K98" s="527">
        <v>100</v>
      </c>
      <c r="L98" s="524"/>
      <c r="M98" s="348">
        <v>7</v>
      </c>
      <c r="N98" s="348">
        <v>5</v>
      </c>
      <c r="O98" s="351">
        <f t="shared" si="6"/>
        <v>0.7142857142857143</v>
      </c>
      <c r="P98" s="458">
        <v>71.428571428571431</v>
      </c>
      <c r="Q98" s="352">
        <f t="shared" si="7"/>
        <v>0.7142857142857143</v>
      </c>
      <c r="R98" s="350" t="s">
        <v>3192</v>
      </c>
    </row>
    <row r="99" spans="1:18" s="92" customFormat="1">
      <c r="A99" s="519" t="s">
        <v>4</v>
      </c>
      <c r="B99" s="346" t="s">
        <v>1957</v>
      </c>
      <c r="C99" s="346" t="s">
        <v>1960</v>
      </c>
      <c r="D99" s="526" t="s">
        <v>137</v>
      </c>
      <c r="E99" s="346" t="s">
        <v>1923</v>
      </c>
      <c r="F99" s="389" t="s">
        <v>11</v>
      </c>
      <c r="G99" s="460" t="s">
        <v>5</v>
      </c>
      <c r="H99" s="460" t="s">
        <v>29</v>
      </c>
      <c r="I99" s="348"/>
      <c r="J99" s="460" t="s">
        <v>66</v>
      </c>
      <c r="K99" s="524">
        <v>100</v>
      </c>
      <c r="L99" s="524"/>
      <c r="M99" s="348">
        <v>8</v>
      </c>
      <c r="N99" s="348">
        <v>5</v>
      </c>
      <c r="O99" s="351">
        <f t="shared" si="6"/>
        <v>0.625</v>
      </c>
      <c r="P99" s="458">
        <v>62.5</v>
      </c>
      <c r="Q99" s="352">
        <f t="shared" si="7"/>
        <v>0.625</v>
      </c>
      <c r="R99" s="350"/>
    </row>
    <row r="100" spans="1:18" s="92" customFormat="1">
      <c r="A100" s="519" t="s">
        <v>4</v>
      </c>
      <c r="B100" s="346" t="s">
        <v>3199</v>
      </c>
      <c r="C100" s="346" t="s">
        <v>1960</v>
      </c>
      <c r="D100" s="526" t="s">
        <v>137</v>
      </c>
      <c r="E100" s="346" t="s">
        <v>1923</v>
      </c>
      <c r="F100" s="389" t="s">
        <v>11</v>
      </c>
      <c r="G100" s="460" t="s">
        <v>6</v>
      </c>
      <c r="H100" s="460" t="s">
        <v>29</v>
      </c>
      <c r="I100" s="348"/>
      <c r="J100" s="460" t="s">
        <v>66</v>
      </c>
      <c r="K100" s="527">
        <v>10.923076923076923</v>
      </c>
      <c r="L100" s="524"/>
      <c r="M100" s="348">
        <v>650</v>
      </c>
      <c r="N100" s="348">
        <v>48</v>
      </c>
      <c r="O100" s="351">
        <f t="shared" si="6"/>
        <v>7.3846153846153853E-2</v>
      </c>
      <c r="P100" s="458">
        <v>67.605633802816897</v>
      </c>
      <c r="Q100" s="352">
        <f t="shared" si="7"/>
        <v>0.676056338028169</v>
      </c>
      <c r="R100" s="350" t="s">
        <v>3192</v>
      </c>
    </row>
    <row r="101" spans="1:18" s="92" customFormat="1">
      <c r="A101" s="519" t="s">
        <v>4</v>
      </c>
      <c r="B101" s="346" t="s">
        <v>3194</v>
      </c>
      <c r="C101" s="346" t="s">
        <v>692</v>
      </c>
      <c r="D101" s="526" t="s">
        <v>137</v>
      </c>
      <c r="E101" s="346" t="s">
        <v>1923</v>
      </c>
      <c r="F101" s="389" t="s">
        <v>11</v>
      </c>
      <c r="G101" s="460" t="s">
        <v>5</v>
      </c>
      <c r="H101" s="460" t="s">
        <v>29</v>
      </c>
      <c r="I101" s="348"/>
      <c r="J101" s="460" t="s">
        <v>66</v>
      </c>
      <c r="K101" s="524">
        <v>100</v>
      </c>
      <c r="L101" s="524"/>
      <c r="M101" s="348">
        <v>4</v>
      </c>
      <c r="N101" s="348">
        <v>3</v>
      </c>
      <c r="O101" s="351">
        <f t="shared" si="6"/>
        <v>0.75</v>
      </c>
      <c r="P101" s="348">
        <v>75</v>
      </c>
      <c r="Q101" s="352">
        <f t="shared" si="7"/>
        <v>0.75</v>
      </c>
      <c r="R101" s="350" t="s">
        <v>3192</v>
      </c>
    </row>
    <row r="102" spans="1:18" s="92" customFormat="1">
      <c r="A102" s="519" t="s">
        <v>4</v>
      </c>
      <c r="B102" s="346" t="s">
        <v>3200</v>
      </c>
      <c r="C102" s="346" t="s">
        <v>1961</v>
      </c>
      <c r="D102" s="526" t="s">
        <v>137</v>
      </c>
      <c r="E102" s="346" t="s">
        <v>1923</v>
      </c>
      <c r="F102" s="389" t="s">
        <v>11</v>
      </c>
      <c r="G102" s="460" t="s">
        <v>5</v>
      </c>
      <c r="H102" s="460" t="s">
        <v>29</v>
      </c>
      <c r="I102" s="348"/>
      <c r="J102" s="460" t="s">
        <v>66</v>
      </c>
      <c r="K102" s="524">
        <v>100</v>
      </c>
      <c r="L102" s="524"/>
      <c r="M102" s="348">
        <v>10</v>
      </c>
      <c r="N102" s="348">
        <v>7</v>
      </c>
      <c r="O102" s="351">
        <f t="shared" si="6"/>
        <v>0.7</v>
      </c>
      <c r="P102" s="348">
        <v>70</v>
      </c>
      <c r="Q102" s="352">
        <f t="shared" si="7"/>
        <v>0.7</v>
      </c>
      <c r="R102" s="350" t="s">
        <v>3192</v>
      </c>
    </row>
    <row r="103" spans="1:18" s="92" customFormat="1">
      <c r="A103" s="519" t="s">
        <v>4</v>
      </c>
      <c r="B103" s="346" t="s">
        <v>3201</v>
      </c>
      <c r="C103" s="346" t="s">
        <v>1962</v>
      </c>
      <c r="D103" s="526" t="s">
        <v>137</v>
      </c>
      <c r="E103" s="346" t="s">
        <v>1923</v>
      </c>
      <c r="F103" s="389" t="s">
        <v>11</v>
      </c>
      <c r="G103" s="460" t="s">
        <v>5</v>
      </c>
      <c r="H103" s="460" t="s">
        <v>29</v>
      </c>
      <c r="I103" s="348"/>
      <c r="J103" s="460" t="s">
        <v>66</v>
      </c>
      <c r="K103" s="524">
        <v>100</v>
      </c>
      <c r="L103" s="524"/>
      <c r="M103" s="348">
        <v>28</v>
      </c>
      <c r="N103" s="348">
        <v>19</v>
      </c>
      <c r="O103" s="351">
        <f t="shared" si="6"/>
        <v>0.6785714285714286</v>
      </c>
      <c r="P103" s="458">
        <v>67.857142857142861</v>
      </c>
      <c r="Q103" s="352">
        <f t="shared" si="7"/>
        <v>0.6785714285714286</v>
      </c>
      <c r="R103" s="350" t="s">
        <v>3192</v>
      </c>
    </row>
    <row r="104" spans="1:18" s="92" customFormat="1">
      <c r="A104" s="646" t="s">
        <v>4</v>
      </c>
      <c r="B104" s="346" t="s">
        <v>3193</v>
      </c>
      <c r="C104" s="346" t="s">
        <v>1963</v>
      </c>
      <c r="D104" s="526" t="s">
        <v>137</v>
      </c>
      <c r="E104" s="346" t="s">
        <v>1923</v>
      </c>
      <c r="F104" s="389" t="s">
        <v>11</v>
      </c>
      <c r="G104" s="460" t="s">
        <v>5</v>
      </c>
      <c r="H104" s="460" t="s">
        <v>29</v>
      </c>
      <c r="I104" s="348"/>
      <c r="J104" s="460" t="s">
        <v>66</v>
      </c>
      <c r="K104" s="524">
        <v>100</v>
      </c>
      <c r="L104" s="524"/>
      <c r="M104" s="348">
        <v>8</v>
      </c>
      <c r="N104" s="348">
        <v>7</v>
      </c>
      <c r="O104" s="351">
        <f t="shared" si="6"/>
        <v>0.875</v>
      </c>
      <c r="P104" s="458">
        <v>87.5</v>
      </c>
      <c r="Q104" s="352">
        <f t="shared" si="7"/>
        <v>0.875</v>
      </c>
      <c r="R104" s="350" t="s">
        <v>3192</v>
      </c>
    </row>
    <row r="105" spans="1:18" s="92" customFormat="1">
      <c r="A105" s="519" t="s">
        <v>4</v>
      </c>
      <c r="B105" s="346" t="s">
        <v>3193</v>
      </c>
      <c r="C105" s="346" t="s">
        <v>1766</v>
      </c>
      <c r="D105" s="526" t="s">
        <v>137</v>
      </c>
      <c r="E105" s="346" t="s">
        <v>12</v>
      </c>
      <c r="F105" s="389" t="s">
        <v>11</v>
      </c>
      <c r="G105" s="460" t="s">
        <v>5</v>
      </c>
      <c r="H105" s="460" t="s">
        <v>29</v>
      </c>
      <c r="I105" s="348"/>
      <c r="J105" s="460" t="s">
        <v>66</v>
      </c>
      <c r="K105" s="524">
        <v>100</v>
      </c>
      <c r="L105" s="524"/>
      <c r="M105" s="348">
        <v>3</v>
      </c>
      <c r="N105" s="348">
        <v>2</v>
      </c>
      <c r="O105" s="351">
        <f>N105/M105</f>
        <v>0.66666666666666663</v>
      </c>
      <c r="P105" s="458">
        <v>66.666666666666657</v>
      </c>
      <c r="Q105" s="352">
        <f>N105/(M105*K105/100)</f>
        <v>0.66666666666666663</v>
      </c>
      <c r="R105" s="350" t="s">
        <v>3192</v>
      </c>
    </row>
    <row r="106" spans="1:18" s="92" customFormat="1">
      <c r="A106" s="519" t="s">
        <v>4</v>
      </c>
      <c r="B106" s="346" t="s">
        <v>3194</v>
      </c>
      <c r="C106" s="346" t="s">
        <v>1950</v>
      </c>
      <c r="D106" s="526" t="s">
        <v>137</v>
      </c>
      <c r="E106" s="346" t="s">
        <v>12</v>
      </c>
      <c r="F106" s="389" t="s">
        <v>11</v>
      </c>
      <c r="G106" s="460" t="s">
        <v>6</v>
      </c>
      <c r="H106" s="460" t="s">
        <v>29</v>
      </c>
      <c r="I106" s="348"/>
      <c r="J106" s="460" t="s">
        <v>66</v>
      </c>
      <c r="K106" s="527">
        <v>38.554216867469883</v>
      </c>
      <c r="L106" s="524"/>
      <c r="M106" s="348">
        <v>83</v>
      </c>
      <c r="N106" s="348">
        <v>29</v>
      </c>
      <c r="O106" s="351">
        <f t="shared" ref="O106:O129" si="8">N106/M106</f>
        <v>0.3493975903614458</v>
      </c>
      <c r="P106" s="348">
        <v>90.625</v>
      </c>
      <c r="Q106" s="352">
        <f t="shared" ref="Q106:Q129" si="9">N106/(M106*K106/100)</f>
        <v>0.90624999999999978</v>
      </c>
      <c r="R106" s="350" t="s">
        <v>3192</v>
      </c>
    </row>
    <row r="107" spans="1:18" s="92" customFormat="1">
      <c r="A107" s="519" t="s">
        <v>4</v>
      </c>
      <c r="B107" s="346" t="s">
        <v>3195</v>
      </c>
      <c r="C107" s="346" t="s">
        <v>1950</v>
      </c>
      <c r="D107" s="526" t="s">
        <v>137</v>
      </c>
      <c r="E107" s="346" t="s">
        <v>12</v>
      </c>
      <c r="F107" s="389" t="s">
        <v>11</v>
      </c>
      <c r="G107" s="460" t="s">
        <v>5</v>
      </c>
      <c r="H107" s="460" t="s">
        <v>29</v>
      </c>
      <c r="I107" s="348"/>
      <c r="J107" s="460" t="s">
        <v>66</v>
      </c>
      <c r="K107" s="527">
        <v>100</v>
      </c>
      <c r="L107" s="524"/>
      <c r="M107" s="348">
        <v>3</v>
      </c>
      <c r="N107" s="348">
        <v>1</v>
      </c>
      <c r="O107" s="351">
        <f t="shared" si="8"/>
        <v>0.33333333333333331</v>
      </c>
      <c r="P107" s="458">
        <v>33.333333333333329</v>
      </c>
      <c r="Q107" s="352">
        <f t="shared" si="9"/>
        <v>0.33333333333333331</v>
      </c>
      <c r="R107" s="350"/>
    </row>
    <row r="108" spans="1:18" s="92" customFormat="1">
      <c r="A108" s="519" t="s">
        <v>4</v>
      </c>
      <c r="B108" s="346" t="s">
        <v>3196</v>
      </c>
      <c r="C108" s="346" t="s">
        <v>1951</v>
      </c>
      <c r="D108" s="526" t="s">
        <v>137</v>
      </c>
      <c r="E108" s="346" t="s">
        <v>12</v>
      </c>
      <c r="F108" s="389" t="s">
        <v>11</v>
      </c>
      <c r="G108" s="460" t="s">
        <v>5</v>
      </c>
      <c r="H108" s="460" t="s">
        <v>29</v>
      </c>
      <c r="I108" s="348"/>
      <c r="J108" s="460" t="s">
        <v>66</v>
      </c>
      <c r="K108" s="524">
        <v>100</v>
      </c>
      <c r="L108" s="524"/>
      <c r="M108" s="348">
        <v>25</v>
      </c>
      <c r="N108" s="348">
        <v>25</v>
      </c>
      <c r="O108" s="351">
        <f t="shared" si="8"/>
        <v>1</v>
      </c>
      <c r="P108" s="348">
        <v>100</v>
      </c>
      <c r="Q108" s="352">
        <f t="shared" si="9"/>
        <v>1</v>
      </c>
      <c r="R108" s="350"/>
    </row>
    <row r="109" spans="1:18" s="92" customFormat="1">
      <c r="A109" s="519" t="s">
        <v>4</v>
      </c>
      <c r="B109" s="346" t="s">
        <v>3193</v>
      </c>
      <c r="C109" s="346" t="s">
        <v>1951</v>
      </c>
      <c r="D109" s="526" t="s">
        <v>137</v>
      </c>
      <c r="E109" s="346" t="s">
        <v>12</v>
      </c>
      <c r="F109" s="389" t="s">
        <v>11</v>
      </c>
      <c r="G109" s="460" t="s">
        <v>5</v>
      </c>
      <c r="H109" s="460" t="s">
        <v>29</v>
      </c>
      <c r="I109" s="348"/>
      <c r="J109" s="460" t="s">
        <v>66</v>
      </c>
      <c r="K109" s="524">
        <v>100</v>
      </c>
      <c r="L109" s="524"/>
      <c r="M109" s="348">
        <v>6</v>
      </c>
      <c r="N109" s="348">
        <v>4</v>
      </c>
      <c r="O109" s="351">
        <f t="shared" si="8"/>
        <v>0.66666666666666663</v>
      </c>
      <c r="P109" s="458">
        <v>66.666666666666657</v>
      </c>
      <c r="Q109" s="352">
        <f t="shared" si="9"/>
        <v>0.66666666666666663</v>
      </c>
      <c r="R109" s="350" t="s">
        <v>3192</v>
      </c>
    </row>
    <row r="110" spans="1:18" s="92" customFormat="1">
      <c r="A110" s="519" t="s">
        <v>4</v>
      </c>
      <c r="B110" s="346" t="s">
        <v>3195</v>
      </c>
      <c r="C110" s="346" t="s">
        <v>1951</v>
      </c>
      <c r="D110" s="526" t="s">
        <v>137</v>
      </c>
      <c r="E110" s="346" t="s">
        <v>12</v>
      </c>
      <c r="F110" s="389" t="s">
        <v>11</v>
      </c>
      <c r="G110" s="460" t="s">
        <v>5</v>
      </c>
      <c r="H110" s="460" t="s">
        <v>29</v>
      </c>
      <c r="I110" s="348"/>
      <c r="J110" s="460" t="s">
        <v>66</v>
      </c>
      <c r="K110" s="524">
        <v>100</v>
      </c>
      <c r="L110" s="524"/>
      <c r="M110" s="348">
        <v>4</v>
      </c>
      <c r="N110" s="348">
        <v>4</v>
      </c>
      <c r="O110" s="351">
        <f t="shared" si="8"/>
        <v>1</v>
      </c>
      <c r="P110" s="348">
        <v>100</v>
      </c>
      <c r="Q110" s="352">
        <f t="shared" si="9"/>
        <v>1</v>
      </c>
      <c r="R110" s="350"/>
    </row>
    <row r="111" spans="1:18" s="92" customFormat="1">
      <c r="A111" s="519" t="s">
        <v>4</v>
      </c>
      <c r="B111" s="346" t="s">
        <v>3197</v>
      </c>
      <c r="C111" s="346" t="s">
        <v>1952</v>
      </c>
      <c r="D111" s="526" t="s">
        <v>137</v>
      </c>
      <c r="E111" s="346" t="s">
        <v>12</v>
      </c>
      <c r="F111" s="389" t="s">
        <v>11</v>
      </c>
      <c r="G111" s="460" t="s">
        <v>6</v>
      </c>
      <c r="H111" s="460" t="s">
        <v>29</v>
      </c>
      <c r="I111" s="348"/>
      <c r="J111" s="460" t="s">
        <v>66</v>
      </c>
      <c r="K111" s="527">
        <v>27.777777777777779</v>
      </c>
      <c r="L111" s="524"/>
      <c r="M111" s="348">
        <v>72</v>
      </c>
      <c r="N111" s="348">
        <v>18</v>
      </c>
      <c r="O111" s="351">
        <f t="shared" si="8"/>
        <v>0.25</v>
      </c>
      <c r="P111" s="348">
        <v>90</v>
      </c>
      <c r="Q111" s="352">
        <f t="shared" si="9"/>
        <v>0.9</v>
      </c>
      <c r="R111" s="350"/>
    </row>
    <row r="112" spans="1:18" s="92" customFormat="1">
      <c r="A112" s="519" t="s">
        <v>4</v>
      </c>
      <c r="B112" s="346" t="s">
        <v>3194</v>
      </c>
      <c r="C112" s="346" t="s">
        <v>1952</v>
      </c>
      <c r="D112" s="526" t="s">
        <v>137</v>
      </c>
      <c r="E112" s="346" t="s">
        <v>12</v>
      </c>
      <c r="F112" s="389" t="s">
        <v>11</v>
      </c>
      <c r="G112" s="460" t="s">
        <v>5</v>
      </c>
      <c r="H112" s="460" t="s">
        <v>29</v>
      </c>
      <c r="I112" s="348"/>
      <c r="J112" s="460" t="s">
        <v>66</v>
      </c>
      <c r="K112" s="524">
        <v>100</v>
      </c>
      <c r="L112" s="524"/>
      <c r="M112" s="348">
        <v>6</v>
      </c>
      <c r="N112" s="348">
        <v>6</v>
      </c>
      <c r="O112" s="351">
        <f t="shared" si="8"/>
        <v>1</v>
      </c>
      <c r="P112" s="348">
        <v>100</v>
      </c>
      <c r="Q112" s="352">
        <f t="shared" si="9"/>
        <v>1</v>
      </c>
      <c r="R112" s="350"/>
    </row>
    <row r="113" spans="1:18" s="92" customFormat="1">
      <c r="A113" s="519" t="s">
        <v>4</v>
      </c>
      <c r="B113" s="346" t="s">
        <v>3196</v>
      </c>
      <c r="C113" s="346" t="s">
        <v>1953</v>
      </c>
      <c r="D113" s="526" t="s">
        <v>137</v>
      </c>
      <c r="E113" s="346" t="s">
        <v>12</v>
      </c>
      <c r="F113" s="389" t="s">
        <v>11</v>
      </c>
      <c r="G113" s="460" t="s">
        <v>5</v>
      </c>
      <c r="H113" s="460" t="s">
        <v>29</v>
      </c>
      <c r="I113" s="348"/>
      <c r="J113" s="460" t="s">
        <v>66</v>
      </c>
      <c r="K113" s="524">
        <v>100</v>
      </c>
      <c r="L113" s="524"/>
      <c r="M113" s="348">
        <v>4</v>
      </c>
      <c r="N113" s="348">
        <v>4</v>
      </c>
      <c r="O113" s="351">
        <f t="shared" si="8"/>
        <v>1</v>
      </c>
      <c r="P113" s="348">
        <v>100</v>
      </c>
      <c r="Q113" s="352">
        <f t="shared" si="9"/>
        <v>1</v>
      </c>
      <c r="R113" s="350"/>
    </row>
    <row r="114" spans="1:18" s="92" customFormat="1">
      <c r="A114" s="519" t="s">
        <v>4</v>
      </c>
      <c r="B114" s="346" t="s">
        <v>3194</v>
      </c>
      <c r="C114" s="346" t="s">
        <v>1765</v>
      </c>
      <c r="D114" s="526" t="s">
        <v>137</v>
      </c>
      <c r="E114" s="346" t="s">
        <v>12</v>
      </c>
      <c r="F114" s="389" t="s">
        <v>11</v>
      </c>
      <c r="G114" s="460" t="s">
        <v>5</v>
      </c>
      <c r="H114" s="460" t="s">
        <v>29</v>
      </c>
      <c r="I114" s="348"/>
      <c r="J114" s="460" t="s">
        <v>66</v>
      </c>
      <c r="K114" s="524">
        <v>100</v>
      </c>
      <c r="L114" s="524"/>
      <c r="M114" s="348">
        <v>4</v>
      </c>
      <c r="N114" s="348">
        <v>4</v>
      </c>
      <c r="O114" s="351">
        <f t="shared" si="8"/>
        <v>1</v>
      </c>
      <c r="P114" s="348">
        <v>100</v>
      </c>
      <c r="Q114" s="352">
        <f t="shared" si="9"/>
        <v>1</v>
      </c>
      <c r="R114" s="350" t="s">
        <v>3192</v>
      </c>
    </row>
    <row r="115" spans="1:18" s="92" customFormat="1">
      <c r="A115" s="519" t="s">
        <v>4</v>
      </c>
      <c r="B115" s="346" t="s">
        <v>3194</v>
      </c>
      <c r="C115" s="346" t="s">
        <v>1954</v>
      </c>
      <c r="D115" s="526" t="s">
        <v>137</v>
      </c>
      <c r="E115" s="346" t="s">
        <v>12</v>
      </c>
      <c r="F115" s="389" t="s">
        <v>11</v>
      </c>
      <c r="G115" s="460" t="s">
        <v>5</v>
      </c>
      <c r="H115" s="460" t="s">
        <v>29</v>
      </c>
      <c r="I115" s="348"/>
      <c r="J115" s="460" t="s">
        <v>66</v>
      </c>
      <c r="K115" s="527">
        <v>100</v>
      </c>
      <c r="L115" s="524"/>
      <c r="M115" s="348">
        <v>6</v>
      </c>
      <c r="N115" s="348">
        <v>4</v>
      </c>
      <c r="O115" s="351">
        <f t="shared" si="8"/>
        <v>0.66666666666666663</v>
      </c>
      <c r="P115" s="458">
        <v>66.666666666666657</v>
      </c>
      <c r="Q115" s="352">
        <f t="shared" si="9"/>
        <v>0.66666666666666663</v>
      </c>
      <c r="R115" s="350" t="s">
        <v>3192</v>
      </c>
    </row>
    <row r="116" spans="1:18" s="92" customFormat="1">
      <c r="A116" s="519" t="s">
        <v>4</v>
      </c>
      <c r="B116" s="346" t="s">
        <v>3198</v>
      </c>
      <c r="C116" s="346" t="s">
        <v>1954</v>
      </c>
      <c r="D116" s="526" t="s">
        <v>137</v>
      </c>
      <c r="E116" s="346" t="s">
        <v>12</v>
      </c>
      <c r="F116" s="389" t="s">
        <v>11</v>
      </c>
      <c r="G116" s="460" t="s">
        <v>5</v>
      </c>
      <c r="H116" s="460" t="s">
        <v>29</v>
      </c>
      <c r="I116" s="348"/>
      <c r="J116" s="460" t="s">
        <v>66</v>
      </c>
      <c r="K116" s="524">
        <v>100</v>
      </c>
      <c r="L116" s="524"/>
      <c r="M116" s="348">
        <v>3</v>
      </c>
      <c r="N116" s="348">
        <v>3</v>
      </c>
      <c r="O116" s="351">
        <f t="shared" si="8"/>
        <v>1</v>
      </c>
      <c r="P116" s="348">
        <v>100</v>
      </c>
      <c r="Q116" s="352">
        <f t="shared" si="9"/>
        <v>1</v>
      </c>
      <c r="R116" s="350"/>
    </row>
    <row r="117" spans="1:18" s="92" customFormat="1">
      <c r="A117" s="519" t="s">
        <v>4</v>
      </c>
      <c r="B117" s="346" t="s">
        <v>3194</v>
      </c>
      <c r="C117" s="346" t="s">
        <v>1955</v>
      </c>
      <c r="D117" s="526" t="s">
        <v>137</v>
      </c>
      <c r="E117" s="346" t="s">
        <v>12</v>
      </c>
      <c r="F117" s="389" t="s">
        <v>11</v>
      </c>
      <c r="G117" s="460" t="s">
        <v>5</v>
      </c>
      <c r="H117" s="460" t="s">
        <v>29</v>
      </c>
      <c r="I117" s="348"/>
      <c r="J117" s="460" t="s">
        <v>66</v>
      </c>
      <c r="K117" s="524">
        <v>100</v>
      </c>
      <c r="L117" s="524"/>
      <c r="M117" s="348">
        <v>10</v>
      </c>
      <c r="N117" s="348">
        <v>7</v>
      </c>
      <c r="O117" s="351">
        <f t="shared" si="8"/>
        <v>0.7</v>
      </c>
      <c r="P117" s="348">
        <v>70</v>
      </c>
      <c r="Q117" s="352">
        <f t="shared" si="9"/>
        <v>0.7</v>
      </c>
      <c r="R117" s="350"/>
    </row>
    <row r="118" spans="1:18" s="92" customFormat="1">
      <c r="A118" s="519" t="s">
        <v>4</v>
      </c>
      <c r="B118" s="346" t="s">
        <v>3193</v>
      </c>
      <c r="C118" s="346" t="s">
        <v>1955</v>
      </c>
      <c r="D118" s="526" t="s">
        <v>137</v>
      </c>
      <c r="E118" s="346" t="s">
        <v>12</v>
      </c>
      <c r="F118" s="389" t="s">
        <v>11</v>
      </c>
      <c r="G118" s="460" t="s">
        <v>5</v>
      </c>
      <c r="H118" s="460" t="s">
        <v>29</v>
      </c>
      <c r="I118" s="348"/>
      <c r="J118" s="460" t="s">
        <v>66</v>
      </c>
      <c r="K118" s="524">
        <v>100</v>
      </c>
      <c r="L118" s="524"/>
      <c r="M118" s="348">
        <v>4</v>
      </c>
      <c r="N118" s="348">
        <v>3</v>
      </c>
      <c r="O118" s="351">
        <f t="shared" si="8"/>
        <v>0.75</v>
      </c>
      <c r="P118" s="348">
        <v>75</v>
      </c>
      <c r="Q118" s="352">
        <f t="shared" si="9"/>
        <v>0.75</v>
      </c>
      <c r="R118" s="350" t="s">
        <v>3192</v>
      </c>
    </row>
    <row r="119" spans="1:18" s="92" customFormat="1">
      <c r="A119" s="519" t="s">
        <v>4</v>
      </c>
      <c r="B119" s="346" t="s">
        <v>1957</v>
      </c>
      <c r="C119" s="346" t="s">
        <v>1956</v>
      </c>
      <c r="D119" s="526" t="s">
        <v>137</v>
      </c>
      <c r="E119" s="346" t="s">
        <v>12</v>
      </c>
      <c r="F119" s="389" t="s">
        <v>11</v>
      </c>
      <c r="G119" s="460" t="s">
        <v>6</v>
      </c>
      <c r="H119" s="460" t="s">
        <v>29</v>
      </c>
      <c r="I119" s="348"/>
      <c r="J119" s="460" t="s">
        <v>66</v>
      </c>
      <c r="K119" s="527">
        <v>4.666666666666667</v>
      </c>
      <c r="L119" s="524"/>
      <c r="M119" s="348">
        <v>1950</v>
      </c>
      <c r="N119" s="348">
        <v>83</v>
      </c>
      <c r="O119" s="351">
        <f t="shared" si="8"/>
        <v>4.2564102564102563E-2</v>
      </c>
      <c r="P119" s="458">
        <v>91.208791208791212</v>
      </c>
      <c r="Q119" s="352">
        <f t="shared" si="9"/>
        <v>0.91208791208791207</v>
      </c>
      <c r="R119" s="350"/>
    </row>
    <row r="120" spans="1:18" s="92" customFormat="1">
      <c r="A120" s="519" t="s">
        <v>4</v>
      </c>
      <c r="B120" s="346" t="s">
        <v>1958</v>
      </c>
      <c r="C120" s="346" t="s">
        <v>1956</v>
      </c>
      <c r="D120" s="526" t="s">
        <v>137</v>
      </c>
      <c r="E120" s="346" t="s">
        <v>12</v>
      </c>
      <c r="F120" s="389" t="s">
        <v>11</v>
      </c>
      <c r="G120" s="460" t="s">
        <v>5</v>
      </c>
      <c r="H120" s="460" t="s">
        <v>29</v>
      </c>
      <c r="I120" s="348"/>
      <c r="J120" s="460" t="s">
        <v>66</v>
      </c>
      <c r="K120" s="527">
        <v>100</v>
      </c>
      <c r="L120" s="524"/>
      <c r="M120" s="348">
        <v>12</v>
      </c>
      <c r="N120" s="348">
        <v>1</v>
      </c>
      <c r="O120" s="351">
        <f t="shared" si="8"/>
        <v>8.3333333333333329E-2</v>
      </c>
      <c r="P120" s="458">
        <v>8.3333333333333321</v>
      </c>
      <c r="Q120" s="352">
        <f t="shared" si="9"/>
        <v>8.3333333333333329E-2</v>
      </c>
      <c r="R120" s="350"/>
    </row>
    <row r="121" spans="1:18" s="92" customFormat="1">
      <c r="A121" s="519" t="s">
        <v>4</v>
      </c>
      <c r="B121" s="346" t="s">
        <v>3199</v>
      </c>
      <c r="C121" s="346" t="s">
        <v>1956</v>
      </c>
      <c r="D121" s="526" t="s">
        <v>137</v>
      </c>
      <c r="E121" s="346" t="s">
        <v>12</v>
      </c>
      <c r="F121" s="389" t="s">
        <v>11</v>
      </c>
      <c r="G121" s="460" t="s">
        <v>5</v>
      </c>
      <c r="H121" s="460" t="s">
        <v>29</v>
      </c>
      <c r="I121" s="348"/>
      <c r="J121" s="460" t="s">
        <v>66</v>
      </c>
      <c r="K121" s="527">
        <v>100</v>
      </c>
      <c r="L121" s="524"/>
      <c r="M121" s="348">
        <v>3</v>
      </c>
      <c r="N121" s="348">
        <v>2</v>
      </c>
      <c r="O121" s="351">
        <f t="shared" si="8"/>
        <v>0.66666666666666663</v>
      </c>
      <c r="P121" s="458">
        <v>66.666666666666657</v>
      </c>
      <c r="Q121" s="352">
        <f t="shared" si="9"/>
        <v>0.66666666666666663</v>
      </c>
      <c r="R121" s="350"/>
    </row>
    <row r="122" spans="1:18" s="92" customFormat="1">
      <c r="A122" s="519" t="s">
        <v>4</v>
      </c>
      <c r="B122" s="346" t="s">
        <v>1957</v>
      </c>
      <c r="C122" s="346" t="s">
        <v>1959</v>
      </c>
      <c r="D122" s="526" t="s">
        <v>137</v>
      </c>
      <c r="E122" s="346" t="s">
        <v>12</v>
      </c>
      <c r="F122" s="389" t="s">
        <v>11</v>
      </c>
      <c r="G122" s="460" t="s">
        <v>6</v>
      </c>
      <c r="H122" s="460" t="s">
        <v>29</v>
      </c>
      <c r="I122" s="348"/>
      <c r="J122" s="460" t="s">
        <v>66</v>
      </c>
      <c r="K122" s="527">
        <v>17.073170731707318</v>
      </c>
      <c r="L122" s="524"/>
      <c r="M122" s="348">
        <v>41</v>
      </c>
      <c r="N122" s="348">
        <v>6</v>
      </c>
      <c r="O122" s="351">
        <f t="shared" si="8"/>
        <v>0.14634146341463414</v>
      </c>
      <c r="P122" s="458">
        <v>85.714285714285708</v>
      </c>
      <c r="Q122" s="352">
        <f t="shared" si="9"/>
        <v>0.8571428571428571</v>
      </c>
      <c r="R122" s="350"/>
    </row>
    <row r="123" spans="1:18" s="92" customFormat="1">
      <c r="A123" s="519" t="s">
        <v>4</v>
      </c>
      <c r="B123" s="346" t="s">
        <v>3200</v>
      </c>
      <c r="C123" s="346" t="s">
        <v>1959</v>
      </c>
      <c r="D123" s="526" t="s">
        <v>137</v>
      </c>
      <c r="E123" s="346" t="s">
        <v>12</v>
      </c>
      <c r="F123" s="389" t="s">
        <v>11</v>
      </c>
      <c r="G123" s="460" t="s">
        <v>5</v>
      </c>
      <c r="H123" s="460" t="s">
        <v>29</v>
      </c>
      <c r="I123" s="348"/>
      <c r="J123" s="460" t="s">
        <v>66</v>
      </c>
      <c r="K123" s="527">
        <v>100</v>
      </c>
      <c r="L123" s="524"/>
      <c r="M123" s="348">
        <v>7</v>
      </c>
      <c r="N123" s="348">
        <v>5</v>
      </c>
      <c r="O123" s="351">
        <f t="shared" si="8"/>
        <v>0.7142857142857143</v>
      </c>
      <c r="P123" s="458">
        <v>71.428571428571431</v>
      </c>
      <c r="Q123" s="352">
        <f t="shared" si="9"/>
        <v>0.7142857142857143</v>
      </c>
      <c r="R123" s="350" t="s">
        <v>3192</v>
      </c>
    </row>
    <row r="124" spans="1:18" s="92" customFormat="1">
      <c r="A124" s="519" t="s">
        <v>4</v>
      </c>
      <c r="B124" s="346" t="s">
        <v>1957</v>
      </c>
      <c r="C124" s="346" t="s">
        <v>1960</v>
      </c>
      <c r="D124" s="526" t="s">
        <v>137</v>
      </c>
      <c r="E124" s="346" t="s">
        <v>12</v>
      </c>
      <c r="F124" s="389" t="s">
        <v>11</v>
      </c>
      <c r="G124" s="460" t="s">
        <v>5</v>
      </c>
      <c r="H124" s="460" t="s">
        <v>29</v>
      </c>
      <c r="I124" s="348"/>
      <c r="J124" s="460" t="s">
        <v>66</v>
      </c>
      <c r="K124" s="524">
        <v>100</v>
      </c>
      <c r="L124" s="524"/>
      <c r="M124" s="348">
        <v>8</v>
      </c>
      <c r="N124" s="348">
        <v>5</v>
      </c>
      <c r="O124" s="351">
        <f t="shared" si="8"/>
        <v>0.625</v>
      </c>
      <c r="P124" s="458">
        <v>62.5</v>
      </c>
      <c r="Q124" s="352">
        <f t="shared" si="9"/>
        <v>0.625</v>
      </c>
      <c r="R124" s="350"/>
    </row>
    <row r="125" spans="1:18" s="92" customFormat="1">
      <c r="A125" s="519" t="s">
        <v>4</v>
      </c>
      <c r="B125" s="346" t="s">
        <v>3199</v>
      </c>
      <c r="C125" s="346" t="s">
        <v>1960</v>
      </c>
      <c r="D125" s="526" t="s">
        <v>137</v>
      </c>
      <c r="E125" s="346" t="s">
        <v>12</v>
      </c>
      <c r="F125" s="389" t="s">
        <v>11</v>
      </c>
      <c r="G125" s="460" t="s">
        <v>6</v>
      </c>
      <c r="H125" s="460" t="s">
        <v>29</v>
      </c>
      <c r="I125" s="348"/>
      <c r="J125" s="460" t="s">
        <v>66</v>
      </c>
      <c r="K125" s="527">
        <v>10.923076923076923</v>
      </c>
      <c r="L125" s="524"/>
      <c r="M125" s="348">
        <v>650</v>
      </c>
      <c r="N125" s="348">
        <v>48</v>
      </c>
      <c r="O125" s="351">
        <f t="shared" si="8"/>
        <v>7.3846153846153853E-2</v>
      </c>
      <c r="P125" s="458">
        <v>67.605633802816897</v>
      </c>
      <c r="Q125" s="352">
        <f t="shared" si="9"/>
        <v>0.676056338028169</v>
      </c>
      <c r="R125" s="350" t="s">
        <v>3192</v>
      </c>
    </row>
    <row r="126" spans="1:18" s="92" customFormat="1">
      <c r="A126" s="519" t="s">
        <v>4</v>
      </c>
      <c r="B126" s="346" t="s">
        <v>3194</v>
      </c>
      <c r="C126" s="346" t="s">
        <v>692</v>
      </c>
      <c r="D126" s="526" t="s">
        <v>137</v>
      </c>
      <c r="E126" s="346" t="s">
        <v>12</v>
      </c>
      <c r="F126" s="389" t="s">
        <v>11</v>
      </c>
      <c r="G126" s="460" t="s">
        <v>5</v>
      </c>
      <c r="H126" s="460" t="s">
        <v>29</v>
      </c>
      <c r="I126" s="348"/>
      <c r="J126" s="460" t="s">
        <v>66</v>
      </c>
      <c r="K126" s="524">
        <v>100</v>
      </c>
      <c r="L126" s="524"/>
      <c r="M126" s="348">
        <v>4</v>
      </c>
      <c r="N126" s="348">
        <v>3</v>
      </c>
      <c r="O126" s="351">
        <f t="shared" si="8"/>
        <v>0.75</v>
      </c>
      <c r="P126" s="348">
        <v>75</v>
      </c>
      <c r="Q126" s="352">
        <f t="shared" si="9"/>
        <v>0.75</v>
      </c>
      <c r="R126" s="350" t="s">
        <v>3192</v>
      </c>
    </row>
    <row r="127" spans="1:18" s="92" customFormat="1">
      <c r="A127" s="519" t="s">
        <v>4</v>
      </c>
      <c r="B127" s="346" t="s">
        <v>3200</v>
      </c>
      <c r="C127" s="346" t="s">
        <v>1961</v>
      </c>
      <c r="D127" s="526" t="s">
        <v>137</v>
      </c>
      <c r="E127" s="346" t="s">
        <v>12</v>
      </c>
      <c r="F127" s="389" t="s">
        <v>11</v>
      </c>
      <c r="G127" s="460" t="s">
        <v>5</v>
      </c>
      <c r="H127" s="460" t="s">
        <v>29</v>
      </c>
      <c r="I127" s="348"/>
      <c r="J127" s="460" t="s">
        <v>66</v>
      </c>
      <c r="K127" s="524">
        <v>100</v>
      </c>
      <c r="L127" s="524"/>
      <c r="M127" s="348">
        <v>10</v>
      </c>
      <c r="N127" s="348">
        <v>7</v>
      </c>
      <c r="O127" s="351">
        <f t="shared" si="8"/>
        <v>0.7</v>
      </c>
      <c r="P127" s="348">
        <v>70</v>
      </c>
      <c r="Q127" s="352">
        <f t="shared" si="9"/>
        <v>0.7</v>
      </c>
      <c r="R127" s="350" t="s">
        <v>3192</v>
      </c>
    </row>
    <row r="128" spans="1:18" s="92" customFormat="1">
      <c r="A128" s="519" t="s">
        <v>4</v>
      </c>
      <c r="B128" s="346" t="s">
        <v>3201</v>
      </c>
      <c r="C128" s="346" t="s">
        <v>1962</v>
      </c>
      <c r="D128" s="526" t="s">
        <v>137</v>
      </c>
      <c r="E128" s="346" t="s">
        <v>12</v>
      </c>
      <c r="F128" s="389" t="s">
        <v>11</v>
      </c>
      <c r="G128" s="460" t="s">
        <v>5</v>
      </c>
      <c r="H128" s="460" t="s">
        <v>29</v>
      </c>
      <c r="I128" s="348"/>
      <c r="J128" s="460" t="s">
        <v>66</v>
      </c>
      <c r="K128" s="524">
        <v>100</v>
      </c>
      <c r="L128" s="524"/>
      <c r="M128" s="348">
        <v>28</v>
      </c>
      <c r="N128" s="348">
        <v>19</v>
      </c>
      <c r="O128" s="351">
        <f t="shared" si="8"/>
        <v>0.6785714285714286</v>
      </c>
      <c r="P128" s="458">
        <v>67.857142857142861</v>
      </c>
      <c r="Q128" s="352">
        <f t="shared" si="9"/>
        <v>0.6785714285714286</v>
      </c>
      <c r="R128" s="350" t="s">
        <v>3192</v>
      </c>
    </row>
    <row r="129" spans="1:18" s="92" customFormat="1">
      <c r="A129" s="646" t="s">
        <v>4</v>
      </c>
      <c r="B129" s="346" t="s">
        <v>3193</v>
      </c>
      <c r="C129" s="346" t="s">
        <v>1963</v>
      </c>
      <c r="D129" s="526" t="s">
        <v>137</v>
      </c>
      <c r="E129" s="346" t="s">
        <v>12</v>
      </c>
      <c r="F129" s="389" t="s">
        <v>11</v>
      </c>
      <c r="G129" s="460" t="s">
        <v>5</v>
      </c>
      <c r="H129" s="460" t="s">
        <v>29</v>
      </c>
      <c r="I129" s="348"/>
      <c r="J129" s="460" t="s">
        <v>66</v>
      </c>
      <c r="K129" s="524">
        <v>100</v>
      </c>
      <c r="L129" s="524"/>
      <c r="M129" s="348">
        <v>8</v>
      </c>
      <c r="N129" s="348">
        <v>7</v>
      </c>
      <c r="O129" s="351">
        <f t="shared" si="8"/>
        <v>0.875</v>
      </c>
      <c r="P129" s="458">
        <v>87.5</v>
      </c>
      <c r="Q129" s="352">
        <f t="shared" si="9"/>
        <v>0.875</v>
      </c>
      <c r="R129" s="350" t="s">
        <v>3192</v>
      </c>
    </row>
    <row r="130" spans="1:18" s="92" customFormat="1">
      <c r="A130" s="519" t="s">
        <v>4</v>
      </c>
      <c r="B130" s="346" t="s">
        <v>3193</v>
      </c>
      <c r="C130" s="346" t="s">
        <v>1766</v>
      </c>
      <c r="D130" s="526" t="s">
        <v>137</v>
      </c>
      <c r="E130" s="346" t="s">
        <v>1964</v>
      </c>
      <c r="F130" s="389" t="s">
        <v>11</v>
      </c>
      <c r="G130" s="460" t="s">
        <v>5</v>
      </c>
      <c r="H130" s="460" t="s">
        <v>29</v>
      </c>
      <c r="I130" s="348"/>
      <c r="J130" s="460" t="s">
        <v>66</v>
      </c>
      <c r="K130" s="524">
        <v>100</v>
      </c>
      <c r="L130" s="524"/>
      <c r="M130" s="348">
        <v>3</v>
      </c>
      <c r="N130" s="348">
        <v>2</v>
      </c>
      <c r="O130" s="351">
        <f>N130/M130</f>
        <v>0.66666666666666663</v>
      </c>
      <c r="P130" s="458">
        <v>66.666666666666657</v>
      </c>
      <c r="Q130" s="352">
        <f>N130/(M130*K130/100)</f>
        <v>0.66666666666666663</v>
      </c>
      <c r="R130" s="350" t="s">
        <v>3192</v>
      </c>
    </row>
    <row r="131" spans="1:18" s="92" customFormat="1">
      <c r="A131" s="519" t="s">
        <v>4</v>
      </c>
      <c r="B131" s="346" t="s">
        <v>3194</v>
      </c>
      <c r="C131" s="346" t="s">
        <v>1950</v>
      </c>
      <c r="D131" s="526" t="s">
        <v>137</v>
      </c>
      <c r="E131" s="346" t="s">
        <v>1964</v>
      </c>
      <c r="F131" s="389" t="s">
        <v>11</v>
      </c>
      <c r="G131" s="460" t="s">
        <v>6</v>
      </c>
      <c r="H131" s="460" t="s">
        <v>29</v>
      </c>
      <c r="I131" s="348"/>
      <c r="J131" s="460" t="s">
        <v>66</v>
      </c>
      <c r="K131" s="527">
        <v>38.554216867469883</v>
      </c>
      <c r="L131" s="524"/>
      <c r="M131" s="348">
        <v>83</v>
      </c>
      <c r="N131" s="348">
        <v>29</v>
      </c>
      <c r="O131" s="351">
        <f t="shared" ref="O131:O154" si="10">N131/M131</f>
        <v>0.3493975903614458</v>
      </c>
      <c r="P131" s="348">
        <v>90.625</v>
      </c>
      <c r="Q131" s="352">
        <f t="shared" ref="Q131:Q154" si="11">N131/(M131*K131/100)</f>
        <v>0.90624999999999978</v>
      </c>
      <c r="R131" s="350" t="s">
        <v>3192</v>
      </c>
    </row>
    <row r="132" spans="1:18" s="92" customFormat="1">
      <c r="A132" s="519" t="s">
        <v>4</v>
      </c>
      <c r="B132" s="346" t="s">
        <v>3195</v>
      </c>
      <c r="C132" s="346" t="s">
        <v>1950</v>
      </c>
      <c r="D132" s="526" t="s">
        <v>137</v>
      </c>
      <c r="E132" s="346" t="s">
        <v>1964</v>
      </c>
      <c r="F132" s="389" t="s">
        <v>11</v>
      </c>
      <c r="G132" s="460" t="s">
        <v>5</v>
      </c>
      <c r="H132" s="460" t="s">
        <v>29</v>
      </c>
      <c r="I132" s="348"/>
      <c r="J132" s="460" t="s">
        <v>66</v>
      </c>
      <c r="K132" s="527">
        <v>100</v>
      </c>
      <c r="L132" s="524"/>
      <c r="M132" s="348">
        <v>3</v>
      </c>
      <c r="N132" s="348">
        <v>1</v>
      </c>
      <c r="O132" s="351">
        <f t="shared" si="10"/>
        <v>0.33333333333333331</v>
      </c>
      <c r="P132" s="458">
        <v>33.333333333333329</v>
      </c>
      <c r="Q132" s="352">
        <f t="shared" si="11"/>
        <v>0.33333333333333331</v>
      </c>
      <c r="R132" s="350"/>
    </row>
    <row r="133" spans="1:18" s="92" customFormat="1">
      <c r="A133" s="519" t="s">
        <v>4</v>
      </c>
      <c r="B133" s="346" t="s">
        <v>3196</v>
      </c>
      <c r="C133" s="346" t="s">
        <v>1951</v>
      </c>
      <c r="D133" s="526" t="s">
        <v>137</v>
      </c>
      <c r="E133" s="346" t="s">
        <v>1964</v>
      </c>
      <c r="F133" s="389" t="s">
        <v>11</v>
      </c>
      <c r="G133" s="460" t="s">
        <v>5</v>
      </c>
      <c r="H133" s="460" t="s">
        <v>29</v>
      </c>
      <c r="I133" s="348"/>
      <c r="J133" s="460" t="s">
        <v>66</v>
      </c>
      <c r="K133" s="524">
        <v>100</v>
      </c>
      <c r="L133" s="524"/>
      <c r="M133" s="348">
        <v>25</v>
      </c>
      <c r="N133" s="348">
        <v>25</v>
      </c>
      <c r="O133" s="351">
        <f t="shared" si="10"/>
        <v>1</v>
      </c>
      <c r="P133" s="348">
        <v>100</v>
      </c>
      <c r="Q133" s="352">
        <f t="shared" si="11"/>
        <v>1</v>
      </c>
      <c r="R133" s="350"/>
    </row>
    <row r="134" spans="1:18" s="92" customFormat="1">
      <c r="A134" s="519" t="s">
        <v>4</v>
      </c>
      <c r="B134" s="346" t="s">
        <v>3193</v>
      </c>
      <c r="C134" s="346" t="s">
        <v>1951</v>
      </c>
      <c r="D134" s="526" t="s">
        <v>137</v>
      </c>
      <c r="E134" s="346" t="s">
        <v>1964</v>
      </c>
      <c r="F134" s="389" t="s">
        <v>11</v>
      </c>
      <c r="G134" s="460" t="s">
        <v>5</v>
      </c>
      <c r="H134" s="460" t="s">
        <v>29</v>
      </c>
      <c r="I134" s="348"/>
      <c r="J134" s="460" t="s">
        <v>66</v>
      </c>
      <c r="K134" s="524">
        <v>100</v>
      </c>
      <c r="L134" s="524"/>
      <c r="M134" s="348">
        <v>6</v>
      </c>
      <c r="N134" s="348">
        <v>4</v>
      </c>
      <c r="O134" s="351">
        <f t="shared" si="10"/>
        <v>0.66666666666666663</v>
      </c>
      <c r="P134" s="458">
        <v>66.666666666666657</v>
      </c>
      <c r="Q134" s="352">
        <f t="shared" si="11"/>
        <v>0.66666666666666663</v>
      </c>
      <c r="R134" s="350" t="s">
        <v>3192</v>
      </c>
    </row>
    <row r="135" spans="1:18" s="92" customFormat="1">
      <c r="A135" s="519" t="s">
        <v>4</v>
      </c>
      <c r="B135" s="346" t="s">
        <v>3195</v>
      </c>
      <c r="C135" s="346" t="s">
        <v>1951</v>
      </c>
      <c r="D135" s="526" t="s">
        <v>137</v>
      </c>
      <c r="E135" s="346" t="s">
        <v>1964</v>
      </c>
      <c r="F135" s="389" t="s">
        <v>11</v>
      </c>
      <c r="G135" s="460" t="s">
        <v>5</v>
      </c>
      <c r="H135" s="460" t="s">
        <v>29</v>
      </c>
      <c r="I135" s="348"/>
      <c r="J135" s="460" t="s">
        <v>66</v>
      </c>
      <c r="K135" s="524">
        <v>100</v>
      </c>
      <c r="L135" s="524"/>
      <c r="M135" s="348">
        <v>4</v>
      </c>
      <c r="N135" s="348">
        <v>4</v>
      </c>
      <c r="O135" s="351">
        <f t="shared" si="10"/>
        <v>1</v>
      </c>
      <c r="P135" s="348">
        <v>100</v>
      </c>
      <c r="Q135" s="352">
        <f t="shared" si="11"/>
        <v>1</v>
      </c>
      <c r="R135" s="350"/>
    </row>
    <row r="136" spans="1:18" s="92" customFormat="1">
      <c r="A136" s="519" t="s">
        <v>4</v>
      </c>
      <c r="B136" s="346" t="s">
        <v>3197</v>
      </c>
      <c r="C136" s="346" t="s">
        <v>1952</v>
      </c>
      <c r="D136" s="526" t="s">
        <v>137</v>
      </c>
      <c r="E136" s="346" t="s">
        <v>1964</v>
      </c>
      <c r="F136" s="389" t="s">
        <v>11</v>
      </c>
      <c r="G136" s="460" t="s">
        <v>6</v>
      </c>
      <c r="H136" s="460" t="s">
        <v>29</v>
      </c>
      <c r="I136" s="348"/>
      <c r="J136" s="460" t="s">
        <v>66</v>
      </c>
      <c r="K136" s="527">
        <v>27.777777777777779</v>
      </c>
      <c r="L136" s="524"/>
      <c r="M136" s="348">
        <v>72</v>
      </c>
      <c r="N136" s="348">
        <v>18</v>
      </c>
      <c r="O136" s="351">
        <f t="shared" si="10"/>
        <v>0.25</v>
      </c>
      <c r="P136" s="348">
        <v>90</v>
      </c>
      <c r="Q136" s="352">
        <f t="shared" si="11"/>
        <v>0.9</v>
      </c>
      <c r="R136" s="350"/>
    </row>
    <row r="137" spans="1:18" s="92" customFormat="1">
      <c r="A137" s="519" t="s">
        <v>4</v>
      </c>
      <c r="B137" s="346" t="s">
        <v>3194</v>
      </c>
      <c r="C137" s="346" t="s">
        <v>1952</v>
      </c>
      <c r="D137" s="526" t="s">
        <v>137</v>
      </c>
      <c r="E137" s="346" t="s">
        <v>1964</v>
      </c>
      <c r="F137" s="389" t="s">
        <v>11</v>
      </c>
      <c r="G137" s="460" t="s">
        <v>5</v>
      </c>
      <c r="H137" s="460" t="s">
        <v>29</v>
      </c>
      <c r="I137" s="348"/>
      <c r="J137" s="460" t="s">
        <v>66</v>
      </c>
      <c r="K137" s="524">
        <v>100</v>
      </c>
      <c r="L137" s="524"/>
      <c r="M137" s="348">
        <v>6</v>
      </c>
      <c r="N137" s="348">
        <v>6</v>
      </c>
      <c r="O137" s="351">
        <f t="shared" si="10"/>
        <v>1</v>
      </c>
      <c r="P137" s="348">
        <v>100</v>
      </c>
      <c r="Q137" s="352">
        <f t="shared" si="11"/>
        <v>1</v>
      </c>
      <c r="R137" s="350"/>
    </row>
    <row r="138" spans="1:18" s="92" customFormat="1">
      <c r="A138" s="519" t="s">
        <v>4</v>
      </c>
      <c r="B138" s="346" t="s">
        <v>3196</v>
      </c>
      <c r="C138" s="346" t="s">
        <v>1953</v>
      </c>
      <c r="D138" s="526" t="s">
        <v>137</v>
      </c>
      <c r="E138" s="346" t="s">
        <v>1964</v>
      </c>
      <c r="F138" s="389" t="s">
        <v>11</v>
      </c>
      <c r="G138" s="460" t="s">
        <v>5</v>
      </c>
      <c r="H138" s="460" t="s">
        <v>29</v>
      </c>
      <c r="I138" s="348"/>
      <c r="J138" s="460" t="s">
        <v>66</v>
      </c>
      <c r="K138" s="524">
        <v>100</v>
      </c>
      <c r="L138" s="524"/>
      <c r="M138" s="348">
        <v>4</v>
      </c>
      <c r="N138" s="348">
        <v>4</v>
      </c>
      <c r="O138" s="351">
        <f t="shared" si="10"/>
        <v>1</v>
      </c>
      <c r="P138" s="348">
        <v>100</v>
      </c>
      <c r="Q138" s="352">
        <f t="shared" si="11"/>
        <v>1</v>
      </c>
      <c r="R138" s="350"/>
    </row>
    <row r="139" spans="1:18" s="92" customFormat="1">
      <c r="A139" s="519" t="s">
        <v>4</v>
      </c>
      <c r="B139" s="346" t="s">
        <v>3194</v>
      </c>
      <c r="C139" s="346" t="s">
        <v>1765</v>
      </c>
      <c r="D139" s="526" t="s">
        <v>137</v>
      </c>
      <c r="E139" s="346" t="s">
        <v>1964</v>
      </c>
      <c r="F139" s="389" t="s">
        <v>11</v>
      </c>
      <c r="G139" s="460" t="s">
        <v>5</v>
      </c>
      <c r="H139" s="460" t="s">
        <v>29</v>
      </c>
      <c r="I139" s="348"/>
      <c r="J139" s="460" t="s">
        <v>66</v>
      </c>
      <c r="K139" s="524">
        <v>100</v>
      </c>
      <c r="L139" s="524"/>
      <c r="M139" s="348">
        <v>4</v>
      </c>
      <c r="N139" s="348">
        <v>4</v>
      </c>
      <c r="O139" s="351">
        <f t="shared" si="10"/>
        <v>1</v>
      </c>
      <c r="P139" s="348">
        <v>100</v>
      </c>
      <c r="Q139" s="352">
        <f t="shared" si="11"/>
        <v>1</v>
      </c>
      <c r="R139" s="350" t="s">
        <v>3192</v>
      </c>
    </row>
    <row r="140" spans="1:18" s="92" customFormat="1">
      <c r="A140" s="519" t="s">
        <v>4</v>
      </c>
      <c r="B140" s="346" t="s">
        <v>3194</v>
      </c>
      <c r="C140" s="346" t="s">
        <v>1954</v>
      </c>
      <c r="D140" s="526" t="s">
        <v>137</v>
      </c>
      <c r="E140" s="346" t="s">
        <v>1964</v>
      </c>
      <c r="F140" s="389" t="s">
        <v>11</v>
      </c>
      <c r="G140" s="460" t="s">
        <v>5</v>
      </c>
      <c r="H140" s="460" t="s">
        <v>29</v>
      </c>
      <c r="I140" s="348"/>
      <c r="J140" s="460" t="s">
        <v>66</v>
      </c>
      <c r="K140" s="527">
        <v>100</v>
      </c>
      <c r="L140" s="524"/>
      <c r="M140" s="348">
        <v>6</v>
      </c>
      <c r="N140" s="348">
        <v>4</v>
      </c>
      <c r="O140" s="351">
        <f t="shared" si="10"/>
        <v>0.66666666666666663</v>
      </c>
      <c r="P140" s="458">
        <v>66.666666666666657</v>
      </c>
      <c r="Q140" s="352">
        <f t="shared" si="11"/>
        <v>0.66666666666666663</v>
      </c>
      <c r="R140" s="350" t="s">
        <v>3192</v>
      </c>
    </row>
    <row r="141" spans="1:18" s="92" customFormat="1">
      <c r="A141" s="519" t="s">
        <v>4</v>
      </c>
      <c r="B141" s="346" t="s">
        <v>3198</v>
      </c>
      <c r="C141" s="346" t="s">
        <v>1954</v>
      </c>
      <c r="D141" s="526" t="s">
        <v>137</v>
      </c>
      <c r="E141" s="346" t="s">
        <v>1964</v>
      </c>
      <c r="F141" s="389" t="s">
        <v>11</v>
      </c>
      <c r="G141" s="460" t="s">
        <v>5</v>
      </c>
      <c r="H141" s="460" t="s">
        <v>29</v>
      </c>
      <c r="I141" s="348"/>
      <c r="J141" s="460" t="s">
        <v>66</v>
      </c>
      <c r="K141" s="524">
        <v>100</v>
      </c>
      <c r="L141" s="524"/>
      <c r="M141" s="348">
        <v>3</v>
      </c>
      <c r="N141" s="348">
        <v>3</v>
      </c>
      <c r="O141" s="351">
        <f t="shared" si="10"/>
        <v>1</v>
      </c>
      <c r="P141" s="348">
        <v>100</v>
      </c>
      <c r="Q141" s="352">
        <f t="shared" si="11"/>
        <v>1</v>
      </c>
      <c r="R141" s="350"/>
    </row>
    <row r="142" spans="1:18" s="92" customFormat="1">
      <c r="A142" s="519" t="s">
        <v>4</v>
      </c>
      <c r="B142" s="346" t="s">
        <v>3194</v>
      </c>
      <c r="C142" s="346" t="s">
        <v>1955</v>
      </c>
      <c r="D142" s="526" t="s">
        <v>137</v>
      </c>
      <c r="E142" s="346" t="s">
        <v>1964</v>
      </c>
      <c r="F142" s="389" t="s">
        <v>11</v>
      </c>
      <c r="G142" s="460" t="s">
        <v>5</v>
      </c>
      <c r="H142" s="460" t="s">
        <v>29</v>
      </c>
      <c r="I142" s="348"/>
      <c r="J142" s="460" t="s">
        <v>66</v>
      </c>
      <c r="K142" s="524">
        <v>100</v>
      </c>
      <c r="L142" s="524"/>
      <c r="M142" s="348">
        <v>10</v>
      </c>
      <c r="N142" s="348">
        <v>7</v>
      </c>
      <c r="O142" s="351">
        <f t="shared" si="10"/>
        <v>0.7</v>
      </c>
      <c r="P142" s="348">
        <v>70</v>
      </c>
      <c r="Q142" s="352">
        <f t="shared" si="11"/>
        <v>0.7</v>
      </c>
      <c r="R142" s="350"/>
    </row>
    <row r="143" spans="1:18" s="92" customFormat="1">
      <c r="A143" s="519" t="s">
        <v>4</v>
      </c>
      <c r="B143" s="346" t="s">
        <v>3193</v>
      </c>
      <c r="C143" s="346" t="s">
        <v>1955</v>
      </c>
      <c r="D143" s="526" t="s">
        <v>137</v>
      </c>
      <c r="E143" s="346" t="s">
        <v>1964</v>
      </c>
      <c r="F143" s="389" t="s">
        <v>11</v>
      </c>
      <c r="G143" s="460" t="s">
        <v>5</v>
      </c>
      <c r="H143" s="460" t="s">
        <v>29</v>
      </c>
      <c r="I143" s="348"/>
      <c r="J143" s="460" t="s">
        <v>66</v>
      </c>
      <c r="K143" s="524">
        <v>100</v>
      </c>
      <c r="L143" s="524"/>
      <c r="M143" s="348">
        <v>4</v>
      </c>
      <c r="N143" s="348">
        <v>3</v>
      </c>
      <c r="O143" s="351">
        <f t="shared" si="10"/>
        <v>0.75</v>
      </c>
      <c r="P143" s="348">
        <v>75</v>
      </c>
      <c r="Q143" s="352">
        <f t="shared" si="11"/>
        <v>0.75</v>
      </c>
      <c r="R143" s="350" t="s">
        <v>3192</v>
      </c>
    </row>
    <row r="144" spans="1:18" s="92" customFormat="1">
      <c r="A144" s="519" t="s">
        <v>4</v>
      </c>
      <c r="B144" s="346" t="s">
        <v>1957</v>
      </c>
      <c r="C144" s="346" t="s">
        <v>1956</v>
      </c>
      <c r="D144" s="526" t="s">
        <v>137</v>
      </c>
      <c r="E144" s="346" t="s">
        <v>1964</v>
      </c>
      <c r="F144" s="389" t="s">
        <v>11</v>
      </c>
      <c r="G144" s="460" t="s">
        <v>6</v>
      </c>
      <c r="H144" s="460" t="s">
        <v>29</v>
      </c>
      <c r="I144" s="348"/>
      <c r="J144" s="460" t="s">
        <v>66</v>
      </c>
      <c r="K144" s="527">
        <v>4.666666666666667</v>
      </c>
      <c r="L144" s="524"/>
      <c r="M144" s="348">
        <v>1950</v>
      </c>
      <c r="N144" s="348">
        <v>83</v>
      </c>
      <c r="O144" s="351">
        <f t="shared" si="10"/>
        <v>4.2564102564102563E-2</v>
      </c>
      <c r="P144" s="458">
        <v>91.208791208791212</v>
      </c>
      <c r="Q144" s="352">
        <f t="shared" si="11"/>
        <v>0.91208791208791207</v>
      </c>
      <c r="R144" s="350"/>
    </row>
    <row r="145" spans="1:18" s="92" customFormat="1">
      <c r="A145" s="519" t="s">
        <v>4</v>
      </c>
      <c r="B145" s="346" t="s">
        <v>1958</v>
      </c>
      <c r="C145" s="346" t="s">
        <v>1956</v>
      </c>
      <c r="D145" s="526" t="s">
        <v>137</v>
      </c>
      <c r="E145" s="346" t="s">
        <v>1964</v>
      </c>
      <c r="F145" s="389" t="s">
        <v>11</v>
      </c>
      <c r="G145" s="460" t="s">
        <v>5</v>
      </c>
      <c r="H145" s="460" t="s">
        <v>29</v>
      </c>
      <c r="I145" s="348"/>
      <c r="J145" s="460" t="s">
        <v>66</v>
      </c>
      <c r="K145" s="527">
        <v>100</v>
      </c>
      <c r="L145" s="524"/>
      <c r="M145" s="348">
        <v>12</v>
      </c>
      <c r="N145" s="348">
        <v>1</v>
      </c>
      <c r="O145" s="351">
        <f t="shared" si="10"/>
        <v>8.3333333333333329E-2</v>
      </c>
      <c r="P145" s="458">
        <v>8.3333333333333321</v>
      </c>
      <c r="Q145" s="352">
        <f t="shared" si="11"/>
        <v>8.3333333333333329E-2</v>
      </c>
      <c r="R145" s="350"/>
    </row>
    <row r="146" spans="1:18" s="92" customFormat="1">
      <c r="A146" s="519" t="s">
        <v>4</v>
      </c>
      <c r="B146" s="346" t="s">
        <v>3199</v>
      </c>
      <c r="C146" s="346" t="s">
        <v>1956</v>
      </c>
      <c r="D146" s="526" t="s">
        <v>137</v>
      </c>
      <c r="E146" s="346" t="s">
        <v>1964</v>
      </c>
      <c r="F146" s="389" t="s">
        <v>11</v>
      </c>
      <c r="G146" s="460" t="s">
        <v>5</v>
      </c>
      <c r="H146" s="460" t="s">
        <v>29</v>
      </c>
      <c r="I146" s="348"/>
      <c r="J146" s="460" t="s">
        <v>66</v>
      </c>
      <c r="K146" s="527">
        <v>100</v>
      </c>
      <c r="L146" s="524"/>
      <c r="M146" s="348">
        <v>3</v>
      </c>
      <c r="N146" s="348">
        <v>2</v>
      </c>
      <c r="O146" s="351">
        <f t="shared" si="10"/>
        <v>0.66666666666666663</v>
      </c>
      <c r="P146" s="458">
        <v>66.666666666666657</v>
      </c>
      <c r="Q146" s="352">
        <f t="shared" si="11"/>
        <v>0.66666666666666663</v>
      </c>
      <c r="R146" s="350"/>
    </row>
    <row r="147" spans="1:18" s="92" customFormat="1">
      <c r="A147" s="519" t="s">
        <v>4</v>
      </c>
      <c r="B147" s="346" t="s">
        <v>1957</v>
      </c>
      <c r="C147" s="346" t="s">
        <v>1959</v>
      </c>
      <c r="D147" s="526" t="s">
        <v>137</v>
      </c>
      <c r="E147" s="346" t="s">
        <v>1964</v>
      </c>
      <c r="F147" s="389" t="s">
        <v>11</v>
      </c>
      <c r="G147" s="460" t="s">
        <v>6</v>
      </c>
      <c r="H147" s="460" t="s">
        <v>29</v>
      </c>
      <c r="I147" s="348"/>
      <c r="J147" s="460" t="s">
        <v>66</v>
      </c>
      <c r="K147" s="527">
        <v>17.073170731707318</v>
      </c>
      <c r="L147" s="524"/>
      <c r="M147" s="348">
        <v>41</v>
      </c>
      <c r="N147" s="348">
        <v>6</v>
      </c>
      <c r="O147" s="351">
        <f t="shared" si="10"/>
        <v>0.14634146341463414</v>
      </c>
      <c r="P147" s="458">
        <v>85.714285714285708</v>
      </c>
      <c r="Q147" s="352">
        <f t="shared" si="11"/>
        <v>0.8571428571428571</v>
      </c>
      <c r="R147" s="350"/>
    </row>
    <row r="148" spans="1:18" s="92" customFormat="1">
      <c r="A148" s="519" t="s">
        <v>4</v>
      </c>
      <c r="B148" s="346" t="s">
        <v>3200</v>
      </c>
      <c r="C148" s="346" t="s">
        <v>1959</v>
      </c>
      <c r="D148" s="526" t="s">
        <v>137</v>
      </c>
      <c r="E148" s="346" t="s">
        <v>1964</v>
      </c>
      <c r="F148" s="389" t="s">
        <v>11</v>
      </c>
      <c r="G148" s="460" t="s">
        <v>5</v>
      </c>
      <c r="H148" s="460" t="s">
        <v>29</v>
      </c>
      <c r="I148" s="348"/>
      <c r="J148" s="460" t="s">
        <v>66</v>
      </c>
      <c r="K148" s="527">
        <v>100</v>
      </c>
      <c r="L148" s="524"/>
      <c r="M148" s="348">
        <v>7</v>
      </c>
      <c r="N148" s="348">
        <v>5</v>
      </c>
      <c r="O148" s="351">
        <f t="shared" si="10"/>
        <v>0.7142857142857143</v>
      </c>
      <c r="P148" s="458">
        <v>71.428571428571431</v>
      </c>
      <c r="Q148" s="352">
        <f t="shared" si="11"/>
        <v>0.7142857142857143</v>
      </c>
      <c r="R148" s="350" t="s">
        <v>3192</v>
      </c>
    </row>
    <row r="149" spans="1:18" s="92" customFormat="1">
      <c r="A149" s="519" t="s">
        <v>4</v>
      </c>
      <c r="B149" s="346" t="s">
        <v>1957</v>
      </c>
      <c r="C149" s="346" t="s">
        <v>1960</v>
      </c>
      <c r="D149" s="526" t="s">
        <v>137</v>
      </c>
      <c r="E149" s="346" t="s">
        <v>1964</v>
      </c>
      <c r="F149" s="389" t="s">
        <v>11</v>
      </c>
      <c r="G149" s="460" t="s">
        <v>5</v>
      </c>
      <c r="H149" s="460" t="s">
        <v>29</v>
      </c>
      <c r="I149" s="348"/>
      <c r="J149" s="460" t="s">
        <v>66</v>
      </c>
      <c r="K149" s="524">
        <v>100</v>
      </c>
      <c r="L149" s="524"/>
      <c r="M149" s="348">
        <v>8</v>
      </c>
      <c r="N149" s="348">
        <v>5</v>
      </c>
      <c r="O149" s="351">
        <f t="shared" si="10"/>
        <v>0.625</v>
      </c>
      <c r="P149" s="458">
        <v>62.5</v>
      </c>
      <c r="Q149" s="352">
        <f t="shared" si="11"/>
        <v>0.625</v>
      </c>
      <c r="R149" s="350"/>
    </row>
    <row r="150" spans="1:18" s="92" customFormat="1">
      <c r="A150" s="519" t="s">
        <v>4</v>
      </c>
      <c r="B150" s="346" t="s">
        <v>3199</v>
      </c>
      <c r="C150" s="346" t="s">
        <v>1960</v>
      </c>
      <c r="D150" s="526" t="s">
        <v>137</v>
      </c>
      <c r="E150" s="346" t="s">
        <v>1964</v>
      </c>
      <c r="F150" s="389" t="s">
        <v>11</v>
      </c>
      <c r="G150" s="460" t="s">
        <v>6</v>
      </c>
      <c r="H150" s="460" t="s">
        <v>29</v>
      </c>
      <c r="I150" s="348"/>
      <c r="J150" s="460" t="s">
        <v>66</v>
      </c>
      <c r="K150" s="527">
        <v>10.923076923076923</v>
      </c>
      <c r="L150" s="524"/>
      <c r="M150" s="348">
        <v>650</v>
      </c>
      <c r="N150" s="348">
        <v>48</v>
      </c>
      <c r="O150" s="351">
        <f t="shared" si="10"/>
        <v>7.3846153846153853E-2</v>
      </c>
      <c r="P150" s="458">
        <v>67.605633802816897</v>
      </c>
      <c r="Q150" s="352">
        <f t="shared" si="11"/>
        <v>0.676056338028169</v>
      </c>
      <c r="R150" s="350" t="s">
        <v>3192</v>
      </c>
    </row>
    <row r="151" spans="1:18" s="92" customFormat="1">
      <c r="A151" s="519" t="s">
        <v>4</v>
      </c>
      <c r="B151" s="346" t="s">
        <v>3194</v>
      </c>
      <c r="C151" s="346" t="s">
        <v>692</v>
      </c>
      <c r="D151" s="526" t="s">
        <v>137</v>
      </c>
      <c r="E151" s="346" t="s">
        <v>1964</v>
      </c>
      <c r="F151" s="389" t="s">
        <v>11</v>
      </c>
      <c r="G151" s="460" t="s">
        <v>5</v>
      </c>
      <c r="H151" s="460" t="s">
        <v>29</v>
      </c>
      <c r="I151" s="348"/>
      <c r="J151" s="460" t="s">
        <v>66</v>
      </c>
      <c r="K151" s="524">
        <v>100</v>
      </c>
      <c r="L151" s="524"/>
      <c r="M151" s="348">
        <v>4</v>
      </c>
      <c r="N151" s="348">
        <v>3</v>
      </c>
      <c r="O151" s="351">
        <f t="shared" si="10"/>
        <v>0.75</v>
      </c>
      <c r="P151" s="348">
        <v>75</v>
      </c>
      <c r="Q151" s="352">
        <f t="shared" si="11"/>
        <v>0.75</v>
      </c>
      <c r="R151" s="350" t="s">
        <v>3192</v>
      </c>
    </row>
    <row r="152" spans="1:18" s="92" customFormat="1">
      <c r="A152" s="519" t="s">
        <v>4</v>
      </c>
      <c r="B152" s="346" t="s">
        <v>3200</v>
      </c>
      <c r="C152" s="346" t="s">
        <v>1961</v>
      </c>
      <c r="D152" s="526" t="s">
        <v>137</v>
      </c>
      <c r="E152" s="346" t="s">
        <v>1964</v>
      </c>
      <c r="F152" s="389" t="s">
        <v>11</v>
      </c>
      <c r="G152" s="460" t="s">
        <v>5</v>
      </c>
      <c r="H152" s="460" t="s">
        <v>29</v>
      </c>
      <c r="I152" s="348"/>
      <c r="J152" s="460" t="s">
        <v>66</v>
      </c>
      <c r="K152" s="524">
        <v>100</v>
      </c>
      <c r="L152" s="524"/>
      <c r="M152" s="348">
        <v>10</v>
      </c>
      <c r="N152" s="348">
        <v>7</v>
      </c>
      <c r="O152" s="351">
        <f t="shared" si="10"/>
        <v>0.7</v>
      </c>
      <c r="P152" s="348">
        <v>70</v>
      </c>
      <c r="Q152" s="352">
        <f t="shared" si="11"/>
        <v>0.7</v>
      </c>
      <c r="R152" s="350" t="s">
        <v>3192</v>
      </c>
    </row>
    <row r="153" spans="1:18" s="92" customFormat="1">
      <c r="A153" s="519" t="s">
        <v>4</v>
      </c>
      <c r="B153" s="346" t="s">
        <v>3201</v>
      </c>
      <c r="C153" s="346" t="s">
        <v>1962</v>
      </c>
      <c r="D153" s="526" t="s">
        <v>137</v>
      </c>
      <c r="E153" s="346" t="s">
        <v>1964</v>
      </c>
      <c r="F153" s="389" t="s">
        <v>11</v>
      </c>
      <c r="G153" s="460" t="s">
        <v>5</v>
      </c>
      <c r="H153" s="460" t="s">
        <v>29</v>
      </c>
      <c r="I153" s="348"/>
      <c r="J153" s="460" t="s">
        <v>66</v>
      </c>
      <c r="K153" s="524">
        <v>100</v>
      </c>
      <c r="L153" s="524"/>
      <c r="M153" s="348">
        <v>28</v>
      </c>
      <c r="N153" s="348">
        <v>19</v>
      </c>
      <c r="O153" s="351">
        <f t="shared" si="10"/>
        <v>0.6785714285714286</v>
      </c>
      <c r="P153" s="458">
        <v>67.857142857142861</v>
      </c>
      <c r="Q153" s="352">
        <f t="shared" si="11"/>
        <v>0.6785714285714286</v>
      </c>
      <c r="R153" s="350" t="s">
        <v>3192</v>
      </c>
    </row>
    <row r="154" spans="1:18" s="92" customFormat="1">
      <c r="A154" s="646" t="s">
        <v>4</v>
      </c>
      <c r="B154" s="346" t="s">
        <v>3193</v>
      </c>
      <c r="C154" s="346" t="s">
        <v>1963</v>
      </c>
      <c r="D154" s="526" t="s">
        <v>137</v>
      </c>
      <c r="E154" s="346" t="s">
        <v>1964</v>
      </c>
      <c r="F154" s="389" t="s">
        <v>11</v>
      </c>
      <c r="G154" s="460" t="s">
        <v>5</v>
      </c>
      <c r="H154" s="460" t="s">
        <v>29</v>
      </c>
      <c r="I154" s="348"/>
      <c r="J154" s="460" t="s">
        <v>66</v>
      </c>
      <c r="K154" s="524">
        <v>100</v>
      </c>
      <c r="L154" s="524"/>
      <c r="M154" s="348">
        <v>8</v>
      </c>
      <c r="N154" s="348">
        <v>7</v>
      </c>
      <c r="O154" s="351">
        <f t="shared" si="10"/>
        <v>0.875</v>
      </c>
      <c r="P154" s="458">
        <v>87.5</v>
      </c>
      <c r="Q154" s="352">
        <f t="shared" si="11"/>
        <v>0.875</v>
      </c>
      <c r="R154" s="350" t="s">
        <v>3192</v>
      </c>
    </row>
    <row r="155" spans="1:18" s="92" customFormat="1">
      <c r="A155" s="519" t="s">
        <v>4</v>
      </c>
      <c r="B155" s="346" t="s">
        <v>3193</v>
      </c>
      <c r="C155" s="346" t="s">
        <v>1766</v>
      </c>
      <c r="D155" s="526" t="s">
        <v>137</v>
      </c>
      <c r="E155" s="346" t="s">
        <v>1965</v>
      </c>
      <c r="F155" s="389" t="s">
        <v>11</v>
      </c>
      <c r="G155" s="460" t="s">
        <v>5</v>
      </c>
      <c r="H155" s="460" t="s">
        <v>29</v>
      </c>
      <c r="I155" s="348"/>
      <c r="J155" s="460" t="s">
        <v>66</v>
      </c>
      <c r="K155" s="524">
        <v>100</v>
      </c>
      <c r="L155" s="524"/>
      <c r="M155" s="348">
        <v>3</v>
      </c>
      <c r="N155" s="348">
        <v>2</v>
      </c>
      <c r="O155" s="351">
        <f>N155/M155</f>
        <v>0.66666666666666663</v>
      </c>
      <c r="P155" s="458">
        <v>66.666666666666657</v>
      </c>
      <c r="Q155" s="352">
        <f>N155/(M155*K155/100)</f>
        <v>0.66666666666666663</v>
      </c>
      <c r="R155" s="350" t="s">
        <v>3192</v>
      </c>
    </row>
    <row r="156" spans="1:18" s="92" customFormat="1">
      <c r="A156" s="519" t="s">
        <v>4</v>
      </c>
      <c r="B156" s="346" t="s">
        <v>3194</v>
      </c>
      <c r="C156" s="346" t="s">
        <v>1950</v>
      </c>
      <c r="D156" s="526" t="s">
        <v>137</v>
      </c>
      <c r="E156" s="346" t="s">
        <v>1965</v>
      </c>
      <c r="F156" s="389" t="s">
        <v>11</v>
      </c>
      <c r="G156" s="460" t="s">
        <v>6</v>
      </c>
      <c r="H156" s="460" t="s">
        <v>29</v>
      </c>
      <c r="I156" s="348"/>
      <c r="J156" s="460" t="s">
        <v>66</v>
      </c>
      <c r="K156" s="527">
        <v>38.554216867469883</v>
      </c>
      <c r="L156" s="524"/>
      <c r="M156" s="348">
        <v>83</v>
      </c>
      <c r="N156" s="348">
        <v>29</v>
      </c>
      <c r="O156" s="351">
        <f t="shared" ref="O156:O179" si="12">N156/M156</f>
        <v>0.3493975903614458</v>
      </c>
      <c r="P156" s="348">
        <v>90.625</v>
      </c>
      <c r="Q156" s="352">
        <f t="shared" ref="Q156:Q179" si="13">N156/(M156*K156/100)</f>
        <v>0.90624999999999978</v>
      </c>
      <c r="R156" s="350" t="s">
        <v>3192</v>
      </c>
    </row>
    <row r="157" spans="1:18" s="92" customFormat="1">
      <c r="A157" s="519" t="s">
        <v>4</v>
      </c>
      <c r="B157" s="346" t="s">
        <v>3195</v>
      </c>
      <c r="C157" s="346" t="s">
        <v>1950</v>
      </c>
      <c r="D157" s="526" t="s">
        <v>137</v>
      </c>
      <c r="E157" s="346" t="s">
        <v>1965</v>
      </c>
      <c r="F157" s="389" t="s">
        <v>11</v>
      </c>
      <c r="G157" s="460" t="s">
        <v>5</v>
      </c>
      <c r="H157" s="460" t="s">
        <v>29</v>
      </c>
      <c r="I157" s="348"/>
      <c r="J157" s="460" t="s">
        <v>66</v>
      </c>
      <c r="K157" s="527">
        <v>100</v>
      </c>
      <c r="L157" s="524"/>
      <c r="M157" s="348">
        <v>3</v>
      </c>
      <c r="N157" s="348">
        <v>1</v>
      </c>
      <c r="O157" s="351">
        <f t="shared" si="12"/>
        <v>0.33333333333333331</v>
      </c>
      <c r="P157" s="458">
        <v>33.333333333333329</v>
      </c>
      <c r="Q157" s="352">
        <f t="shared" si="13"/>
        <v>0.33333333333333331</v>
      </c>
      <c r="R157" s="350"/>
    </row>
    <row r="158" spans="1:18" s="92" customFormat="1">
      <c r="A158" s="519" t="s">
        <v>4</v>
      </c>
      <c r="B158" s="346" t="s">
        <v>3196</v>
      </c>
      <c r="C158" s="346" t="s">
        <v>1951</v>
      </c>
      <c r="D158" s="526" t="s">
        <v>137</v>
      </c>
      <c r="E158" s="346" t="s">
        <v>1965</v>
      </c>
      <c r="F158" s="389" t="s">
        <v>11</v>
      </c>
      <c r="G158" s="460" t="s">
        <v>5</v>
      </c>
      <c r="H158" s="460" t="s">
        <v>29</v>
      </c>
      <c r="I158" s="348"/>
      <c r="J158" s="460" t="s">
        <v>66</v>
      </c>
      <c r="K158" s="524">
        <v>100</v>
      </c>
      <c r="L158" s="524"/>
      <c r="M158" s="348">
        <v>25</v>
      </c>
      <c r="N158" s="348">
        <v>25</v>
      </c>
      <c r="O158" s="351">
        <f t="shared" si="12"/>
        <v>1</v>
      </c>
      <c r="P158" s="348">
        <v>100</v>
      </c>
      <c r="Q158" s="352">
        <f t="shared" si="13"/>
        <v>1</v>
      </c>
      <c r="R158" s="350"/>
    </row>
    <row r="159" spans="1:18" s="92" customFormat="1">
      <c r="A159" s="519" t="s">
        <v>4</v>
      </c>
      <c r="B159" s="346" t="s">
        <v>3193</v>
      </c>
      <c r="C159" s="346" t="s">
        <v>1951</v>
      </c>
      <c r="D159" s="526" t="s">
        <v>137</v>
      </c>
      <c r="E159" s="346" t="s">
        <v>1965</v>
      </c>
      <c r="F159" s="389" t="s">
        <v>11</v>
      </c>
      <c r="G159" s="460" t="s">
        <v>5</v>
      </c>
      <c r="H159" s="460" t="s">
        <v>29</v>
      </c>
      <c r="I159" s="348"/>
      <c r="J159" s="460" t="s">
        <v>66</v>
      </c>
      <c r="K159" s="524">
        <v>100</v>
      </c>
      <c r="L159" s="524"/>
      <c r="M159" s="348">
        <v>6</v>
      </c>
      <c r="N159" s="348">
        <v>4</v>
      </c>
      <c r="O159" s="351">
        <f t="shared" si="12"/>
        <v>0.66666666666666663</v>
      </c>
      <c r="P159" s="458">
        <v>66.666666666666657</v>
      </c>
      <c r="Q159" s="352">
        <f t="shared" si="13"/>
        <v>0.66666666666666663</v>
      </c>
      <c r="R159" s="350" t="s">
        <v>3192</v>
      </c>
    </row>
    <row r="160" spans="1:18" s="92" customFormat="1">
      <c r="A160" s="519" t="s">
        <v>4</v>
      </c>
      <c r="B160" s="346" t="s">
        <v>3195</v>
      </c>
      <c r="C160" s="346" t="s">
        <v>1951</v>
      </c>
      <c r="D160" s="526" t="s">
        <v>137</v>
      </c>
      <c r="E160" s="346" t="s">
        <v>1965</v>
      </c>
      <c r="F160" s="389" t="s">
        <v>11</v>
      </c>
      <c r="G160" s="460" t="s">
        <v>5</v>
      </c>
      <c r="H160" s="460" t="s">
        <v>29</v>
      </c>
      <c r="I160" s="348"/>
      <c r="J160" s="460" t="s">
        <v>66</v>
      </c>
      <c r="K160" s="524">
        <v>100</v>
      </c>
      <c r="L160" s="524"/>
      <c r="M160" s="348">
        <v>4</v>
      </c>
      <c r="N160" s="348">
        <v>4</v>
      </c>
      <c r="O160" s="351">
        <f t="shared" si="12"/>
        <v>1</v>
      </c>
      <c r="P160" s="348">
        <v>100</v>
      </c>
      <c r="Q160" s="352">
        <f t="shared" si="13"/>
        <v>1</v>
      </c>
      <c r="R160" s="350"/>
    </row>
    <row r="161" spans="1:18" s="92" customFormat="1">
      <c r="A161" s="519" t="s">
        <v>4</v>
      </c>
      <c r="B161" s="346" t="s">
        <v>3197</v>
      </c>
      <c r="C161" s="346" t="s">
        <v>1952</v>
      </c>
      <c r="D161" s="526" t="s">
        <v>137</v>
      </c>
      <c r="E161" s="346" t="s">
        <v>1965</v>
      </c>
      <c r="F161" s="389" t="s">
        <v>11</v>
      </c>
      <c r="G161" s="460" t="s">
        <v>6</v>
      </c>
      <c r="H161" s="460" t="s">
        <v>29</v>
      </c>
      <c r="I161" s="348"/>
      <c r="J161" s="460" t="s">
        <v>66</v>
      </c>
      <c r="K161" s="527">
        <v>27.777777777777779</v>
      </c>
      <c r="L161" s="524"/>
      <c r="M161" s="348">
        <v>72</v>
      </c>
      <c r="N161" s="348">
        <v>18</v>
      </c>
      <c r="O161" s="351">
        <f t="shared" si="12"/>
        <v>0.25</v>
      </c>
      <c r="P161" s="348">
        <v>90</v>
      </c>
      <c r="Q161" s="352">
        <f t="shared" si="13"/>
        <v>0.9</v>
      </c>
      <c r="R161" s="350"/>
    </row>
    <row r="162" spans="1:18" s="92" customFormat="1">
      <c r="A162" s="519" t="s">
        <v>4</v>
      </c>
      <c r="B162" s="346" t="s">
        <v>3194</v>
      </c>
      <c r="C162" s="346" t="s">
        <v>1952</v>
      </c>
      <c r="D162" s="526" t="s">
        <v>137</v>
      </c>
      <c r="E162" s="346" t="s">
        <v>1965</v>
      </c>
      <c r="F162" s="389" t="s">
        <v>11</v>
      </c>
      <c r="G162" s="460" t="s">
        <v>5</v>
      </c>
      <c r="H162" s="460" t="s">
        <v>29</v>
      </c>
      <c r="I162" s="348"/>
      <c r="J162" s="460" t="s">
        <v>66</v>
      </c>
      <c r="K162" s="524">
        <v>100</v>
      </c>
      <c r="L162" s="524"/>
      <c r="M162" s="348">
        <v>6</v>
      </c>
      <c r="N162" s="348">
        <v>6</v>
      </c>
      <c r="O162" s="351">
        <f t="shared" si="12"/>
        <v>1</v>
      </c>
      <c r="P162" s="348">
        <v>100</v>
      </c>
      <c r="Q162" s="352">
        <f t="shared" si="13"/>
        <v>1</v>
      </c>
      <c r="R162" s="350"/>
    </row>
    <row r="163" spans="1:18" s="92" customFormat="1">
      <c r="A163" s="519" t="s">
        <v>4</v>
      </c>
      <c r="B163" s="346" t="s">
        <v>3196</v>
      </c>
      <c r="C163" s="346" t="s">
        <v>1953</v>
      </c>
      <c r="D163" s="526" t="s">
        <v>137</v>
      </c>
      <c r="E163" s="346" t="s">
        <v>1965</v>
      </c>
      <c r="F163" s="389" t="s">
        <v>11</v>
      </c>
      <c r="G163" s="460" t="s">
        <v>5</v>
      </c>
      <c r="H163" s="460" t="s">
        <v>29</v>
      </c>
      <c r="I163" s="348"/>
      <c r="J163" s="460" t="s">
        <v>66</v>
      </c>
      <c r="K163" s="524">
        <v>100</v>
      </c>
      <c r="L163" s="524"/>
      <c r="M163" s="348">
        <v>4</v>
      </c>
      <c r="N163" s="348">
        <v>4</v>
      </c>
      <c r="O163" s="351">
        <f t="shared" si="12"/>
        <v>1</v>
      </c>
      <c r="P163" s="348">
        <v>100</v>
      </c>
      <c r="Q163" s="352">
        <f t="shared" si="13"/>
        <v>1</v>
      </c>
      <c r="R163" s="350"/>
    </row>
    <row r="164" spans="1:18" s="92" customFormat="1">
      <c r="A164" s="519" t="s">
        <v>4</v>
      </c>
      <c r="B164" s="346" t="s">
        <v>3194</v>
      </c>
      <c r="C164" s="346" t="s">
        <v>1765</v>
      </c>
      <c r="D164" s="526" t="s">
        <v>137</v>
      </c>
      <c r="E164" s="346" t="s">
        <v>1965</v>
      </c>
      <c r="F164" s="389" t="s">
        <v>11</v>
      </c>
      <c r="G164" s="460" t="s">
        <v>5</v>
      </c>
      <c r="H164" s="460" t="s">
        <v>29</v>
      </c>
      <c r="I164" s="348"/>
      <c r="J164" s="460" t="s">
        <v>66</v>
      </c>
      <c r="K164" s="524">
        <v>100</v>
      </c>
      <c r="L164" s="524"/>
      <c r="M164" s="348">
        <v>4</v>
      </c>
      <c r="N164" s="348">
        <v>4</v>
      </c>
      <c r="O164" s="351">
        <f t="shared" si="12"/>
        <v>1</v>
      </c>
      <c r="P164" s="348">
        <v>100</v>
      </c>
      <c r="Q164" s="352">
        <f t="shared" si="13"/>
        <v>1</v>
      </c>
      <c r="R164" s="350" t="s">
        <v>3192</v>
      </c>
    </row>
    <row r="165" spans="1:18" s="92" customFormat="1">
      <c r="A165" s="519" t="s">
        <v>4</v>
      </c>
      <c r="B165" s="346" t="s">
        <v>3194</v>
      </c>
      <c r="C165" s="346" t="s">
        <v>1954</v>
      </c>
      <c r="D165" s="526" t="s">
        <v>137</v>
      </c>
      <c r="E165" s="346" t="s">
        <v>1965</v>
      </c>
      <c r="F165" s="389" t="s">
        <v>11</v>
      </c>
      <c r="G165" s="460" t="s">
        <v>5</v>
      </c>
      <c r="H165" s="460" t="s">
        <v>29</v>
      </c>
      <c r="I165" s="348"/>
      <c r="J165" s="460" t="s">
        <v>66</v>
      </c>
      <c r="K165" s="527">
        <v>100</v>
      </c>
      <c r="L165" s="524"/>
      <c r="M165" s="348">
        <v>6</v>
      </c>
      <c r="N165" s="348">
        <v>4</v>
      </c>
      <c r="O165" s="351">
        <f t="shared" si="12"/>
        <v>0.66666666666666663</v>
      </c>
      <c r="P165" s="458">
        <v>66.666666666666657</v>
      </c>
      <c r="Q165" s="352">
        <f t="shared" si="13"/>
        <v>0.66666666666666663</v>
      </c>
      <c r="R165" s="350" t="s">
        <v>3192</v>
      </c>
    </row>
    <row r="166" spans="1:18" s="92" customFormat="1">
      <c r="A166" s="519" t="s">
        <v>4</v>
      </c>
      <c r="B166" s="346" t="s">
        <v>3198</v>
      </c>
      <c r="C166" s="346" t="s">
        <v>1954</v>
      </c>
      <c r="D166" s="526" t="s">
        <v>137</v>
      </c>
      <c r="E166" s="346" t="s">
        <v>1965</v>
      </c>
      <c r="F166" s="389" t="s">
        <v>11</v>
      </c>
      <c r="G166" s="460" t="s">
        <v>5</v>
      </c>
      <c r="H166" s="460" t="s">
        <v>29</v>
      </c>
      <c r="I166" s="348"/>
      <c r="J166" s="460" t="s">
        <v>66</v>
      </c>
      <c r="K166" s="524">
        <v>100</v>
      </c>
      <c r="L166" s="524"/>
      <c r="M166" s="348">
        <v>3</v>
      </c>
      <c r="N166" s="348">
        <v>3</v>
      </c>
      <c r="O166" s="351">
        <f t="shared" si="12"/>
        <v>1</v>
      </c>
      <c r="P166" s="348">
        <v>100</v>
      </c>
      <c r="Q166" s="352">
        <f t="shared" si="13"/>
        <v>1</v>
      </c>
      <c r="R166" s="350"/>
    </row>
    <row r="167" spans="1:18" s="92" customFormat="1">
      <c r="A167" s="519" t="s">
        <v>4</v>
      </c>
      <c r="B167" s="346" t="s">
        <v>3194</v>
      </c>
      <c r="C167" s="346" t="s">
        <v>1955</v>
      </c>
      <c r="D167" s="526" t="s">
        <v>137</v>
      </c>
      <c r="E167" s="346" t="s">
        <v>1965</v>
      </c>
      <c r="F167" s="389" t="s">
        <v>11</v>
      </c>
      <c r="G167" s="460" t="s">
        <v>5</v>
      </c>
      <c r="H167" s="460" t="s">
        <v>29</v>
      </c>
      <c r="I167" s="348"/>
      <c r="J167" s="460" t="s">
        <v>66</v>
      </c>
      <c r="K167" s="524">
        <v>100</v>
      </c>
      <c r="L167" s="524"/>
      <c r="M167" s="348">
        <v>10</v>
      </c>
      <c r="N167" s="348">
        <v>7</v>
      </c>
      <c r="O167" s="351">
        <f t="shared" si="12"/>
        <v>0.7</v>
      </c>
      <c r="P167" s="348">
        <v>70</v>
      </c>
      <c r="Q167" s="352">
        <f t="shared" si="13"/>
        <v>0.7</v>
      </c>
      <c r="R167" s="350"/>
    </row>
    <row r="168" spans="1:18" s="92" customFormat="1">
      <c r="A168" s="519" t="s">
        <v>4</v>
      </c>
      <c r="B168" s="346" t="s">
        <v>3193</v>
      </c>
      <c r="C168" s="346" t="s">
        <v>1955</v>
      </c>
      <c r="D168" s="526" t="s">
        <v>137</v>
      </c>
      <c r="E168" s="346" t="s">
        <v>1965</v>
      </c>
      <c r="F168" s="389" t="s">
        <v>11</v>
      </c>
      <c r="G168" s="460" t="s">
        <v>5</v>
      </c>
      <c r="H168" s="460" t="s">
        <v>29</v>
      </c>
      <c r="I168" s="348"/>
      <c r="J168" s="460" t="s">
        <v>66</v>
      </c>
      <c r="K168" s="524">
        <v>100</v>
      </c>
      <c r="L168" s="524"/>
      <c r="M168" s="348">
        <v>4</v>
      </c>
      <c r="N168" s="348">
        <v>3</v>
      </c>
      <c r="O168" s="351">
        <f t="shared" si="12"/>
        <v>0.75</v>
      </c>
      <c r="P168" s="348">
        <v>75</v>
      </c>
      <c r="Q168" s="352">
        <f t="shared" si="13"/>
        <v>0.75</v>
      </c>
      <c r="R168" s="350" t="s">
        <v>3192</v>
      </c>
    </row>
    <row r="169" spans="1:18" s="92" customFormat="1">
      <c r="A169" s="519" t="s">
        <v>4</v>
      </c>
      <c r="B169" s="346" t="s">
        <v>1957</v>
      </c>
      <c r="C169" s="346" t="s">
        <v>1956</v>
      </c>
      <c r="D169" s="526" t="s">
        <v>137</v>
      </c>
      <c r="E169" s="346" t="s">
        <v>1965</v>
      </c>
      <c r="F169" s="389" t="s">
        <v>11</v>
      </c>
      <c r="G169" s="460" t="s">
        <v>6</v>
      </c>
      <c r="H169" s="460" t="s">
        <v>29</v>
      </c>
      <c r="I169" s="348"/>
      <c r="J169" s="460" t="s">
        <v>66</v>
      </c>
      <c r="K169" s="527">
        <v>4.666666666666667</v>
      </c>
      <c r="L169" s="524"/>
      <c r="M169" s="348">
        <v>1950</v>
      </c>
      <c r="N169" s="348">
        <v>83</v>
      </c>
      <c r="O169" s="351">
        <f t="shared" si="12"/>
        <v>4.2564102564102563E-2</v>
      </c>
      <c r="P169" s="458">
        <v>91.208791208791212</v>
      </c>
      <c r="Q169" s="352">
        <f t="shared" si="13"/>
        <v>0.91208791208791207</v>
      </c>
      <c r="R169" s="350"/>
    </row>
    <row r="170" spans="1:18" s="92" customFormat="1">
      <c r="A170" s="519" t="s">
        <v>4</v>
      </c>
      <c r="B170" s="346" t="s">
        <v>1958</v>
      </c>
      <c r="C170" s="346" t="s">
        <v>1956</v>
      </c>
      <c r="D170" s="526" t="s">
        <v>137</v>
      </c>
      <c r="E170" s="346" t="s">
        <v>1965</v>
      </c>
      <c r="F170" s="389" t="s">
        <v>11</v>
      </c>
      <c r="G170" s="460" t="s">
        <v>5</v>
      </c>
      <c r="H170" s="460" t="s">
        <v>29</v>
      </c>
      <c r="I170" s="348"/>
      <c r="J170" s="460" t="s">
        <v>66</v>
      </c>
      <c r="K170" s="527">
        <v>100</v>
      </c>
      <c r="L170" s="524"/>
      <c r="M170" s="348">
        <v>12</v>
      </c>
      <c r="N170" s="348">
        <v>1</v>
      </c>
      <c r="O170" s="351">
        <f t="shared" si="12"/>
        <v>8.3333333333333329E-2</v>
      </c>
      <c r="P170" s="458">
        <v>8.3333333333333321</v>
      </c>
      <c r="Q170" s="352">
        <f t="shared" si="13"/>
        <v>8.3333333333333329E-2</v>
      </c>
      <c r="R170" s="350"/>
    </row>
    <row r="171" spans="1:18" s="92" customFormat="1">
      <c r="A171" s="519" t="s">
        <v>4</v>
      </c>
      <c r="B171" s="346" t="s">
        <v>3199</v>
      </c>
      <c r="C171" s="346" t="s">
        <v>1956</v>
      </c>
      <c r="D171" s="526" t="s">
        <v>137</v>
      </c>
      <c r="E171" s="346" t="s">
        <v>1965</v>
      </c>
      <c r="F171" s="389" t="s">
        <v>11</v>
      </c>
      <c r="G171" s="460" t="s">
        <v>5</v>
      </c>
      <c r="H171" s="460" t="s">
        <v>29</v>
      </c>
      <c r="I171" s="348"/>
      <c r="J171" s="460" t="s">
        <v>66</v>
      </c>
      <c r="K171" s="527">
        <v>100</v>
      </c>
      <c r="L171" s="524"/>
      <c r="M171" s="348">
        <v>3</v>
      </c>
      <c r="N171" s="348">
        <v>2</v>
      </c>
      <c r="O171" s="351">
        <f t="shared" si="12"/>
        <v>0.66666666666666663</v>
      </c>
      <c r="P171" s="458">
        <v>66.666666666666657</v>
      </c>
      <c r="Q171" s="352">
        <f t="shared" si="13"/>
        <v>0.66666666666666663</v>
      </c>
      <c r="R171" s="350"/>
    </row>
    <row r="172" spans="1:18" s="92" customFormat="1">
      <c r="A172" s="519" t="s">
        <v>4</v>
      </c>
      <c r="B172" s="346" t="s">
        <v>1957</v>
      </c>
      <c r="C172" s="346" t="s">
        <v>1959</v>
      </c>
      <c r="D172" s="526" t="s">
        <v>137</v>
      </c>
      <c r="E172" s="346" t="s">
        <v>1965</v>
      </c>
      <c r="F172" s="389" t="s">
        <v>11</v>
      </c>
      <c r="G172" s="460" t="s">
        <v>6</v>
      </c>
      <c r="H172" s="460" t="s">
        <v>29</v>
      </c>
      <c r="I172" s="348"/>
      <c r="J172" s="460" t="s">
        <v>66</v>
      </c>
      <c r="K172" s="527">
        <v>17.073170731707318</v>
      </c>
      <c r="L172" s="524"/>
      <c r="M172" s="348">
        <v>41</v>
      </c>
      <c r="N172" s="348">
        <v>6</v>
      </c>
      <c r="O172" s="351">
        <f t="shared" si="12"/>
        <v>0.14634146341463414</v>
      </c>
      <c r="P172" s="458">
        <v>85.714285714285708</v>
      </c>
      <c r="Q172" s="352">
        <f t="shared" si="13"/>
        <v>0.8571428571428571</v>
      </c>
      <c r="R172" s="350"/>
    </row>
    <row r="173" spans="1:18" s="92" customFormat="1">
      <c r="A173" s="519" t="s">
        <v>4</v>
      </c>
      <c r="B173" s="346" t="s">
        <v>3200</v>
      </c>
      <c r="C173" s="346" t="s">
        <v>1959</v>
      </c>
      <c r="D173" s="526" t="s">
        <v>137</v>
      </c>
      <c r="E173" s="346" t="s">
        <v>1965</v>
      </c>
      <c r="F173" s="389" t="s">
        <v>11</v>
      </c>
      <c r="G173" s="460" t="s">
        <v>5</v>
      </c>
      <c r="H173" s="460" t="s">
        <v>29</v>
      </c>
      <c r="I173" s="348"/>
      <c r="J173" s="460" t="s">
        <v>66</v>
      </c>
      <c r="K173" s="527">
        <v>100</v>
      </c>
      <c r="L173" s="524"/>
      <c r="M173" s="348">
        <v>7</v>
      </c>
      <c r="N173" s="348">
        <v>5</v>
      </c>
      <c r="O173" s="351">
        <f t="shared" si="12"/>
        <v>0.7142857142857143</v>
      </c>
      <c r="P173" s="458">
        <v>71.428571428571431</v>
      </c>
      <c r="Q173" s="352">
        <f t="shared" si="13"/>
        <v>0.7142857142857143</v>
      </c>
      <c r="R173" s="350" t="s">
        <v>3192</v>
      </c>
    </row>
    <row r="174" spans="1:18" s="92" customFormat="1">
      <c r="A174" s="519" t="s">
        <v>4</v>
      </c>
      <c r="B174" s="346" t="s">
        <v>1957</v>
      </c>
      <c r="C174" s="346" t="s">
        <v>1960</v>
      </c>
      <c r="D174" s="526" t="s">
        <v>137</v>
      </c>
      <c r="E174" s="346" t="s">
        <v>1965</v>
      </c>
      <c r="F174" s="389" t="s">
        <v>11</v>
      </c>
      <c r="G174" s="460" t="s">
        <v>5</v>
      </c>
      <c r="H174" s="460" t="s">
        <v>29</v>
      </c>
      <c r="I174" s="348"/>
      <c r="J174" s="460" t="s">
        <v>66</v>
      </c>
      <c r="K174" s="524">
        <v>100</v>
      </c>
      <c r="L174" s="524"/>
      <c r="M174" s="348">
        <v>8</v>
      </c>
      <c r="N174" s="348">
        <v>5</v>
      </c>
      <c r="O174" s="351">
        <f t="shared" si="12"/>
        <v>0.625</v>
      </c>
      <c r="P174" s="458">
        <v>62.5</v>
      </c>
      <c r="Q174" s="352">
        <f t="shared" si="13"/>
        <v>0.625</v>
      </c>
      <c r="R174" s="350"/>
    </row>
    <row r="175" spans="1:18" s="92" customFormat="1">
      <c r="A175" s="519" t="s">
        <v>4</v>
      </c>
      <c r="B175" s="346" t="s">
        <v>3199</v>
      </c>
      <c r="C175" s="346" t="s">
        <v>1960</v>
      </c>
      <c r="D175" s="526" t="s">
        <v>137</v>
      </c>
      <c r="E175" s="346" t="s">
        <v>1965</v>
      </c>
      <c r="F175" s="389" t="s">
        <v>11</v>
      </c>
      <c r="G175" s="460" t="s">
        <v>6</v>
      </c>
      <c r="H175" s="460" t="s">
        <v>29</v>
      </c>
      <c r="I175" s="348"/>
      <c r="J175" s="460" t="s">
        <v>66</v>
      </c>
      <c r="K175" s="527">
        <v>10.923076923076923</v>
      </c>
      <c r="L175" s="524"/>
      <c r="M175" s="348">
        <v>650</v>
      </c>
      <c r="N175" s="348">
        <v>48</v>
      </c>
      <c r="O175" s="351">
        <f t="shared" si="12"/>
        <v>7.3846153846153853E-2</v>
      </c>
      <c r="P175" s="458">
        <v>67.605633802816897</v>
      </c>
      <c r="Q175" s="352">
        <f t="shared" si="13"/>
        <v>0.676056338028169</v>
      </c>
      <c r="R175" s="350" t="s">
        <v>3192</v>
      </c>
    </row>
    <row r="176" spans="1:18" s="92" customFormat="1">
      <c r="A176" s="519" t="s">
        <v>4</v>
      </c>
      <c r="B176" s="346" t="s">
        <v>3194</v>
      </c>
      <c r="C176" s="346" t="s">
        <v>692</v>
      </c>
      <c r="D176" s="526" t="s">
        <v>137</v>
      </c>
      <c r="E176" s="346" t="s">
        <v>1965</v>
      </c>
      <c r="F176" s="389" t="s">
        <v>11</v>
      </c>
      <c r="G176" s="460" t="s">
        <v>5</v>
      </c>
      <c r="H176" s="460" t="s">
        <v>29</v>
      </c>
      <c r="I176" s="348"/>
      <c r="J176" s="460" t="s">
        <v>66</v>
      </c>
      <c r="K176" s="524">
        <v>100</v>
      </c>
      <c r="L176" s="524"/>
      <c r="M176" s="348">
        <v>4</v>
      </c>
      <c r="N176" s="348">
        <v>3</v>
      </c>
      <c r="O176" s="351">
        <f t="shared" si="12"/>
        <v>0.75</v>
      </c>
      <c r="P176" s="348">
        <v>75</v>
      </c>
      <c r="Q176" s="352">
        <f t="shared" si="13"/>
        <v>0.75</v>
      </c>
      <c r="R176" s="350" t="s">
        <v>3192</v>
      </c>
    </row>
    <row r="177" spans="1:18" s="92" customFormat="1">
      <c r="A177" s="519" t="s">
        <v>4</v>
      </c>
      <c r="B177" s="346" t="s">
        <v>3200</v>
      </c>
      <c r="C177" s="346" t="s">
        <v>1961</v>
      </c>
      <c r="D177" s="526" t="s">
        <v>137</v>
      </c>
      <c r="E177" s="346" t="s">
        <v>1965</v>
      </c>
      <c r="F177" s="389" t="s">
        <v>11</v>
      </c>
      <c r="G177" s="460" t="s">
        <v>5</v>
      </c>
      <c r="H177" s="460" t="s">
        <v>29</v>
      </c>
      <c r="I177" s="348"/>
      <c r="J177" s="460" t="s">
        <v>66</v>
      </c>
      <c r="K177" s="524">
        <v>100</v>
      </c>
      <c r="L177" s="524"/>
      <c r="M177" s="348">
        <v>10</v>
      </c>
      <c r="N177" s="348">
        <v>7</v>
      </c>
      <c r="O177" s="351">
        <f t="shared" si="12"/>
        <v>0.7</v>
      </c>
      <c r="P177" s="348">
        <v>70</v>
      </c>
      <c r="Q177" s="352">
        <f t="shared" si="13"/>
        <v>0.7</v>
      </c>
      <c r="R177" s="350" t="s">
        <v>3192</v>
      </c>
    </row>
    <row r="178" spans="1:18" s="92" customFormat="1">
      <c r="A178" s="519" t="s">
        <v>4</v>
      </c>
      <c r="B178" s="346" t="s">
        <v>3201</v>
      </c>
      <c r="C178" s="346" t="s">
        <v>1962</v>
      </c>
      <c r="D178" s="526" t="s">
        <v>137</v>
      </c>
      <c r="E178" s="346" t="s">
        <v>1965</v>
      </c>
      <c r="F178" s="389" t="s">
        <v>11</v>
      </c>
      <c r="G178" s="460" t="s">
        <v>5</v>
      </c>
      <c r="H178" s="460" t="s">
        <v>29</v>
      </c>
      <c r="I178" s="348"/>
      <c r="J178" s="460" t="s">
        <v>66</v>
      </c>
      <c r="K178" s="524">
        <v>100</v>
      </c>
      <c r="L178" s="524"/>
      <c r="M178" s="348">
        <v>28</v>
      </c>
      <c r="N178" s="348">
        <v>19</v>
      </c>
      <c r="O178" s="351">
        <f t="shared" si="12"/>
        <v>0.6785714285714286</v>
      </c>
      <c r="P178" s="458">
        <v>67.857142857142861</v>
      </c>
      <c r="Q178" s="352">
        <f t="shared" si="13"/>
        <v>0.6785714285714286</v>
      </c>
      <c r="R178" s="350" t="s">
        <v>3192</v>
      </c>
    </row>
    <row r="179" spans="1:18" s="92" customFormat="1">
      <c r="A179" s="646" t="s">
        <v>4</v>
      </c>
      <c r="B179" s="346" t="s">
        <v>3193</v>
      </c>
      <c r="C179" s="346" t="s">
        <v>1963</v>
      </c>
      <c r="D179" s="526" t="s">
        <v>137</v>
      </c>
      <c r="E179" s="346" t="s">
        <v>1965</v>
      </c>
      <c r="F179" s="389" t="s">
        <v>11</v>
      </c>
      <c r="G179" s="460" t="s">
        <v>5</v>
      </c>
      <c r="H179" s="460" t="s">
        <v>29</v>
      </c>
      <c r="I179" s="348"/>
      <c r="J179" s="460" t="s">
        <v>66</v>
      </c>
      <c r="K179" s="524">
        <v>100</v>
      </c>
      <c r="L179" s="524"/>
      <c r="M179" s="348">
        <v>8</v>
      </c>
      <c r="N179" s="348">
        <v>7</v>
      </c>
      <c r="O179" s="351">
        <f t="shared" si="12"/>
        <v>0.875</v>
      </c>
      <c r="P179" s="458">
        <v>87.5</v>
      </c>
      <c r="Q179" s="352">
        <f t="shared" si="13"/>
        <v>0.875</v>
      </c>
      <c r="R179" s="350" t="s">
        <v>3192</v>
      </c>
    </row>
    <row r="180" spans="1:18" s="92" customFormat="1">
      <c r="A180" s="519" t="s">
        <v>4</v>
      </c>
      <c r="B180" s="346" t="s">
        <v>3193</v>
      </c>
      <c r="C180" s="346" t="s">
        <v>1766</v>
      </c>
      <c r="D180" s="526" t="s">
        <v>137</v>
      </c>
      <c r="E180" s="346" t="s">
        <v>1966</v>
      </c>
      <c r="F180" s="389" t="s">
        <v>11</v>
      </c>
      <c r="G180" s="460" t="s">
        <v>5</v>
      </c>
      <c r="H180" s="460" t="s">
        <v>29</v>
      </c>
      <c r="I180" s="348"/>
      <c r="J180" s="460" t="s">
        <v>66</v>
      </c>
      <c r="K180" s="524">
        <v>100</v>
      </c>
      <c r="L180" s="524"/>
      <c r="M180" s="348">
        <v>3</v>
      </c>
      <c r="N180" s="348">
        <v>2</v>
      </c>
      <c r="O180" s="351">
        <f>N180/M180</f>
        <v>0.66666666666666663</v>
      </c>
      <c r="P180" s="458">
        <v>66.666666666666657</v>
      </c>
      <c r="Q180" s="352">
        <f>N180/(M180*K180/100)</f>
        <v>0.66666666666666663</v>
      </c>
      <c r="R180" s="350" t="s">
        <v>3192</v>
      </c>
    </row>
    <row r="181" spans="1:18" s="92" customFormat="1">
      <c r="A181" s="519" t="s">
        <v>4</v>
      </c>
      <c r="B181" s="346" t="s">
        <v>3194</v>
      </c>
      <c r="C181" s="346" t="s">
        <v>1950</v>
      </c>
      <c r="D181" s="526" t="s">
        <v>137</v>
      </c>
      <c r="E181" s="346" t="s">
        <v>1966</v>
      </c>
      <c r="F181" s="389" t="s">
        <v>11</v>
      </c>
      <c r="G181" s="460" t="s">
        <v>6</v>
      </c>
      <c r="H181" s="460" t="s">
        <v>29</v>
      </c>
      <c r="I181" s="348"/>
      <c r="J181" s="460" t="s">
        <v>66</v>
      </c>
      <c r="K181" s="527">
        <v>38.554216867469883</v>
      </c>
      <c r="L181" s="524"/>
      <c r="M181" s="348">
        <v>83</v>
      </c>
      <c r="N181" s="348">
        <v>29</v>
      </c>
      <c r="O181" s="351">
        <f t="shared" ref="O181:O204" si="14">N181/M181</f>
        <v>0.3493975903614458</v>
      </c>
      <c r="P181" s="348">
        <v>90.625</v>
      </c>
      <c r="Q181" s="352">
        <f t="shared" ref="Q181:Q204" si="15">N181/(M181*K181/100)</f>
        <v>0.90624999999999978</v>
      </c>
      <c r="R181" s="350" t="s">
        <v>3192</v>
      </c>
    </row>
    <row r="182" spans="1:18" s="92" customFormat="1">
      <c r="A182" s="519" t="s">
        <v>4</v>
      </c>
      <c r="B182" s="346" t="s">
        <v>3195</v>
      </c>
      <c r="C182" s="346" t="s">
        <v>1950</v>
      </c>
      <c r="D182" s="526" t="s">
        <v>137</v>
      </c>
      <c r="E182" s="346" t="s">
        <v>1966</v>
      </c>
      <c r="F182" s="389" t="s">
        <v>11</v>
      </c>
      <c r="G182" s="460" t="s">
        <v>5</v>
      </c>
      <c r="H182" s="460" t="s">
        <v>29</v>
      </c>
      <c r="I182" s="348"/>
      <c r="J182" s="460" t="s">
        <v>66</v>
      </c>
      <c r="K182" s="527">
        <v>100</v>
      </c>
      <c r="L182" s="524"/>
      <c r="M182" s="348">
        <v>3</v>
      </c>
      <c r="N182" s="348">
        <v>1</v>
      </c>
      <c r="O182" s="351">
        <f t="shared" si="14"/>
        <v>0.33333333333333331</v>
      </c>
      <c r="P182" s="458">
        <v>33.333333333333329</v>
      </c>
      <c r="Q182" s="352">
        <f t="shared" si="15"/>
        <v>0.33333333333333331</v>
      </c>
      <c r="R182" s="350"/>
    </row>
    <row r="183" spans="1:18" s="92" customFormat="1">
      <c r="A183" s="519" t="s">
        <v>4</v>
      </c>
      <c r="B183" s="346" t="s">
        <v>3196</v>
      </c>
      <c r="C183" s="346" t="s">
        <v>1951</v>
      </c>
      <c r="D183" s="526" t="s">
        <v>137</v>
      </c>
      <c r="E183" s="346" t="s">
        <v>1966</v>
      </c>
      <c r="F183" s="389" t="s">
        <v>11</v>
      </c>
      <c r="G183" s="460" t="s">
        <v>5</v>
      </c>
      <c r="H183" s="460" t="s">
        <v>29</v>
      </c>
      <c r="I183" s="348"/>
      <c r="J183" s="460" t="s">
        <v>66</v>
      </c>
      <c r="K183" s="524">
        <v>100</v>
      </c>
      <c r="L183" s="524"/>
      <c r="M183" s="348">
        <v>25</v>
      </c>
      <c r="N183" s="348">
        <v>25</v>
      </c>
      <c r="O183" s="351">
        <f t="shared" si="14"/>
        <v>1</v>
      </c>
      <c r="P183" s="348">
        <v>100</v>
      </c>
      <c r="Q183" s="352">
        <f t="shared" si="15"/>
        <v>1</v>
      </c>
      <c r="R183" s="350"/>
    </row>
    <row r="184" spans="1:18" s="92" customFormat="1">
      <c r="A184" s="519" t="s">
        <v>4</v>
      </c>
      <c r="B184" s="346" t="s">
        <v>3193</v>
      </c>
      <c r="C184" s="346" t="s">
        <v>1951</v>
      </c>
      <c r="D184" s="526" t="s">
        <v>137</v>
      </c>
      <c r="E184" s="346" t="s">
        <v>1966</v>
      </c>
      <c r="F184" s="389" t="s">
        <v>11</v>
      </c>
      <c r="G184" s="460" t="s">
        <v>5</v>
      </c>
      <c r="H184" s="460" t="s">
        <v>29</v>
      </c>
      <c r="I184" s="348"/>
      <c r="J184" s="460" t="s">
        <v>66</v>
      </c>
      <c r="K184" s="524">
        <v>100</v>
      </c>
      <c r="L184" s="524"/>
      <c r="M184" s="348">
        <v>6</v>
      </c>
      <c r="N184" s="348">
        <v>4</v>
      </c>
      <c r="O184" s="351">
        <f t="shared" si="14"/>
        <v>0.66666666666666663</v>
      </c>
      <c r="P184" s="458">
        <v>66.666666666666657</v>
      </c>
      <c r="Q184" s="352">
        <f t="shared" si="15"/>
        <v>0.66666666666666663</v>
      </c>
      <c r="R184" s="350" t="s">
        <v>3192</v>
      </c>
    </row>
    <row r="185" spans="1:18" s="92" customFormat="1">
      <c r="A185" s="519" t="s">
        <v>4</v>
      </c>
      <c r="B185" s="346" t="s">
        <v>3195</v>
      </c>
      <c r="C185" s="346" t="s">
        <v>1951</v>
      </c>
      <c r="D185" s="526" t="s">
        <v>137</v>
      </c>
      <c r="E185" s="346" t="s">
        <v>1966</v>
      </c>
      <c r="F185" s="389" t="s">
        <v>11</v>
      </c>
      <c r="G185" s="460" t="s">
        <v>5</v>
      </c>
      <c r="H185" s="460" t="s">
        <v>29</v>
      </c>
      <c r="I185" s="348"/>
      <c r="J185" s="460" t="s">
        <v>66</v>
      </c>
      <c r="K185" s="524">
        <v>100</v>
      </c>
      <c r="L185" s="524"/>
      <c r="M185" s="348">
        <v>4</v>
      </c>
      <c r="N185" s="348">
        <v>4</v>
      </c>
      <c r="O185" s="351">
        <f t="shared" si="14"/>
        <v>1</v>
      </c>
      <c r="P185" s="348">
        <v>100</v>
      </c>
      <c r="Q185" s="352">
        <f t="shared" si="15"/>
        <v>1</v>
      </c>
      <c r="R185" s="350"/>
    </row>
    <row r="186" spans="1:18" s="92" customFormat="1">
      <c r="A186" s="519" t="s">
        <v>4</v>
      </c>
      <c r="B186" s="346" t="s">
        <v>3197</v>
      </c>
      <c r="C186" s="346" t="s">
        <v>1952</v>
      </c>
      <c r="D186" s="526" t="s">
        <v>137</v>
      </c>
      <c r="E186" s="346" t="s">
        <v>1966</v>
      </c>
      <c r="F186" s="389" t="s">
        <v>11</v>
      </c>
      <c r="G186" s="460" t="s">
        <v>6</v>
      </c>
      <c r="H186" s="460" t="s">
        <v>29</v>
      </c>
      <c r="I186" s="348"/>
      <c r="J186" s="460" t="s">
        <v>66</v>
      </c>
      <c r="K186" s="527">
        <v>27.777777777777779</v>
      </c>
      <c r="L186" s="524"/>
      <c r="M186" s="348">
        <v>72</v>
      </c>
      <c r="N186" s="348">
        <v>18</v>
      </c>
      <c r="O186" s="351">
        <f t="shared" si="14"/>
        <v>0.25</v>
      </c>
      <c r="P186" s="348">
        <v>90</v>
      </c>
      <c r="Q186" s="352">
        <f t="shared" si="15"/>
        <v>0.9</v>
      </c>
      <c r="R186" s="350"/>
    </row>
    <row r="187" spans="1:18" s="92" customFormat="1">
      <c r="A187" s="519" t="s">
        <v>4</v>
      </c>
      <c r="B187" s="346" t="s">
        <v>3194</v>
      </c>
      <c r="C187" s="346" t="s">
        <v>1952</v>
      </c>
      <c r="D187" s="526" t="s">
        <v>137</v>
      </c>
      <c r="E187" s="346" t="s">
        <v>1966</v>
      </c>
      <c r="F187" s="389" t="s">
        <v>11</v>
      </c>
      <c r="G187" s="460" t="s">
        <v>5</v>
      </c>
      <c r="H187" s="460" t="s">
        <v>29</v>
      </c>
      <c r="I187" s="348"/>
      <c r="J187" s="460" t="s">
        <v>66</v>
      </c>
      <c r="K187" s="524">
        <v>100</v>
      </c>
      <c r="L187" s="524"/>
      <c r="M187" s="348">
        <v>6</v>
      </c>
      <c r="N187" s="348">
        <v>6</v>
      </c>
      <c r="O187" s="351">
        <f t="shared" si="14"/>
        <v>1</v>
      </c>
      <c r="P187" s="348">
        <v>100</v>
      </c>
      <c r="Q187" s="352">
        <f t="shared" si="15"/>
        <v>1</v>
      </c>
      <c r="R187" s="350"/>
    </row>
    <row r="188" spans="1:18" s="92" customFormat="1">
      <c r="A188" s="519" t="s">
        <v>4</v>
      </c>
      <c r="B188" s="346" t="s">
        <v>3196</v>
      </c>
      <c r="C188" s="346" t="s">
        <v>1953</v>
      </c>
      <c r="D188" s="526" t="s">
        <v>137</v>
      </c>
      <c r="E188" s="346" t="s">
        <v>1966</v>
      </c>
      <c r="F188" s="389" t="s">
        <v>11</v>
      </c>
      <c r="G188" s="460" t="s">
        <v>5</v>
      </c>
      <c r="H188" s="460" t="s">
        <v>29</v>
      </c>
      <c r="I188" s="348"/>
      <c r="J188" s="460" t="s">
        <v>66</v>
      </c>
      <c r="K188" s="524">
        <v>100</v>
      </c>
      <c r="L188" s="524"/>
      <c r="M188" s="348">
        <v>4</v>
      </c>
      <c r="N188" s="348">
        <v>4</v>
      </c>
      <c r="O188" s="351">
        <f t="shared" si="14"/>
        <v>1</v>
      </c>
      <c r="P188" s="348">
        <v>100</v>
      </c>
      <c r="Q188" s="352">
        <f t="shared" si="15"/>
        <v>1</v>
      </c>
      <c r="R188" s="350"/>
    </row>
    <row r="189" spans="1:18" s="92" customFormat="1">
      <c r="A189" s="519" t="s">
        <v>4</v>
      </c>
      <c r="B189" s="346" t="s">
        <v>3194</v>
      </c>
      <c r="C189" s="346" t="s">
        <v>1765</v>
      </c>
      <c r="D189" s="526" t="s">
        <v>137</v>
      </c>
      <c r="E189" s="346" t="s">
        <v>1966</v>
      </c>
      <c r="F189" s="389" t="s">
        <v>11</v>
      </c>
      <c r="G189" s="460" t="s">
        <v>5</v>
      </c>
      <c r="H189" s="460" t="s">
        <v>29</v>
      </c>
      <c r="I189" s="348"/>
      <c r="J189" s="460" t="s">
        <v>66</v>
      </c>
      <c r="K189" s="524">
        <v>100</v>
      </c>
      <c r="L189" s="524"/>
      <c r="M189" s="348">
        <v>4</v>
      </c>
      <c r="N189" s="348">
        <v>4</v>
      </c>
      <c r="O189" s="351">
        <f t="shared" si="14"/>
        <v>1</v>
      </c>
      <c r="P189" s="348">
        <v>100</v>
      </c>
      <c r="Q189" s="352">
        <f t="shared" si="15"/>
        <v>1</v>
      </c>
      <c r="R189" s="350" t="s">
        <v>3192</v>
      </c>
    </row>
    <row r="190" spans="1:18" s="92" customFormat="1">
      <c r="A190" s="519" t="s">
        <v>4</v>
      </c>
      <c r="B190" s="346" t="s">
        <v>3194</v>
      </c>
      <c r="C190" s="346" t="s">
        <v>1954</v>
      </c>
      <c r="D190" s="526" t="s">
        <v>137</v>
      </c>
      <c r="E190" s="346" t="s">
        <v>1966</v>
      </c>
      <c r="F190" s="389" t="s">
        <v>11</v>
      </c>
      <c r="G190" s="460" t="s">
        <v>5</v>
      </c>
      <c r="H190" s="460" t="s">
        <v>29</v>
      </c>
      <c r="I190" s="348"/>
      <c r="J190" s="460" t="s">
        <v>66</v>
      </c>
      <c r="K190" s="527">
        <v>100</v>
      </c>
      <c r="L190" s="524"/>
      <c r="M190" s="348">
        <v>6</v>
      </c>
      <c r="N190" s="348">
        <v>4</v>
      </c>
      <c r="O190" s="351">
        <f t="shared" si="14"/>
        <v>0.66666666666666663</v>
      </c>
      <c r="P190" s="458">
        <v>66.666666666666657</v>
      </c>
      <c r="Q190" s="352">
        <f t="shared" si="15"/>
        <v>0.66666666666666663</v>
      </c>
      <c r="R190" s="350" t="s">
        <v>3192</v>
      </c>
    </row>
    <row r="191" spans="1:18" s="92" customFormat="1">
      <c r="A191" s="519" t="s">
        <v>4</v>
      </c>
      <c r="B191" s="346" t="s">
        <v>3198</v>
      </c>
      <c r="C191" s="346" t="s">
        <v>1954</v>
      </c>
      <c r="D191" s="526" t="s">
        <v>137</v>
      </c>
      <c r="E191" s="346" t="s">
        <v>1966</v>
      </c>
      <c r="F191" s="389" t="s">
        <v>11</v>
      </c>
      <c r="G191" s="460" t="s">
        <v>5</v>
      </c>
      <c r="H191" s="460" t="s">
        <v>29</v>
      </c>
      <c r="I191" s="348"/>
      <c r="J191" s="460" t="s">
        <v>66</v>
      </c>
      <c r="K191" s="524">
        <v>100</v>
      </c>
      <c r="L191" s="524"/>
      <c r="M191" s="348">
        <v>3</v>
      </c>
      <c r="N191" s="348">
        <v>3</v>
      </c>
      <c r="O191" s="351">
        <f t="shared" si="14"/>
        <v>1</v>
      </c>
      <c r="P191" s="348">
        <v>100</v>
      </c>
      <c r="Q191" s="352">
        <f t="shared" si="15"/>
        <v>1</v>
      </c>
      <c r="R191" s="350"/>
    </row>
    <row r="192" spans="1:18" s="92" customFormat="1">
      <c r="A192" s="519" t="s">
        <v>4</v>
      </c>
      <c r="B192" s="346" t="s">
        <v>3194</v>
      </c>
      <c r="C192" s="346" t="s">
        <v>1955</v>
      </c>
      <c r="D192" s="526" t="s">
        <v>137</v>
      </c>
      <c r="E192" s="346" t="s">
        <v>1966</v>
      </c>
      <c r="F192" s="389" t="s">
        <v>11</v>
      </c>
      <c r="G192" s="460" t="s">
        <v>5</v>
      </c>
      <c r="H192" s="460" t="s">
        <v>29</v>
      </c>
      <c r="I192" s="348"/>
      <c r="J192" s="460" t="s">
        <v>66</v>
      </c>
      <c r="K192" s="524">
        <v>100</v>
      </c>
      <c r="L192" s="524"/>
      <c r="M192" s="348">
        <v>10</v>
      </c>
      <c r="N192" s="348">
        <v>7</v>
      </c>
      <c r="O192" s="351">
        <f t="shared" si="14"/>
        <v>0.7</v>
      </c>
      <c r="P192" s="348">
        <v>70</v>
      </c>
      <c r="Q192" s="352">
        <f t="shared" si="15"/>
        <v>0.7</v>
      </c>
      <c r="R192" s="350"/>
    </row>
    <row r="193" spans="1:18" s="92" customFormat="1">
      <c r="A193" s="519" t="s">
        <v>4</v>
      </c>
      <c r="B193" s="346" t="s">
        <v>3193</v>
      </c>
      <c r="C193" s="346" t="s">
        <v>1955</v>
      </c>
      <c r="D193" s="526" t="s">
        <v>137</v>
      </c>
      <c r="E193" s="346" t="s">
        <v>1966</v>
      </c>
      <c r="F193" s="389" t="s">
        <v>11</v>
      </c>
      <c r="G193" s="460" t="s">
        <v>5</v>
      </c>
      <c r="H193" s="460" t="s">
        <v>29</v>
      </c>
      <c r="I193" s="348"/>
      <c r="J193" s="460" t="s">
        <v>66</v>
      </c>
      <c r="K193" s="524">
        <v>100</v>
      </c>
      <c r="L193" s="524"/>
      <c r="M193" s="348">
        <v>4</v>
      </c>
      <c r="N193" s="348">
        <v>3</v>
      </c>
      <c r="O193" s="351">
        <f t="shared" si="14"/>
        <v>0.75</v>
      </c>
      <c r="P193" s="348">
        <v>75</v>
      </c>
      <c r="Q193" s="352">
        <f t="shared" si="15"/>
        <v>0.75</v>
      </c>
      <c r="R193" s="350" t="s">
        <v>3192</v>
      </c>
    </row>
    <row r="194" spans="1:18" s="92" customFormat="1">
      <c r="A194" s="519" t="s">
        <v>4</v>
      </c>
      <c r="B194" s="346" t="s">
        <v>1957</v>
      </c>
      <c r="C194" s="346" t="s">
        <v>1956</v>
      </c>
      <c r="D194" s="526" t="s">
        <v>137</v>
      </c>
      <c r="E194" s="346" t="s">
        <v>1966</v>
      </c>
      <c r="F194" s="389" t="s">
        <v>11</v>
      </c>
      <c r="G194" s="460" t="s">
        <v>6</v>
      </c>
      <c r="H194" s="460" t="s">
        <v>29</v>
      </c>
      <c r="I194" s="348"/>
      <c r="J194" s="460" t="s">
        <v>66</v>
      </c>
      <c r="K194" s="527">
        <v>4.666666666666667</v>
      </c>
      <c r="L194" s="524"/>
      <c r="M194" s="348">
        <v>1950</v>
      </c>
      <c r="N194" s="348">
        <v>83</v>
      </c>
      <c r="O194" s="351">
        <f t="shared" si="14"/>
        <v>4.2564102564102563E-2</v>
      </c>
      <c r="P194" s="458">
        <v>91.208791208791212</v>
      </c>
      <c r="Q194" s="352">
        <f t="shared" si="15"/>
        <v>0.91208791208791207</v>
      </c>
      <c r="R194" s="350"/>
    </row>
    <row r="195" spans="1:18" s="92" customFormat="1">
      <c r="A195" s="519" t="s">
        <v>4</v>
      </c>
      <c r="B195" s="346" t="s">
        <v>1958</v>
      </c>
      <c r="C195" s="346" t="s">
        <v>1956</v>
      </c>
      <c r="D195" s="526" t="s">
        <v>137</v>
      </c>
      <c r="E195" s="346" t="s">
        <v>1966</v>
      </c>
      <c r="F195" s="389" t="s">
        <v>11</v>
      </c>
      <c r="G195" s="460" t="s">
        <v>5</v>
      </c>
      <c r="H195" s="460" t="s">
        <v>29</v>
      </c>
      <c r="I195" s="348"/>
      <c r="J195" s="460" t="s">
        <v>66</v>
      </c>
      <c r="K195" s="527">
        <v>100</v>
      </c>
      <c r="L195" s="524"/>
      <c r="M195" s="348">
        <v>12</v>
      </c>
      <c r="N195" s="348">
        <v>1</v>
      </c>
      <c r="O195" s="351">
        <f t="shared" si="14"/>
        <v>8.3333333333333329E-2</v>
      </c>
      <c r="P195" s="458">
        <v>8.3333333333333321</v>
      </c>
      <c r="Q195" s="352">
        <f t="shared" si="15"/>
        <v>8.3333333333333329E-2</v>
      </c>
      <c r="R195" s="350"/>
    </row>
    <row r="196" spans="1:18" s="92" customFormat="1">
      <c r="A196" s="519" t="s">
        <v>4</v>
      </c>
      <c r="B196" s="346" t="s">
        <v>3199</v>
      </c>
      <c r="C196" s="346" t="s">
        <v>1956</v>
      </c>
      <c r="D196" s="526" t="s">
        <v>137</v>
      </c>
      <c r="E196" s="346" t="s">
        <v>1966</v>
      </c>
      <c r="F196" s="389" t="s">
        <v>11</v>
      </c>
      <c r="G196" s="460" t="s">
        <v>5</v>
      </c>
      <c r="H196" s="460" t="s">
        <v>29</v>
      </c>
      <c r="I196" s="348"/>
      <c r="J196" s="460" t="s">
        <v>66</v>
      </c>
      <c r="K196" s="527">
        <v>100</v>
      </c>
      <c r="L196" s="524"/>
      <c r="M196" s="348">
        <v>3</v>
      </c>
      <c r="N196" s="348">
        <v>2</v>
      </c>
      <c r="O196" s="351">
        <f t="shared" si="14"/>
        <v>0.66666666666666663</v>
      </c>
      <c r="P196" s="458">
        <v>66.666666666666657</v>
      </c>
      <c r="Q196" s="352">
        <f t="shared" si="15"/>
        <v>0.66666666666666663</v>
      </c>
      <c r="R196" s="350"/>
    </row>
    <row r="197" spans="1:18" s="92" customFormat="1">
      <c r="A197" s="519" t="s">
        <v>4</v>
      </c>
      <c r="B197" s="346" t="s">
        <v>1957</v>
      </c>
      <c r="C197" s="346" t="s">
        <v>1959</v>
      </c>
      <c r="D197" s="526" t="s">
        <v>137</v>
      </c>
      <c r="E197" s="346" t="s">
        <v>1966</v>
      </c>
      <c r="F197" s="389" t="s">
        <v>11</v>
      </c>
      <c r="G197" s="460" t="s">
        <v>6</v>
      </c>
      <c r="H197" s="460" t="s">
        <v>29</v>
      </c>
      <c r="I197" s="348"/>
      <c r="J197" s="460" t="s">
        <v>66</v>
      </c>
      <c r="K197" s="527">
        <v>17.073170731707318</v>
      </c>
      <c r="L197" s="524"/>
      <c r="M197" s="348">
        <v>41</v>
      </c>
      <c r="N197" s="348">
        <v>6</v>
      </c>
      <c r="O197" s="351">
        <f t="shared" si="14"/>
        <v>0.14634146341463414</v>
      </c>
      <c r="P197" s="458">
        <v>85.714285714285708</v>
      </c>
      <c r="Q197" s="352">
        <f t="shared" si="15"/>
        <v>0.8571428571428571</v>
      </c>
      <c r="R197" s="350"/>
    </row>
    <row r="198" spans="1:18" s="92" customFormat="1">
      <c r="A198" s="519" t="s">
        <v>4</v>
      </c>
      <c r="B198" s="346" t="s">
        <v>3200</v>
      </c>
      <c r="C198" s="346" t="s">
        <v>1959</v>
      </c>
      <c r="D198" s="526" t="s">
        <v>137</v>
      </c>
      <c r="E198" s="346" t="s">
        <v>1966</v>
      </c>
      <c r="F198" s="389" t="s">
        <v>11</v>
      </c>
      <c r="G198" s="460" t="s">
        <v>5</v>
      </c>
      <c r="H198" s="460" t="s">
        <v>29</v>
      </c>
      <c r="I198" s="348"/>
      <c r="J198" s="460" t="s">
        <v>66</v>
      </c>
      <c r="K198" s="527">
        <v>100</v>
      </c>
      <c r="L198" s="524"/>
      <c r="M198" s="348">
        <v>7</v>
      </c>
      <c r="N198" s="348">
        <v>5</v>
      </c>
      <c r="O198" s="351">
        <f t="shared" si="14"/>
        <v>0.7142857142857143</v>
      </c>
      <c r="P198" s="458">
        <v>71.428571428571431</v>
      </c>
      <c r="Q198" s="352">
        <f t="shared" si="15"/>
        <v>0.7142857142857143</v>
      </c>
      <c r="R198" s="350" t="s">
        <v>3192</v>
      </c>
    </row>
    <row r="199" spans="1:18" s="92" customFormat="1">
      <c r="A199" s="519" t="s">
        <v>4</v>
      </c>
      <c r="B199" s="346" t="s">
        <v>1957</v>
      </c>
      <c r="C199" s="346" t="s">
        <v>1960</v>
      </c>
      <c r="D199" s="526" t="s">
        <v>137</v>
      </c>
      <c r="E199" s="346" t="s">
        <v>1966</v>
      </c>
      <c r="F199" s="389" t="s">
        <v>11</v>
      </c>
      <c r="G199" s="460" t="s">
        <v>5</v>
      </c>
      <c r="H199" s="460" t="s">
        <v>29</v>
      </c>
      <c r="I199" s="348"/>
      <c r="J199" s="460" t="s">
        <v>66</v>
      </c>
      <c r="K199" s="524">
        <v>100</v>
      </c>
      <c r="L199" s="524"/>
      <c r="M199" s="348">
        <v>8</v>
      </c>
      <c r="N199" s="348">
        <v>5</v>
      </c>
      <c r="O199" s="351">
        <f t="shared" si="14"/>
        <v>0.625</v>
      </c>
      <c r="P199" s="458">
        <v>62.5</v>
      </c>
      <c r="Q199" s="352">
        <f t="shared" si="15"/>
        <v>0.625</v>
      </c>
      <c r="R199" s="350"/>
    </row>
    <row r="200" spans="1:18" s="92" customFormat="1">
      <c r="A200" s="519" t="s">
        <v>4</v>
      </c>
      <c r="B200" s="346" t="s">
        <v>3199</v>
      </c>
      <c r="C200" s="346" t="s">
        <v>1960</v>
      </c>
      <c r="D200" s="526" t="s">
        <v>137</v>
      </c>
      <c r="E200" s="346" t="s">
        <v>1966</v>
      </c>
      <c r="F200" s="389" t="s">
        <v>11</v>
      </c>
      <c r="G200" s="460" t="s">
        <v>6</v>
      </c>
      <c r="H200" s="460" t="s">
        <v>29</v>
      </c>
      <c r="I200" s="348"/>
      <c r="J200" s="460" t="s">
        <v>66</v>
      </c>
      <c r="K200" s="527">
        <v>10.923076923076923</v>
      </c>
      <c r="L200" s="524"/>
      <c r="M200" s="348">
        <v>650</v>
      </c>
      <c r="N200" s="348">
        <v>48</v>
      </c>
      <c r="O200" s="351">
        <f t="shared" si="14"/>
        <v>7.3846153846153853E-2</v>
      </c>
      <c r="P200" s="458">
        <v>67.605633802816897</v>
      </c>
      <c r="Q200" s="352">
        <f t="shared" si="15"/>
        <v>0.676056338028169</v>
      </c>
      <c r="R200" s="350" t="s">
        <v>3192</v>
      </c>
    </row>
    <row r="201" spans="1:18" s="92" customFormat="1">
      <c r="A201" s="519" t="s">
        <v>4</v>
      </c>
      <c r="B201" s="346" t="s">
        <v>3194</v>
      </c>
      <c r="C201" s="346" t="s">
        <v>692</v>
      </c>
      <c r="D201" s="526" t="s">
        <v>137</v>
      </c>
      <c r="E201" s="346" t="s">
        <v>1966</v>
      </c>
      <c r="F201" s="389" t="s">
        <v>11</v>
      </c>
      <c r="G201" s="460" t="s">
        <v>5</v>
      </c>
      <c r="H201" s="460" t="s">
        <v>29</v>
      </c>
      <c r="I201" s="348"/>
      <c r="J201" s="460" t="s">
        <v>66</v>
      </c>
      <c r="K201" s="524">
        <v>100</v>
      </c>
      <c r="L201" s="524"/>
      <c r="M201" s="348">
        <v>4</v>
      </c>
      <c r="N201" s="348">
        <v>3</v>
      </c>
      <c r="O201" s="351">
        <f t="shared" si="14"/>
        <v>0.75</v>
      </c>
      <c r="P201" s="348">
        <v>75</v>
      </c>
      <c r="Q201" s="352">
        <f t="shared" si="15"/>
        <v>0.75</v>
      </c>
      <c r="R201" s="350" t="s">
        <v>3192</v>
      </c>
    </row>
    <row r="202" spans="1:18" s="92" customFormat="1">
      <c r="A202" s="519" t="s">
        <v>4</v>
      </c>
      <c r="B202" s="346" t="s">
        <v>3200</v>
      </c>
      <c r="C202" s="346" t="s">
        <v>1961</v>
      </c>
      <c r="D202" s="526" t="s">
        <v>137</v>
      </c>
      <c r="E202" s="346" t="s">
        <v>1966</v>
      </c>
      <c r="F202" s="389" t="s">
        <v>11</v>
      </c>
      <c r="G202" s="460" t="s">
        <v>5</v>
      </c>
      <c r="H202" s="460" t="s">
        <v>29</v>
      </c>
      <c r="I202" s="348"/>
      <c r="J202" s="460" t="s">
        <v>66</v>
      </c>
      <c r="K202" s="524">
        <v>100</v>
      </c>
      <c r="L202" s="524"/>
      <c r="M202" s="348">
        <v>10</v>
      </c>
      <c r="N202" s="348">
        <v>7</v>
      </c>
      <c r="O202" s="351">
        <f t="shared" si="14"/>
        <v>0.7</v>
      </c>
      <c r="P202" s="348">
        <v>70</v>
      </c>
      <c r="Q202" s="352">
        <f t="shared" si="15"/>
        <v>0.7</v>
      </c>
      <c r="R202" s="350" t="s">
        <v>3192</v>
      </c>
    </row>
    <row r="203" spans="1:18" s="92" customFormat="1">
      <c r="A203" s="519" t="s">
        <v>4</v>
      </c>
      <c r="B203" s="346" t="s">
        <v>3201</v>
      </c>
      <c r="C203" s="346" t="s">
        <v>1962</v>
      </c>
      <c r="D203" s="526" t="s">
        <v>137</v>
      </c>
      <c r="E203" s="346" t="s">
        <v>1966</v>
      </c>
      <c r="F203" s="389" t="s">
        <v>11</v>
      </c>
      <c r="G203" s="460" t="s">
        <v>5</v>
      </c>
      <c r="H203" s="460" t="s">
        <v>29</v>
      </c>
      <c r="I203" s="348"/>
      <c r="J203" s="460" t="s">
        <v>66</v>
      </c>
      <c r="K203" s="524">
        <v>100</v>
      </c>
      <c r="L203" s="524"/>
      <c r="M203" s="348">
        <v>28</v>
      </c>
      <c r="N203" s="348">
        <v>19</v>
      </c>
      <c r="O203" s="351">
        <f t="shared" si="14"/>
        <v>0.6785714285714286</v>
      </c>
      <c r="P203" s="458">
        <v>67.857142857142861</v>
      </c>
      <c r="Q203" s="352">
        <f t="shared" si="15"/>
        <v>0.6785714285714286</v>
      </c>
      <c r="R203" s="350" t="s">
        <v>3192</v>
      </c>
    </row>
    <row r="204" spans="1:18" s="92" customFormat="1">
      <c r="A204" s="646" t="s">
        <v>4</v>
      </c>
      <c r="B204" s="346" t="s">
        <v>3193</v>
      </c>
      <c r="C204" s="346" t="s">
        <v>1963</v>
      </c>
      <c r="D204" s="526" t="s">
        <v>137</v>
      </c>
      <c r="E204" s="346" t="s">
        <v>1966</v>
      </c>
      <c r="F204" s="389" t="s">
        <v>11</v>
      </c>
      <c r="G204" s="460" t="s">
        <v>5</v>
      </c>
      <c r="H204" s="460" t="s">
        <v>29</v>
      </c>
      <c r="I204" s="348"/>
      <c r="J204" s="460" t="s">
        <v>66</v>
      </c>
      <c r="K204" s="524">
        <v>100</v>
      </c>
      <c r="L204" s="524"/>
      <c r="M204" s="348">
        <v>8</v>
      </c>
      <c r="N204" s="348">
        <v>7</v>
      </c>
      <c r="O204" s="351">
        <f t="shared" si="14"/>
        <v>0.875</v>
      </c>
      <c r="P204" s="458">
        <v>87.5</v>
      </c>
      <c r="Q204" s="352">
        <f t="shared" si="15"/>
        <v>0.875</v>
      </c>
      <c r="R204" s="350" t="s">
        <v>3192</v>
      </c>
    </row>
    <row r="205" spans="1:18" s="92" customFormat="1">
      <c r="A205" s="519" t="s">
        <v>4</v>
      </c>
      <c r="B205" s="346" t="s">
        <v>3193</v>
      </c>
      <c r="C205" s="346" t="s">
        <v>1766</v>
      </c>
      <c r="D205" s="526" t="s">
        <v>137</v>
      </c>
      <c r="E205" s="346" t="s">
        <v>1967</v>
      </c>
      <c r="F205" s="389" t="s">
        <v>11</v>
      </c>
      <c r="G205" s="460" t="s">
        <v>5</v>
      </c>
      <c r="H205" s="460" t="s">
        <v>29</v>
      </c>
      <c r="I205" s="348"/>
      <c r="J205" s="460" t="s">
        <v>66</v>
      </c>
      <c r="K205" s="524">
        <v>100</v>
      </c>
      <c r="L205" s="524"/>
      <c r="M205" s="348">
        <v>3</v>
      </c>
      <c r="N205" s="348">
        <v>2</v>
      </c>
      <c r="O205" s="351">
        <f>N205/M205</f>
        <v>0.66666666666666663</v>
      </c>
      <c r="P205" s="458">
        <v>66.666666666666657</v>
      </c>
      <c r="Q205" s="352">
        <f>N205/(M205*K205/100)</f>
        <v>0.66666666666666663</v>
      </c>
      <c r="R205" s="350" t="s">
        <v>3192</v>
      </c>
    </row>
    <row r="206" spans="1:18" s="92" customFormat="1">
      <c r="A206" s="519" t="s">
        <v>4</v>
      </c>
      <c r="B206" s="346" t="s">
        <v>3194</v>
      </c>
      <c r="C206" s="346" t="s">
        <v>1950</v>
      </c>
      <c r="D206" s="526" t="s">
        <v>137</v>
      </c>
      <c r="E206" s="346" t="s">
        <v>1967</v>
      </c>
      <c r="F206" s="389" t="s">
        <v>11</v>
      </c>
      <c r="G206" s="460" t="s">
        <v>6</v>
      </c>
      <c r="H206" s="460" t="s">
        <v>29</v>
      </c>
      <c r="I206" s="348"/>
      <c r="J206" s="460" t="s">
        <v>66</v>
      </c>
      <c r="K206" s="527">
        <v>38.554216867469883</v>
      </c>
      <c r="L206" s="524"/>
      <c r="M206" s="348">
        <v>83</v>
      </c>
      <c r="N206" s="348">
        <v>29</v>
      </c>
      <c r="O206" s="351">
        <f t="shared" ref="O206:O229" si="16">N206/M206</f>
        <v>0.3493975903614458</v>
      </c>
      <c r="P206" s="348">
        <v>90.625</v>
      </c>
      <c r="Q206" s="352">
        <f t="shared" ref="Q206:Q229" si="17">N206/(M206*K206/100)</f>
        <v>0.90624999999999978</v>
      </c>
      <c r="R206" s="350" t="s">
        <v>3192</v>
      </c>
    </row>
    <row r="207" spans="1:18" s="92" customFormat="1">
      <c r="A207" s="519" t="s">
        <v>4</v>
      </c>
      <c r="B207" s="346" t="s">
        <v>3195</v>
      </c>
      <c r="C207" s="346" t="s">
        <v>1950</v>
      </c>
      <c r="D207" s="526" t="s">
        <v>137</v>
      </c>
      <c r="E207" s="346" t="s">
        <v>1967</v>
      </c>
      <c r="F207" s="389" t="s">
        <v>11</v>
      </c>
      <c r="G207" s="460" t="s">
        <v>5</v>
      </c>
      <c r="H207" s="460" t="s">
        <v>29</v>
      </c>
      <c r="I207" s="348"/>
      <c r="J207" s="460" t="s">
        <v>66</v>
      </c>
      <c r="K207" s="527">
        <v>100</v>
      </c>
      <c r="L207" s="524"/>
      <c r="M207" s="348">
        <v>3</v>
      </c>
      <c r="N207" s="348">
        <v>1</v>
      </c>
      <c r="O207" s="351">
        <f t="shared" si="16"/>
        <v>0.33333333333333331</v>
      </c>
      <c r="P207" s="458">
        <v>33.333333333333329</v>
      </c>
      <c r="Q207" s="352">
        <f t="shared" si="17"/>
        <v>0.33333333333333331</v>
      </c>
      <c r="R207" s="350"/>
    </row>
    <row r="208" spans="1:18" s="92" customFormat="1">
      <c r="A208" s="519" t="s">
        <v>4</v>
      </c>
      <c r="B208" s="346" t="s">
        <v>3196</v>
      </c>
      <c r="C208" s="346" t="s">
        <v>1951</v>
      </c>
      <c r="D208" s="526" t="s">
        <v>137</v>
      </c>
      <c r="E208" s="346" t="s">
        <v>1967</v>
      </c>
      <c r="F208" s="389" t="s">
        <v>11</v>
      </c>
      <c r="G208" s="460" t="s">
        <v>5</v>
      </c>
      <c r="H208" s="460" t="s">
        <v>29</v>
      </c>
      <c r="I208" s="348"/>
      <c r="J208" s="460" t="s">
        <v>66</v>
      </c>
      <c r="K208" s="524">
        <v>100</v>
      </c>
      <c r="L208" s="524"/>
      <c r="M208" s="348">
        <v>25</v>
      </c>
      <c r="N208" s="348">
        <v>25</v>
      </c>
      <c r="O208" s="351">
        <f t="shared" si="16"/>
        <v>1</v>
      </c>
      <c r="P208" s="348">
        <v>100</v>
      </c>
      <c r="Q208" s="352">
        <f t="shared" si="17"/>
        <v>1</v>
      </c>
      <c r="R208" s="350"/>
    </row>
    <row r="209" spans="1:18" s="92" customFormat="1">
      <c r="A209" s="519" t="s">
        <v>4</v>
      </c>
      <c r="B209" s="346" t="s">
        <v>3193</v>
      </c>
      <c r="C209" s="346" t="s">
        <v>1951</v>
      </c>
      <c r="D209" s="526" t="s">
        <v>137</v>
      </c>
      <c r="E209" s="346" t="s">
        <v>1967</v>
      </c>
      <c r="F209" s="389" t="s">
        <v>11</v>
      </c>
      <c r="G209" s="460" t="s">
        <v>5</v>
      </c>
      <c r="H209" s="460" t="s">
        <v>29</v>
      </c>
      <c r="I209" s="348"/>
      <c r="J209" s="460" t="s">
        <v>66</v>
      </c>
      <c r="K209" s="524">
        <v>100</v>
      </c>
      <c r="L209" s="524"/>
      <c r="M209" s="348">
        <v>6</v>
      </c>
      <c r="N209" s="348">
        <v>4</v>
      </c>
      <c r="O209" s="351">
        <f t="shared" si="16"/>
        <v>0.66666666666666663</v>
      </c>
      <c r="P209" s="458">
        <v>66.666666666666657</v>
      </c>
      <c r="Q209" s="352">
        <f t="shared" si="17"/>
        <v>0.66666666666666663</v>
      </c>
      <c r="R209" s="350" t="s">
        <v>3192</v>
      </c>
    </row>
    <row r="210" spans="1:18" s="92" customFormat="1">
      <c r="A210" s="519" t="s">
        <v>4</v>
      </c>
      <c r="B210" s="346" t="s">
        <v>3195</v>
      </c>
      <c r="C210" s="346" t="s">
        <v>1951</v>
      </c>
      <c r="D210" s="526" t="s">
        <v>137</v>
      </c>
      <c r="E210" s="346" t="s">
        <v>1967</v>
      </c>
      <c r="F210" s="389" t="s">
        <v>11</v>
      </c>
      <c r="G210" s="460" t="s">
        <v>5</v>
      </c>
      <c r="H210" s="460" t="s">
        <v>29</v>
      </c>
      <c r="I210" s="348"/>
      <c r="J210" s="460" t="s">
        <v>66</v>
      </c>
      <c r="K210" s="524">
        <v>100</v>
      </c>
      <c r="L210" s="524"/>
      <c r="M210" s="348">
        <v>4</v>
      </c>
      <c r="N210" s="348">
        <v>4</v>
      </c>
      <c r="O210" s="351">
        <f t="shared" si="16"/>
        <v>1</v>
      </c>
      <c r="P210" s="348">
        <v>100</v>
      </c>
      <c r="Q210" s="352">
        <f t="shared" si="17"/>
        <v>1</v>
      </c>
      <c r="R210" s="350"/>
    </row>
    <row r="211" spans="1:18" s="92" customFormat="1">
      <c r="A211" s="519" t="s">
        <v>4</v>
      </c>
      <c r="B211" s="346" t="s">
        <v>3197</v>
      </c>
      <c r="C211" s="346" t="s">
        <v>1952</v>
      </c>
      <c r="D211" s="526" t="s">
        <v>137</v>
      </c>
      <c r="E211" s="346" t="s">
        <v>1967</v>
      </c>
      <c r="F211" s="389" t="s">
        <v>11</v>
      </c>
      <c r="G211" s="460" t="s">
        <v>6</v>
      </c>
      <c r="H211" s="460" t="s">
        <v>29</v>
      </c>
      <c r="I211" s="348"/>
      <c r="J211" s="460" t="s">
        <v>66</v>
      </c>
      <c r="K211" s="527">
        <v>27.777777777777779</v>
      </c>
      <c r="L211" s="524"/>
      <c r="M211" s="348">
        <v>72</v>
      </c>
      <c r="N211" s="348">
        <v>18</v>
      </c>
      <c r="O211" s="351">
        <f t="shared" si="16"/>
        <v>0.25</v>
      </c>
      <c r="P211" s="348">
        <v>90</v>
      </c>
      <c r="Q211" s="352">
        <f t="shared" si="17"/>
        <v>0.9</v>
      </c>
      <c r="R211" s="350"/>
    </row>
    <row r="212" spans="1:18" s="92" customFormat="1">
      <c r="A212" s="519" t="s">
        <v>4</v>
      </c>
      <c r="B212" s="346" t="s">
        <v>3194</v>
      </c>
      <c r="C212" s="346" t="s">
        <v>1952</v>
      </c>
      <c r="D212" s="526" t="s">
        <v>137</v>
      </c>
      <c r="E212" s="346" t="s">
        <v>1967</v>
      </c>
      <c r="F212" s="389" t="s">
        <v>11</v>
      </c>
      <c r="G212" s="460" t="s">
        <v>5</v>
      </c>
      <c r="H212" s="460" t="s">
        <v>29</v>
      </c>
      <c r="I212" s="348"/>
      <c r="J212" s="460" t="s">
        <v>66</v>
      </c>
      <c r="K212" s="524">
        <v>100</v>
      </c>
      <c r="L212" s="524"/>
      <c r="M212" s="348">
        <v>6</v>
      </c>
      <c r="N212" s="348">
        <v>6</v>
      </c>
      <c r="O212" s="351">
        <f t="shared" si="16"/>
        <v>1</v>
      </c>
      <c r="P212" s="348">
        <v>100</v>
      </c>
      <c r="Q212" s="352">
        <f t="shared" si="17"/>
        <v>1</v>
      </c>
      <c r="R212" s="350"/>
    </row>
    <row r="213" spans="1:18" s="92" customFormat="1">
      <c r="A213" s="519" t="s">
        <v>4</v>
      </c>
      <c r="B213" s="346" t="s">
        <v>3196</v>
      </c>
      <c r="C213" s="346" t="s">
        <v>1953</v>
      </c>
      <c r="D213" s="526" t="s">
        <v>137</v>
      </c>
      <c r="E213" s="346" t="s">
        <v>1967</v>
      </c>
      <c r="F213" s="389" t="s">
        <v>11</v>
      </c>
      <c r="G213" s="460" t="s">
        <v>5</v>
      </c>
      <c r="H213" s="460" t="s">
        <v>29</v>
      </c>
      <c r="I213" s="348"/>
      <c r="J213" s="460" t="s">
        <v>66</v>
      </c>
      <c r="K213" s="524">
        <v>100</v>
      </c>
      <c r="L213" s="524"/>
      <c r="M213" s="348">
        <v>4</v>
      </c>
      <c r="N213" s="348">
        <v>4</v>
      </c>
      <c r="O213" s="351">
        <f t="shared" si="16"/>
        <v>1</v>
      </c>
      <c r="P213" s="348">
        <v>100</v>
      </c>
      <c r="Q213" s="352">
        <f t="shared" si="17"/>
        <v>1</v>
      </c>
      <c r="R213" s="350"/>
    </row>
    <row r="214" spans="1:18" s="92" customFormat="1">
      <c r="A214" s="519" t="s">
        <v>4</v>
      </c>
      <c r="B214" s="346" t="s">
        <v>3194</v>
      </c>
      <c r="C214" s="346" t="s">
        <v>1765</v>
      </c>
      <c r="D214" s="526" t="s">
        <v>137</v>
      </c>
      <c r="E214" s="346" t="s">
        <v>1967</v>
      </c>
      <c r="F214" s="389" t="s">
        <v>11</v>
      </c>
      <c r="G214" s="460" t="s">
        <v>5</v>
      </c>
      <c r="H214" s="460" t="s">
        <v>29</v>
      </c>
      <c r="I214" s="348"/>
      <c r="J214" s="460" t="s">
        <v>66</v>
      </c>
      <c r="K214" s="524">
        <v>100</v>
      </c>
      <c r="L214" s="524"/>
      <c r="M214" s="348">
        <v>4</v>
      </c>
      <c r="N214" s="348">
        <v>4</v>
      </c>
      <c r="O214" s="351">
        <f t="shared" si="16"/>
        <v>1</v>
      </c>
      <c r="P214" s="348">
        <v>100</v>
      </c>
      <c r="Q214" s="352">
        <f t="shared" si="17"/>
        <v>1</v>
      </c>
      <c r="R214" s="350" t="s">
        <v>3192</v>
      </c>
    </row>
    <row r="215" spans="1:18" s="92" customFormat="1">
      <c r="A215" s="519" t="s">
        <v>4</v>
      </c>
      <c r="B215" s="346" t="s">
        <v>3194</v>
      </c>
      <c r="C215" s="346" t="s">
        <v>1954</v>
      </c>
      <c r="D215" s="526" t="s">
        <v>137</v>
      </c>
      <c r="E215" s="346" t="s">
        <v>1967</v>
      </c>
      <c r="F215" s="389" t="s">
        <v>11</v>
      </c>
      <c r="G215" s="460" t="s">
        <v>5</v>
      </c>
      <c r="H215" s="460" t="s">
        <v>29</v>
      </c>
      <c r="I215" s="348"/>
      <c r="J215" s="460" t="s">
        <v>66</v>
      </c>
      <c r="K215" s="527">
        <v>100</v>
      </c>
      <c r="L215" s="524"/>
      <c r="M215" s="348">
        <v>6</v>
      </c>
      <c r="N215" s="348">
        <v>4</v>
      </c>
      <c r="O215" s="351">
        <f t="shared" si="16"/>
        <v>0.66666666666666663</v>
      </c>
      <c r="P215" s="458">
        <v>66.666666666666657</v>
      </c>
      <c r="Q215" s="352">
        <f t="shared" si="17"/>
        <v>0.66666666666666663</v>
      </c>
      <c r="R215" s="350" t="s">
        <v>3192</v>
      </c>
    </row>
    <row r="216" spans="1:18" s="92" customFormat="1">
      <c r="A216" s="519" t="s">
        <v>4</v>
      </c>
      <c r="B216" s="346" t="s">
        <v>3198</v>
      </c>
      <c r="C216" s="346" t="s">
        <v>1954</v>
      </c>
      <c r="D216" s="526" t="s">
        <v>137</v>
      </c>
      <c r="E216" s="346" t="s">
        <v>1967</v>
      </c>
      <c r="F216" s="389" t="s">
        <v>11</v>
      </c>
      <c r="G216" s="460" t="s">
        <v>5</v>
      </c>
      <c r="H216" s="460" t="s">
        <v>29</v>
      </c>
      <c r="I216" s="348"/>
      <c r="J216" s="460" t="s">
        <v>66</v>
      </c>
      <c r="K216" s="524">
        <v>100</v>
      </c>
      <c r="L216" s="524"/>
      <c r="M216" s="348">
        <v>3</v>
      </c>
      <c r="N216" s="348">
        <v>3</v>
      </c>
      <c r="O216" s="351">
        <f t="shared" si="16"/>
        <v>1</v>
      </c>
      <c r="P216" s="348">
        <v>100</v>
      </c>
      <c r="Q216" s="352">
        <f t="shared" si="17"/>
        <v>1</v>
      </c>
      <c r="R216" s="350"/>
    </row>
    <row r="217" spans="1:18" s="92" customFormat="1">
      <c r="A217" s="519" t="s">
        <v>4</v>
      </c>
      <c r="B217" s="346" t="s">
        <v>3194</v>
      </c>
      <c r="C217" s="346" t="s">
        <v>1955</v>
      </c>
      <c r="D217" s="526" t="s">
        <v>137</v>
      </c>
      <c r="E217" s="346" t="s">
        <v>1967</v>
      </c>
      <c r="F217" s="389" t="s">
        <v>11</v>
      </c>
      <c r="G217" s="460" t="s">
        <v>5</v>
      </c>
      <c r="H217" s="460" t="s">
        <v>29</v>
      </c>
      <c r="I217" s="348"/>
      <c r="J217" s="460" t="s">
        <v>66</v>
      </c>
      <c r="K217" s="524">
        <v>100</v>
      </c>
      <c r="L217" s="524"/>
      <c r="M217" s="348">
        <v>10</v>
      </c>
      <c r="N217" s="348">
        <v>7</v>
      </c>
      <c r="O217" s="351">
        <f t="shared" si="16"/>
        <v>0.7</v>
      </c>
      <c r="P217" s="348">
        <v>70</v>
      </c>
      <c r="Q217" s="352">
        <f t="shared" si="17"/>
        <v>0.7</v>
      </c>
      <c r="R217" s="350"/>
    </row>
    <row r="218" spans="1:18" s="92" customFormat="1">
      <c r="A218" s="519" t="s">
        <v>4</v>
      </c>
      <c r="B218" s="346" t="s">
        <v>3193</v>
      </c>
      <c r="C218" s="346" t="s">
        <v>1955</v>
      </c>
      <c r="D218" s="526" t="s">
        <v>137</v>
      </c>
      <c r="E218" s="346" t="s">
        <v>1967</v>
      </c>
      <c r="F218" s="389" t="s">
        <v>11</v>
      </c>
      <c r="G218" s="460" t="s">
        <v>5</v>
      </c>
      <c r="H218" s="460" t="s">
        <v>29</v>
      </c>
      <c r="I218" s="348"/>
      <c r="J218" s="460" t="s">
        <v>66</v>
      </c>
      <c r="K218" s="524">
        <v>100</v>
      </c>
      <c r="L218" s="524"/>
      <c r="M218" s="348">
        <v>4</v>
      </c>
      <c r="N218" s="348">
        <v>3</v>
      </c>
      <c r="O218" s="351">
        <f t="shared" si="16"/>
        <v>0.75</v>
      </c>
      <c r="P218" s="348">
        <v>75</v>
      </c>
      <c r="Q218" s="352">
        <f t="shared" si="17"/>
        <v>0.75</v>
      </c>
      <c r="R218" s="350" t="s">
        <v>3192</v>
      </c>
    </row>
    <row r="219" spans="1:18" s="92" customFormat="1">
      <c r="A219" s="519" t="s">
        <v>4</v>
      </c>
      <c r="B219" s="346" t="s">
        <v>1957</v>
      </c>
      <c r="C219" s="346" t="s">
        <v>1956</v>
      </c>
      <c r="D219" s="526" t="s">
        <v>137</v>
      </c>
      <c r="E219" s="346" t="s">
        <v>1967</v>
      </c>
      <c r="F219" s="389" t="s">
        <v>11</v>
      </c>
      <c r="G219" s="460" t="s">
        <v>6</v>
      </c>
      <c r="H219" s="460" t="s">
        <v>29</v>
      </c>
      <c r="I219" s="348"/>
      <c r="J219" s="460" t="s">
        <v>66</v>
      </c>
      <c r="K219" s="527">
        <v>4.666666666666667</v>
      </c>
      <c r="L219" s="524"/>
      <c r="M219" s="348">
        <v>1950</v>
      </c>
      <c r="N219" s="348">
        <v>83</v>
      </c>
      <c r="O219" s="351">
        <f t="shared" si="16"/>
        <v>4.2564102564102563E-2</v>
      </c>
      <c r="P219" s="458">
        <v>91.208791208791212</v>
      </c>
      <c r="Q219" s="352">
        <f t="shared" si="17"/>
        <v>0.91208791208791207</v>
      </c>
      <c r="R219" s="350"/>
    </row>
    <row r="220" spans="1:18" s="92" customFormat="1">
      <c r="A220" s="519" t="s">
        <v>4</v>
      </c>
      <c r="B220" s="346" t="s">
        <v>1958</v>
      </c>
      <c r="C220" s="346" t="s">
        <v>1956</v>
      </c>
      <c r="D220" s="526" t="s">
        <v>137</v>
      </c>
      <c r="E220" s="346" t="s">
        <v>1967</v>
      </c>
      <c r="F220" s="389" t="s">
        <v>11</v>
      </c>
      <c r="G220" s="460" t="s">
        <v>5</v>
      </c>
      <c r="H220" s="460" t="s">
        <v>29</v>
      </c>
      <c r="I220" s="348"/>
      <c r="J220" s="460" t="s">
        <v>66</v>
      </c>
      <c r="K220" s="527">
        <v>100</v>
      </c>
      <c r="L220" s="524"/>
      <c r="M220" s="348">
        <v>12</v>
      </c>
      <c r="N220" s="348">
        <v>1</v>
      </c>
      <c r="O220" s="351">
        <f t="shared" si="16"/>
        <v>8.3333333333333329E-2</v>
      </c>
      <c r="P220" s="458">
        <v>8.3333333333333321</v>
      </c>
      <c r="Q220" s="352">
        <f t="shared" si="17"/>
        <v>8.3333333333333329E-2</v>
      </c>
      <c r="R220" s="350"/>
    </row>
    <row r="221" spans="1:18" s="92" customFormat="1">
      <c r="A221" s="519" t="s">
        <v>4</v>
      </c>
      <c r="B221" s="346" t="s">
        <v>3199</v>
      </c>
      <c r="C221" s="346" t="s">
        <v>1956</v>
      </c>
      <c r="D221" s="526" t="s">
        <v>137</v>
      </c>
      <c r="E221" s="346" t="s">
        <v>1967</v>
      </c>
      <c r="F221" s="389" t="s">
        <v>11</v>
      </c>
      <c r="G221" s="460" t="s">
        <v>5</v>
      </c>
      <c r="H221" s="460" t="s">
        <v>29</v>
      </c>
      <c r="I221" s="348"/>
      <c r="J221" s="460" t="s">
        <v>66</v>
      </c>
      <c r="K221" s="527">
        <v>100</v>
      </c>
      <c r="L221" s="524"/>
      <c r="M221" s="348">
        <v>3</v>
      </c>
      <c r="N221" s="348">
        <v>2</v>
      </c>
      <c r="O221" s="351">
        <f t="shared" si="16"/>
        <v>0.66666666666666663</v>
      </c>
      <c r="P221" s="458">
        <v>66.666666666666657</v>
      </c>
      <c r="Q221" s="352">
        <f t="shared" si="17"/>
        <v>0.66666666666666663</v>
      </c>
      <c r="R221" s="350"/>
    </row>
    <row r="222" spans="1:18" s="92" customFormat="1">
      <c r="A222" s="519" t="s">
        <v>4</v>
      </c>
      <c r="B222" s="346" t="s">
        <v>1957</v>
      </c>
      <c r="C222" s="346" t="s">
        <v>1959</v>
      </c>
      <c r="D222" s="526" t="s">
        <v>137</v>
      </c>
      <c r="E222" s="346" t="s">
        <v>1967</v>
      </c>
      <c r="F222" s="389" t="s">
        <v>11</v>
      </c>
      <c r="G222" s="460" t="s">
        <v>6</v>
      </c>
      <c r="H222" s="460" t="s">
        <v>29</v>
      </c>
      <c r="I222" s="348"/>
      <c r="J222" s="460" t="s">
        <v>66</v>
      </c>
      <c r="K222" s="527">
        <v>17.073170731707318</v>
      </c>
      <c r="L222" s="524"/>
      <c r="M222" s="348">
        <v>41</v>
      </c>
      <c r="N222" s="348">
        <v>6</v>
      </c>
      <c r="O222" s="351">
        <f t="shared" si="16"/>
        <v>0.14634146341463414</v>
      </c>
      <c r="P222" s="458">
        <v>85.714285714285708</v>
      </c>
      <c r="Q222" s="352">
        <f t="shared" si="17"/>
        <v>0.8571428571428571</v>
      </c>
      <c r="R222" s="350"/>
    </row>
    <row r="223" spans="1:18" s="92" customFormat="1">
      <c r="A223" s="519" t="s">
        <v>4</v>
      </c>
      <c r="B223" s="346" t="s">
        <v>3200</v>
      </c>
      <c r="C223" s="346" t="s">
        <v>1959</v>
      </c>
      <c r="D223" s="526" t="s">
        <v>137</v>
      </c>
      <c r="E223" s="346" t="s">
        <v>1967</v>
      </c>
      <c r="F223" s="389" t="s">
        <v>11</v>
      </c>
      <c r="G223" s="460" t="s">
        <v>5</v>
      </c>
      <c r="H223" s="460" t="s">
        <v>29</v>
      </c>
      <c r="I223" s="348"/>
      <c r="J223" s="460" t="s">
        <v>66</v>
      </c>
      <c r="K223" s="527">
        <v>100</v>
      </c>
      <c r="L223" s="524"/>
      <c r="M223" s="348">
        <v>7</v>
      </c>
      <c r="N223" s="348">
        <v>5</v>
      </c>
      <c r="O223" s="351">
        <f t="shared" si="16"/>
        <v>0.7142857142857143</v>
      </c>
      <c r="P223" s="458">
        <v>71.428571428571431</v>
      </c>
      <c r="Q223" s="352">
        <f t="shared" si="17"/>
        <v>0.7142857142857143</v>
      </c>
      <c r="R223" s="350" t="s">
        <v>3192</v>
      </c>
    </row>
    <row r="224" spans="1:18" s="92" customFormat="1">
      <c r="A224" s="519" t="s">
        <v>4</v>
      </c>
      <c r="B224" s="346" t="s">
        <v>1957</v>
      </c>
      <c r="C224" s="346" t="s">
        <v>1960</v>
      </c>
      <c r="D224" s="526" t="s">
        <v>137</v>
      </c>
      <c r="E224" s="346" t="s">
        <v>1967</v>
      </c>
      <c r="F224" s="389" t="s">
        <v>11</v>
      </c>
      <c r="G224" s="460" t="s">
        <v>5</v>
      </c>
      <c r="H224" s="460" t="s">
        <v>29</v>
      </c>
      <c r="I224" s="348"/>
      <c r="J224" s="460" t="s">
        <v>66</v>
      </c>
      <c r="K224" s="524">
        <v>100</v>
      </c>
      <c r="L224" s="524"/>
      <c r="M224" s="348">
        <v>8</v>
      </c>
      <c r="N224" s="348">
        <v>5</v>
      </c>
      <c r="O224" s="351">
        <f t="shared" si="16"/>
        <v>0.625</v>
      </c>
      <c r="P224" s="458">
        <v>62.5</v>
      </c>
      <c r="Q224" s="352">
        <f t="shared" si="17"/>
        <v>0.625</v>
      </c>
      <c r="R224" s="350"/>
    </row>
    <row r="225" spans="1:18" s="92" customFormat="1">
      <c r="A225" s="519" t="s">
        <v>4</v>
      </c>
      <c r="B225" s="346" t="s">
        <v>3199</v>
      </c>
      <c r="C225" s="346" t="s">
        <v>1960</v>
      </c>
      <c r="D225" s="526" t="s">
        <v>137</v>
      </c>
      <c r="E225" s="346" t="s">
        <v>1967</v>
      </c>
      <c r="F225" s="389" t="s">
        <v>11</v>
      </c>
      <c r="G225" s="460" t="s">
        <v>6</v>
      </c>
      <c r="H225" s="460" t="s">
        <v>29</v>
      </c>
      <c r="I225" s="348"/>
      <c r="J225" s="460" t="s">
        <v>66</v>
      </c>
      <c r="K225" s="527">
        <v>10.923076923076923</v>
      </c>
      <c r="L225" s="524"/>
      <c r="M225" s="348">
        <v>650</v>
      </c>
      <c r="N225" s="348">
        <v>48</v>
      </c>
      <c r="O225" s="351">
        <f t="shared" si="16"/>
        <v>7.3846153846153853E-2</v>
      </c>
      <c r="P225" s="458">
        <v>67.605633802816897</v>
      </c>
      <c r="Q225" s="352">
        <f t="shared" si="17"/>
        <v>0.676056338028169</v>
      </c>
      <c r="R225" s="350" t="s">
        <v>3192</v>
      </c>
    </row>
    <row r="226" spans="1:18" s="92" customFormat="1">
      <c r="A226" s="519" t="s">
        <v>4</v>
      </c>
      <c r="B226" s="346" t="s">
        <v>3194</v>
      </c>
      <c r="C226" s="346" t="s">
        <v>692</v>
      </c>
      <c r="D226" s="526" t="s">
        <v>137</v>
      </c>
      <c r="E226" s="346" t="s">
        <v>1967</v>
      </c>
      <c r="F226" s="389" t="s">
        <v>11</v>
      </c>
      <c r="G226" s="460" t="s">
        <v>5</v>
      </c>
      <c r="H226" s="460" t="s">
        <v>29</v>
      </c>
      <c r="I226" s="348"/>
      <c r="J226" s="460" t="s">
        <v>66</v>
      </c>
      <c r="K226" s="524">
        <v>100</v>
      </c>
      <c r="L226" s="524"/>
      <c r="M226" s="348">
        <v>4</v>
      </c>
      <c r="N226" s="348">
        <v>3</v>
      </c>
      <c r="O226" s="351">
        <f t="shared" si="16"/>
        <v>0.75</v>
      </c>
      <c r="P226" s="348">
        <v>75</v>
      </c>
      <c r="Q226" s="352">
        <f t="shared" si="17"/>
        <v>0.75</v>
      </c>
      <c r="R226" s="350" t="s">
        <v>3192</v>
      </c>
    </row>
    <row r="227" spans="1:18" s="92" customFormat="1">
      <c r="A227" s="519" t="s">
        <v>4</v>
      </c>
      <c r="B227" s="346" t="s">
        <v>3200</v>
      </c>
      <c r="C227" s="346" t="s">
        <v>1961</v>
      </c>
      <c r="D227" s="526" t="s">
        <v>137</v>
      </c>
      <c r="E227" s="346" t="s">
        <v>1967</v>
      </c>
      <c r="F227" s="389" t="s">
        <v>11</v>
      </c>
      <c r="G227" s="460" t="s">
        <v>5</v>
      </c>
      <c r="H227" s="460" t="s">
        <v>29</v>
      </c>
      <c r="I227" s="348"/>
      <c r="J227" s="460" t="s">
        <v>66</v>
      </c>
      <c r="K227" s="524">
        <v>100</v>
      </c>
      <c r="L227" s="524"/>
      <c r="M227" s="348">
        <v>10</v>
      </c>
      <c r="N227" s="348">
        <v>7</v>
      </c>
      <c r="O227" s="351">
        <f t="shared" si="16"/>
        <v>0.7</v>
      </c>
      <c r="P227" s="348">
        <v>70</v>
      </c>
      <c r="Q227" s="352">
        <f t="shared" si="17"/>
        <v>0.7</v>
      </c>
      <c r="R227" s="350" t="s">
        <v>3192</v>
      </c>
    </row>
    <row r="228" spans="1:18" s="92" customFormat="1">
      <c r="A228" s="519" t="s">
        <v>4</v>
      </c>
      <c r="B228" s="346" t="s">
        <v>3201</v>
      </c>
      <c r="C228" s="346" t="s">
        <v>1962</v>
      </c>
      <c r="D228" s="526" t="s">
        <v>137</v>
      </c>
      <c r="E228" s="346" t="s">
        <v>1967</v>
      </c>
      <c r="F228" s="389" t="s">
        <v>11</v>
      </c>
      <c r="G228" s="460" t="s">
        <v>5</v>
      </c>
      <c r="H228" s="460" t="s">
        <v>29</v>
      </c>
      <c r="I228" s="348"/>
      <c r="J228" s="460" t="s">
        <v>66</v>
      </c>
      <c r="K228" s="524">
        <v>100</v>
      </c>
      <c r="L228" s="524"/>
      <c r="M228" s="348">
        <v>28</v>
      </c>
      <c r="N228" s="348">
        <v>19</v>
      </c>
      <c r="O228" s="351">
        <f t="shared" si="16"/>
        <v>0.6785714285714286</v>
      </c>
      <c r="P228" s="458">
        <v>67.857142857142861</v>
      </c>
      <c r="Q228" s="352">
        <f t="shared" si="17"/>
        <v>0.6785714285714286</v>
      </c>
      <c r="R228" s="350" t="s">
        <v>3192</v>
      </c>
    </row>
    <row r="229" spans="1:18" s="92" customFormat="1">
      <c r="A229" s="646" t="s">
        <v>4</v>
      </c>
      <c r="B229" s="346" t="s">
        <v>3193</v>
      </c>
      <c r="C229" s="346" t="s">
        <v>1963</v>
      </c>
      <c r="D229" s="526" t="s">
        <v>137</v>
      </c>
      <c r="E229" s="346" t="s">
        <v>1967</v>
      </c>
      <c r="F229" s="389" t="s">
        <v>11</v>
      </c>
      <c r="G229" s="460" t="s">
        <v>5</v>
      </c>
      <c r="H229" s="460" t="s">
        <v>29</v>
      </c>
      <c r="I229" s="348"/>
      <c r="J229" s="460" t="s">
        <v>66</v>
      </c>
      <c r="K229" s="524">
        <v>100</v>
      </c>
      <c r="L229" s="524"/>
      <c r="M229" s="348">
        <v>8</v>
      </c>
      <c r="N229" s="348">
        <v>7</v>
      </c>
      <c r="O229" s="351">
        <f t="shared" si="16"/>
        <v>0.875</v>
      </c>
      <c r="P229" s="458">
        <v>87.5</v>
      </c>
      <c r="Q229" s="352">
        <f t="shared" si="17"/>
        <v>0.875</v>
      </c>
      <c r="R229" s="350" t="s">
        <v>3192</v>
      </c>
    </row>
    <row r="230" spans="1:18" s="92" customFormat="1">
      <c r="A230" s="519" t="s">
        <v>4</v>
      </c>
      <c r="B230" s="346" t="s">
        <v>3193</v>
      </c>
      <c r="C230" s="346" t="s">
        <v>1766</v>
      </c>
      <c r="D230" s="526" t="s">
        <v>137</v>
      </c>
      <c r="E230" s="346" t="s">
        <v>1928</v>
      </c>
      <c r="F230" s="389" t="s">
        <v>11</v>
      </c>
      <c r="G230" s="460" t="s">
        <v>5</v>
      </c>
      <c r="H230" s="460" t="s">
        <v>29</v>
      </c>
      <c r="I230" s="348"/>
      <c r="J230" s="460" t="s">
        <v>66</v>
      </c>
      <c r="K230" s="524">
        <v>100</v>
      </c>
      <c r="L230" s="524"/>
      <c r="M230" s="348">
        <v>3</v>
      </c>
      <c r="N230" s="348">
        <v>2</v>
      </c>
      <c r="O230" s="351">
        <f>N230/M230</f>
        <v>0.66666666666666663</v>
      </c>
      <c r="P230" s="458">
        <v>66.666666666666657</v>
      </c>
      <c r="Q230" s="352">
        <f>N230/(M230*K230/100)</f>
        <v>0.66666666666666663</v>
      </c>
      <c r="R230" s="350" t="s">
        <v>3192</v>
      </c>
    </row>
    <row r="231" spans="1:18" s="92" customFormat="1">
      <c r="A231" s="519" t="s">
        <v>4</v>
      </c>
      <c r="B231" s="346" t="s">
        <v>3194</v>
      </c>
      <c r="C231" s="346" t="s">
        <v>1950</v>
      </c>
      <c r="D231" s="526" t="s">
        <v>137</v>
      </c>
      <c r="E231" s="346" t="s">
        <v>1928</v>
      </c>
      <c r="F231" s="389" t="s">
        <v>11</v>
      </c>
      <c r="G231" s="460" t="s">
        <v>6</v>
      </c>
      <c r="H231" s="460" t="s">
        <v>29</v>
      </c>
      <c r="I231" s="348"/>
      <c r="J231" s="460" t="s">
        <v>66</v>
      </c>
      <c r="K231" s="527">
        <v>38.554216867469883</v>
      </c>
      <c r="L231" s="524"/>
      <c r="M231" s="348">
        <v>83</v>
      </c>
      <c r="N231" s="348">
        <v>29</v>
      </c>
      <c r="O231" s="351">
        <f t="shared" ref="O231:O254" si="18">N231/M231</f>
        <v>0.3493975903614458</v>
      </c>
      <c r="P231" s="348">
        <v>90.625</v>
      </c>
      <c r="Q231" s="352">
        <f t="shared" ref="Q231:Q254" si="19">N231/(M231*K231/100)</f>
        <v>0.90624999999999978</v>
      </c>
      <c r="R231" s="350" t="s">
        <v>3192</v>
      </c>
    </row>
    <row r="232" spans="1:18" s="92" customFormat="1">
      <c r="A232" s="519" t="s">
        <v>4</v>
      </c>
      <c r="B232" s="346" t="s">
        <v>3195</v>
      </c>
      <c r="C232" s="346" t="s">
        <v>1950</v>
      </c>
      <c r="D232" s="526" t="s">
        <v>137</v>
      </c>
      <c r="E232" s="346" t="s">
        <v>1928</v>
      </c>
      <c r="F232" s="389" t="s">
        <v>11</v>
      </c>
      <c r="G232" s="460" t="s">
        <v>5</v>
      </c>
      <c r="H232" s="460" t="s">
        <v>29</v>
      </c>
      <c r="I232" s="348"/>
      <c r="J232" s="460" t="s">
        <v>66</v>
      </c>
      <c r="K232" s="527">
        <v>100</v>
      </c>
      <c r="L232" s="524"/>
      <c r="M232" s="348">
        <v>3</v>
      </c>
      <c r="N232" s="348">
        <v>1</v>
      </c>
      <c r="O232" s="351">
        <f t="shared" si="18"/>
        <v>0.33333333333333331</v>
      </c>
      <c r="P232" s="458">
        <v>33.333333333333329</v>
      </c>
      <c r="Q232" s="352">
        <f t="shared" si="19"/>
        <v>0.33333333333333331</v>
      </c>
      <c r="R232" s="350"/>
    </row>
    <row r="233" spans="1:18" s="92" customFormat="1">
      <c r="A233" s="519" t="s">
        <v>4</v>
      </c>
      <c r="B233" s="346" t="s">
        <v>3196</v>
      </c>
      <c r="C233" s="346" t="s">
        <v>1951</v>
      </c>
      <c r="D233" s="526" t="s">
        <v>137</v>
      </c>
      <c r="E233" s="346" t="s">
        <v>1928</v>
      </c>
      <c r="F233" s="389" t="s">
        <v>11</v>
      </c>
      <c r="G233" s="460" t="s">
        <v>5</v>
      </c>
      <c r="H233" s="460" t="s">
        <v>29</v>
      </c>
      <c r="I233" s="348"/>
      <c r="J233" s="460" t="s">
        <v>66</v>
      </c>
      <c r="K233" s="524">
        <v>100</v>
      </c>
      <c r="L233" s="524"/>
      <c r="M233" s="348">
        <v>25</v>
      </c>
      <c r="N233" s="348">
        <v>25</v>
      </c>
      <c r="O233" s="351">
        <f t="shared" si="18"/>
        <v>1</v>
      </c>
      <c r="P233" s="348">
        <v>100</v>
      </c>
      <c r="Q233" s="352">
        <f t="shared" si="19"/>
        <v>1</v>
      </c>
      <c r="R233" s="350"/>
    </row>
    <row r="234" spans="1:18" s="92" customFormat="1">
      <c r="A234" s="519" t="s">
        <v>4</v>
      </c>
      <c r="B234" s="346" t="s">
        <v>3193</v>
      </c>
      <c r="C234" s="346" t="s">
        <v>1951</v>
      </c>
      <c r="D234" s="526" t="s">
        <v>137</v>
      </c>
      <c r="E234" s="346" t="s">
        <v>1928</v>
      </c>
      <c r="F234" s="389" t="s">
        <v>11</v>
      </c>
      <c r="G234" s="460" t="s">
        <v>5</v>
      </c>
      <c r="H234" s="460" t="s">
        <v>29</v>
      </c>
      <c r="I234" s="348"/>
      <c r="J234" s="460" t="s">
        <v>66</v>
      </c>
      <c r="K234" s="524">
        <v>100</v>
      </c>
      <c r="L234" s="524"/>
      <c r="M234" s="348">
        <v>6</v>
      </c>
      <c r="N234" s="348">
        <v>4</v>
      </c>
      <c r="O234" s="351">
        <f t="shared" si="18"/>
        <v>0.66666666666666663</v>
      </c>
      <c r="P234" s="458">
        <v>66.666666666666657</v>
      </c>
      <c r="Q234" s="352">
        <f t="shared" si="19"/>
        <v>0.66666666666666663</v>
      </c>
      <c r="R234" s="350" t="s">
        <v>3192</v>
      </c>
    </row>
    <row r="235" spans="1:18" s="92" customFormat="1">
      <c r="A235" s="519" t="s">
        <v>4</v>
      </c>
      <c r="B235" s="346" t="s">
        <v>3195</v>
      </c>
      <c r="C235" s="346" t="s">
        <v>1951</v>
      </c>
      <c r="D235" s="526" t="s">
        <v>137</v>
      </c>
      <c r="E235" s="346" t="s">
        <v>1928</v>
      </c>
      <c r="F235" s="389" t="s">
        <v>11</v>
      </c>
      <c r="G235" s="460" t="s">
        <v>5</v>
      </c>
      <c r="H235" s="460" t="s">
        <v>29</v>
      </c>
      <c r="I235" s="348"/>
      <c r="J235" s="460" t="s">
        <v>66</v>
      </c>
      <c r="K235" s="524">
        <v>100</v>
      </c>
      <c r="L235" s="524"/>
      <c r="M235" s="348">
        <v>4</v>
      </c>
      <c r="N235" s="348">
        <v>4</v>
      </c>
      <c r="O235" s="351">
        <f t="shared" si="18"/>
        <v>1</v>
      </c>
      <c r="P235" s="348">
        <v>100</v>
      </c>
      <c r="Q235" s="352">
        <f t="shared" si="19"/>
        <v>1</v>
      </c>
      <c r="R235" s="350"/>
    </row>
    <row r="236" spans="1:18" s="92" customFormat="1">
      <c r="A236" s="519" t="s">
        <v>4</v>
      </c>
      <c r="B236" s="346" t="s">
        <v>3197</v>
      </c>
      <c r="C236" s="346" t="s">
        <v>1952</v>
      </c>
      <c r="D236" s="526" t="s">
        <v>137</v>
      </c>
      <c r="E236" s="346" t="s">
        <v>1928</v>
      </c>
      <c r="F236" s="389" t="s">
        <v>11</v>
      </c>
      <c r="G236" s="460" t="s">
        <v>6</v>
      </c>
      <c r="H236" s="460" t="s">
        <v>29</v>
      </c>
      <c r="I236" s="348"/>
      <c r="J236" s="460" t="s">
        <v>66</v>
      </c>
      <c r="K236" s="527">
        <v>27.777777777777779</v>
      </c>
      <c r="L236" s="524"/>
      <c r="M236" s="348">
        <v>72</v>
      </c>
      <c r="N236" s="348">
        <v>18</v>
      </c>
      <c r="O236" s="351">
        <f t="shared" si="18"/>
        <v>0.25</v>
      </c>
      <c r="P236" s="348">
        <v>90</v>
      </c>
      <c r="Q236" s="352">
        <f t="shared" si="19"/>
        <v>0.9</v>
      </c>
      <c r="R236" s="350"/>
    </row>
    <row r="237" spans="1:18" s="92" customFormat="1">
      <c r="A237" s="519" t="s">
        <v>4</v>
      </c>
      <c r="B237" s="346" t="s">
        <v>3194</v>
      </c>
      <c r="C237" s="346" t="s">
        <v>1952</v>
      </c>
      <c r="D237" s="526" t="s">
        <v>137</v>
      </c>
      <c r="E237" s="346" t="s">
        <v>1928</v>
      </c>
      <c r="F237" s="389" t="s">
        <v>11</v>
      </c>
      <c r="G237" s="460" t="s">
        <v>5</v>
      </c>
      <c r="H237" s="460" t="s">
        <v>29</v>
      </c>
      <c r="I237" s="348"/>
      <c r="J237" s="460" t="s">
        <v>66</v>
      </c>
      <c r="K237" s="524">
        <v>100</v>
      </c>
      <c r="L237" s="524"/>
      <c r="M237" s="348">
        <v>6</v>
      </c>
      <c r="N237" s="348">
        <v>6</v>
      </c>
      <c r="O237" s="351">
        <f t="shared" si="18"/>
        <v>1</v>
      </c>
      <c r="P237" s="348">
        <v>100</v>
      </c>
      <c r="Q237" s="352">
        <f t="shared" si="19"/>
        <v>1</v>
      </c>
      <c r="R237" s="350"/>
    </row>
    <row r="238" spans="1:18" s="92" customFormat="1">
      <c r="A238" s="519" t="s">
        <v>4</v>
      </c>
      <c r="B238" s="346" t="s">
        <v>3196</v>
      </c>
      <c r="C238" s="346" t="s">
        <v>1953</v>
      </c>
      <c r="D238" s="526" t="s">
        <v>137</v>
      </c>
      <c r="E238" s="346" t="s">
        <v>1928</v>
      </c>
      <c r="F238" s="389" t="s">
        <v>11</v>
      </c>
      <c r="G238" s="460" t="s">
        <v>5</v>
      </c>
      <c r="H238" s="460" t="s">
        <v>29</v>
      </c>
      <c r="I238" s="348"/>
      <c r="J238" s="460" t="s">
        <v>66</v>
      </c>
      <c r="K238" s="524">
        <v>100</v>
      </c>
      <c r="L238" s="524"/>
      <c r="M238" s="348">
        <v>4</v>
      </c>
      <c r="N238" s="348">
        <v>4</v>
      </c>
      <c r="O238" s="351">
        <f t="shared" si="18"/>
        <v>1</v>
      </c>
      <c r="P238" s="348">
        <v>100</v>
      </c>
      <c r="Q238" s="352">
        <f t="shared" si="19"/>
        <v>1</v>
      </c>
      <c r="R238" s="350"/>
    </row>
    <row r="239" spans="1:18" s="92" customFormat="1">
      <c r="A239" s="519" t="s">
        <v>4</v>
      </c>
      <c r="B239" s="346" t="s">
        <v>3194</v>
      </c>
      <c r="C239" s="346" t="s">
        <v>1765</v>
      </c>
      <c r="D239" s="526" t="s">
        <v>137</v>
      </c>
      <c r="E239" s="346" t="s">
        <v>1928</v>
      </c>
      <c r="F239" s="389" t="s">
        <v>11</v>
      </c>
      <c r="G239" s="460" t="s">
        <v>5</v>
      </c>
      <c r="H239" s="460" t="s">
        <v>29</v>
      </c>
      <c r="I239" s="348"/>
      <c r="J239" s="460" t="s">
        <v>66</v>
      </c>
      <c r="K239" s="524">
        <v>100</v>
      </c>
      <c r="L239" s="524"/>
      <c r="M239" s="348">
        <v>4</v>
      </c>
      <c r="N239" s="348">
        <v>4</v>
      </c>
      <c r="O239" s="351">
        <f t="shared" si="18"/>
        <v>1</v>
      </c>
      <c r="P239" s="348">
        <v>100</v>
      </c>
      <c r="Q239" s="352">
        <f t="shared" si="19"/>
        <v>1</v>
      </c>
      <c r="R239" s="350" t="s">
        <v>3192</v>
      </c>
    </row>
    <row r="240" spans="1:18" s="92" customFormat="1">
      <c r="A240" s="519" t="s">
        <v>4</v>
      </c>
      <c r="B240" s="346" t="s">
        <v>3194</v>
      </c>
      <c r="C240" s="346" t="s">
        <v>1954</v>
      </c>
      <c r="D240" s="526" t="s">
        <v>137</v>
      </c>
      <c r="E240" s="346" t="s">
        <v>1928</v>
      </c>
      <c r="F240" s="389" t="s">
        <v>11</v>
      </c>
      <c r="G240" s="460" t="s">
        <v>5</v>
      </c>
      <c r="H240" s="460" t="s">
        <v>29</v>
      </c>
      <c r="I240" s="348"/>
      <c r="J240" s="460" t="s">
        <v>66</v>
      </c>
      <c r="K240" s="527">
        <v>100</v>
      </c>
      <c r="L240" s="524"/>
      <c r="M240" s="348">
        <v>6</v>
      </c>
      <c r="N240" s="348">
        <v>4</v>
      </c>
      <c r="O240" s="351">
        <f t="shared" si="18"/>
        <v>0.66666666666666663</v>
      </c>
      <c r="P240" s="458">
        <v>66.666666666666657</v>
      </c>
      <c r="Q240" s="352">
        <f t="shared" si="19"/>
        <v>0.66666666666666663</v>
      </c>
      <c r="R240" s="350" t="s">
        <v>3192</v>
      </c>
    </row>
    <row r="241" spans="1:18" s="92" customFormat="1">
      <c r="A241" s="519" t="s">
        <v>4</v>
      </c>
      <c r="B241" s="346" t="s">
        <v>3198</v>
      </c>
      <c r="C241" s="346" t="s">
        <v>1954</v>
      </c>
      <c r="D241" s="526" t="s">
        <v>137</v>
      </c>
      <c r="E241" s="346" t="s">
        <v>1928</v>
      </c>
      <c r="F241" s="389" t="s">
        <v>11</v>
      </c>
      <c r="G241" s="460" t="s">
        <v>5</v>
      </c>
      <c r="H241" s="460" t="s">
        <v>29</v>
      </c>
      <c r="I241" s="348"/>
      <c r="J241" s="460" t="s">
        <v>66</v>
      </c>
      <c r="K241" s="524">
        <v>100</v>
      </c>
      <c r="L241" s="524"/>
      <c r="M241" s="348">
        <v>3</v>
      </c>
      <c r="N241" s="348">
        <v>3</v>
      </c>
      <c r="O241" s="351">
        <f t="shared" si="18"/>
        <v>1</v>
      </c>
      <c r="P241" s="348">
        <v>100</v>
      </c>
      <c r="Q241" s="352">
        <f t="shared" si="19"/>
        <v>1</v>
      </c>
      <c r="R241" s="350"/>
    </row>
    <row r="242" spans="1:18" s="92" customFormat="1">
      <c r="A242" s="519" t="s">
        <v>4</v>
      </c>
      <c r="B242" s="346" t="s">
        <v>3194</v>
      </c>
      <c r="C242" s="346" t="s">
        <v>1955</v>
      </c>
      <c r="D242" s="526" t="s">
        <v>137</v>
      </c>
      <c r="E242" s="346" t="s">
        <v>1928</v>
      </c>
      <c r="F242" s="389" t="s">
        <v>11</v>
      </c>
      <c r="G242" s="460" t="s">
        <v>5</v>
      </c>
      <c r="H242" s="460" t="s">
        <v>29</v>
      </c>
      <c r="I242" s="348"/>
      <c r="J242" s="460" t="s">
        <v>66</v>
      </c>
      <c r="K242" s="524">
        <v>100</v>
      </c>
      <c r="L242" s="524"/>
      <c r="M242" s="348">
        <v>10</v>
      </c>
      <c r="N242" s="348">
        <v>7</v>
      </c>
      <c r="O242" s="351">
        <f t="shared" si="18"/>
        <v>0.7</v>
      </c>
      <c r="P242" s="348">
        <v>70</v>
      </c>
      <c r="Q242" s="352">
        <f t="shared" si="19"/>
        <v>0.7</v>
      </c>
      <c r="R242" s="350"/>
    </row>
    <row r="243" spans="1:18" s="92" customFormat="1">
      <c r="A243" s="519" t="s">
        <v>4</v>
      </c>
      <c r="B243" s="346" t="s">
        <v>3193</v>
      </c>
      <c r="C243" s="346" t="s">
        <v>1955</v>
      </c>
      <c r="D243" s="526" t="s">
        <v>137</v>
      </c>
      <c r="E243" s="346" t="s">
        <v>1928</v>
      </c>
      <c r="F243" s="389" t="s">
        <v>11</v>
      </c>
      <c r="G243" s="460" t="s">
        <v>5</v>
      </c>
      <c r="H243" s="460" t="s">
        <v>29</v>
      </c>
      <c r="I243" s="348"/>
      <c r="J243" s="460" t="s">
        <v>66</v>
      </c>
      <c r="K243" s="524">
        <v>100</v>
      </c>
      <c r="L243" s="524"/>
      <c r="M243" s="348">
        <v>4</v>
      </c>
      <c r="N243" s="348">
        <v>3</v>
      </c>
      <c r="O243" s="351">
        <f t="shared" si="18"/>
        <v>0.75</v>
      </c>
      <c r="P243" s="348">
        <v>75</v>
      </c>
      <c r="Q243" s="352">
        <f t="shared" si="19"/>
        <v>0.75</v>
      </c>
      <c r="R243" s="350" t="s">
        <v>3192</v>
      </c>
    </row>
    <row r="244" spans="1:18" s="92" customFormat="1">
      <c r="A244" s="519" t="s">
        <v>4</v>
      </c>
      <c r="B244" s="346" t="s">
        <v>1957</v>
      </c>
      <c r="C244" s="346" t="s">
        <v>1956</v>
      </c>
      <c r="D244" s="526" t="s">
        <v>137</v>
      </c>
      <c r="E244" s="346" t="s">
        <v>1928</v>
      </c>
      <c r="F244" s="389" t="s">
        <v>11</v>
      </c>
      <c r="G244" s="460" t="s">
        <v>6</v>
      </c>
      <c r="H244" s="460" t="s">
        <v>29</v>
      </c>
      <c r="I244" s="348"/>
      <c r="J244" s="460" t="s">
        <v>66</v>
      </c>
      <c r="K244" s="527">
        <v>4.666666666666667</v>
      </c>
      <c r="L244" s="524"/>
      <c r="M244" s="348">
        <v>1950</v>
      </c>
      <c r="N244" s="348">
        <v>83</v>
      </c>
      <c r="O244" s="351">
        <f t="shared" si="18"/>
        <v>4.2564102564102563E-2</v>
      </c>
      <c r="P244" s="458">
        <v>91.208791208791212</v>
      </c>
      <c r="Q244" s="352">
        <f t="shared" si="19"/>
        <v>0.91208791208791207</v>
      </c>
      <c r="R244" s="350"/>
    </row>
    <row r="245" spans="1:18" s="92" customFormat="1">
      <c r="A245" s="519" t="s">
        <v>4</v>
      </c>
      <c r="B245" s="346" t="s">
        <v>1958</v>
      </c>
      <c r="C245" s="346" t="s">
        <v>1956</v>
      </c>
      <c r="D245" s="526" t="s">
        <v>137</v>
      </c>
      <c r="E245" s="346" t="s">
        <v>1928</v>
      </c>
      <c r="F245" s="389" t="s">
        <v>11</v>
      </c>
      <c r="G245" s="460" t="s">
        <v>5</v>
      </c>
      <c r="H245" s="460" t="s">
        <v>29</v>
      </c>
      <c r="I245" s="348"/>
      <c r="J245" s="460" t="s">
        <v>66</v>
      </c>
      <c r="K245" s="527">
        <v>100</v>
      </c>
      <c r="L245" s="524"/>
      <c r="M245" s="348">
        <v>12</v>
      </c>
      <c r="N245" s="348">
        <v>1</v>
      </c>
      <c r="O245" s="351">
        <f t="shared" si="18"/>
        <v>8.3333333333333329E-2</v>
      </c>
      <c r="P245" s="458">
        <v>8.3333333333333321</v>
      </c>
      <c r="Q245" s="352">
        <f t="shared" si="19"/>
        <v>8.3333333333333329E-2</v>
      </c>
      <c r="R245" s="350"/>
    </row>
    <row r="246" spans="1:18" s="92" customFormat="1">
      <c r="A246" s="519" t="s">
        <v>4</v>
      </c>
      <c r="B246" s="346" t="s">
        <v>3199</v>
      </c>
      <c r="C246" s="346" t="s">
        <v>1956</v>
      </c>
      <c r="D246" s="526" t="s">
        <v>137</v>
      </c>
      <c r="E246" s="346" t="s">
        <v>1928</v>
      </c>
      <c r="F246" s="389" t="s">
        <v>11</v>
      </c>
      <c r="G246" s="460" t="s">
        <v>5</v>
      </c>
      <c r="H246" s="460" t="s">
        <v>29</v>
      </c>
      <c r="I246" s="348"/>
      <c r="J246" s="460" t="s">
        <v>66</v>
      </c>
      <c r="K246" s="527">
        <v>100</v>
      </c>
      <c r="L246" s="524"/>
      <c r="M246" s="348">
        <v>3</v>
      </c>
      <c r="N246" s="348">
        <v>2</v>
      </c>
      <c r="O246" s="351">
        <f t="shared" si="18"/>
        <v>0.66666666666666663</v>
      </c>
      <c r="P246" s="458">
        <v>66.666666666666657</v>
      </c>
      <c r="Q246" s="352">
        <f t="shared" si="19"/>
        <v>0.66666666666666663</v>
      </c>
      <c r="R246" s="350"/>
    </row>
    <row r="247" spans="1:18" s="92" customFormat="1">
      <c r="A247" s="519" t="s">
        <v>4</v>
      </c>
      <c r="B247" s="346" t="s">
        <v>1957</v>
      </c>
      <c r="C247" s="346" t="s">
        <v>1959</v>
      </c>
      <c r="D247" s="526" t="s">
        <v>137</v>
      </c>
      <c r="E247" s="346" t="s">
        <v>1928</v>
      </c>
      <c r="F247" s="389" t="s">
        <v>11</v>
      </c>
      <c r="G247" s="460" t="s">
        <v>6</v>
      </c>
      <c r="H247" s="460" t="s">
        <v>29</v>
      </c>
      <c r="I247" s="348"/>
      <c r="J247" s="460" t="s">
        <v>66</v>
      </c>
      <c r="K247" s="527">
        <v>17.073170731707318</v>
      </c>
      <c r="L247" s="524"/>
      <c r="M247" s="348">
        <v>41</v>
      </c>
      <c r="N247" s="348">
        <v>6</v>
      </c>
      <c r="O247" s="351">
        <f t="shared" si="18"/>
        <v>0.14634146341463414</v>
      </c>
      <c r="P247" s="458">
        <v>85.714285714285708</v>
      </c>
      <c r="Q247" s="352">
        <f t="shared" si="19"/>
        <v>0.8571428571428571</v>
      </c>
      <c r="R247" s="350"/>
    </row>
    <row r="248" spans="1:18" s="92" customFormat="1">
      <c r="A248" s="519" t="s">
        <v>4</v>
      </c>
      <c r="B248" s="346" t="s">
        <v>3200</v>
      </c>
      <c r="C248" s="346" t="s">
        <v>1959</v>
      </c>
      <c r="D248" s="526" t="s">
        <v>137</v>
      </c>
      <c r="E248" s="346" t="s">
        <v>1928</v>
      </c>
      <c r="F248" s="389" t="s">
        <v>11</v>
      </c>
      <c r="G248" s="460" t="s">
        <v>5</v>
      </c>
      <c r="H248" s="460" t="s">
        <v>29</v>
      </c>
      <c r="I248" s="348"/>
      <c r="J248" s="460" t="s">
        <v>66</v>
      </c>
      <c r="K248" s="527">
        <v>100</v>
      </c>
      <c r="L248" s="524"/>
      <c r="M248" s="348">
        <v>7</v>
      </c>
      <c r="N248" s="348">
        <v>5</v>
      </c>
      <c r="O248" s="351">
        <f t="shared" si="18"/>
        <v>0.7142857142857143</v>
      </c>
      <c r="P248" s="458">
        <v>71.428571428571431</v>
      </c>
      <c r="Q248" s="352">
        <f t="shared" si="19"/>
        <v>0.7142857142857143</v>
      </c>
      <c r="R248" s="350" t="s">
        <v>3192</v>
      </c>
    </row>
    <row r="249" spans="1:18" s="92" customFormat="1">
      <c r="A249" s="519" t="s">
        <v>4</v>
      </c>
      <c r="B249" s="346" t="s">
        <v>1957</v>
      </c>
      <c r="C249" s="346" t="s">
        <v>1960</v>
      </c>
      <c r="D249" s="526" t="s">
        <v>137</v>
      </c>
      <c r="E249" s="346" t="s">
        <v>1928</v>
      </c>
      <c r="F249" s="389" t="s">
        <v>11</v>
      </c>
      <c r="G249" s="460" t="s">
        <v>5</v>
      </c>
      <c r="H249" s="460" t="s">
        <v>29</v>
      </c>
      <c r="I249" s="348"/>
      <c r="J249" s="460" t="s">
        <v>66</v>
      </c>
      <c r="K249" s="524">
        <v>100</v>
      </c>
      <c r="L249" s="524"/>
      <c r="M249" s="348">
        <v>8</v>
      </c>
      <c r="N249" s="348">
        <v>5</v>
      </c>
      <c r="O249" s="351">
        <f t="shared" si="18"/>
        <v>0.625</v>
      </c>
      <c r="P249" s="458">
        <v>62.5</v>
      </c>
      <c r="Q249" s="352">
        <f t="shared" si="19"/>
        <v>0.625</v>
      </c>
      <c r="R249" s="350"/>
    </row>
    <row r="250" spans="1:18" s="92" customFormat="1">
      <c r="A250" s="519" t="s">
        <v>4</v>
      </c>
      <c r="B250" s="346" t="s">
        <v>3199</v>
      </c>
      <c r="C250" s="346" t="s">
        <v>1960</v>
      </c>
      <c r="D250" s="526" t="s">
        <v>137</v>
      </c>
      <c r="E250" s="346" t="s">
        <v>1928</v>
      </c>
      <c r="F250" s="389" t="s">
        <v>11</v>
      </c>
      <c r="G250" s="460" t="s">
        <v>6</v>
      </c>
      <c r="H250" s="460" t="s">
        <v>29</v>
      </c>
      <c r="I250" s="348"/>
      <c r="J250" s="460" t="s">
        <v>66</v>
      </c>
      <c r="K250" s="527">
        <v>10.923076923076923</v>
      </c>
      <c r="L250" s="524"/>
      <c r="M250" s="348">
        <v>650</v>
      </c>
      <c r="N250" s="348">
        <v>48</v>
      </c>
      <c r="O250" s="351">
        <f t="shared" si="18"/>
        <v>7.3846153846153853E-2</v>
      </c>
      <c r="P250" s="458">
        <v>67.605633802816897</v>
      </c>
      <c r="Q250" s="352">
        <f t="shared" si="19"/>
        <v>0.676056338028169</v>
      </c>
      <c r="R250" s="350" t="s">
        <v>3192</v>
      </c>
    </row>
    <row r="251" spans="1:18" s="92" customFormat="1">
      <c r="A251" s="519" t="s">
        <v>4</v>
      </c>
      <c r="B251" s="346" t="s">
        <v>3194</v>
      </c>
      <c r="C251" s="346" t="s">
        <v>692</v>
      </c>
      <c r="D251" s="526" t="s">
        <v>137</v>
      </c>
      <c r="E251" s="346" t="s">
        <v>1928</v>
      </c>
      <c r="F251" s="389" t="s">
        <v>11</v>
      </c>
      <c r="G251" s="460" t="s">
        <v>5</v>
      </c>
      <c r="H251" s="460" t="s">
        <v>29</v>
      </c>
      <c r="I251" s="348"/>
      <c r="J251" s="460" t="s">
        <v>66</v>
      </c>
      <c r="K251" s="524">
        <v>100</v>
      </c>
      <c r="L251" s="524"/>
      <c r="M251" s="348">
        <v>4</v>
      </c>
      <c r="N251" s="348">
        <v>3</v>
      </c>
      <c r="O251" s="351">
        <f t="shared" si="18"/>
        <v>0.75</v>
      </c>
      <c r="P251" s="348">
        <v>75</v>
      </c>
      <c r="Q251" s="352">
        <f t="shared" si="19"/>
        <v>0.75</v>
      </c>
      <c r="R251" s="350" t="s">
        <v>3192</v>
      </c>
    </row>
    <row r="252" spans="1:18" s="92" customFormat="1">
      <c r="A252" s="519" t="s">
        <v>4</v>
      </c>
      <c r="B252" s="346" t="s">
        <v>3200</v>
      </c>
      <c r="C252" s="346" t="s">
        <v>1961</v>
      </c>
      <c r="D252" s="526" t="s">
        <v>137</v>
      </c>
      <c r="E252" s="346" t="s">
        <v>1928</v>
      </c>
      <c r="F252" s="389" t="s">
        <v>11</v>
      </c>
      <c r="G252" s="460" t="s">
        <v>5</v>
      </c>
      <c r="H252" s="460" t="s">
        <v>29</v>
      </c>
      <c r="I252" s="348"/>
      <c r="J252" s="460" t="s">
        <v>66</v>
      </c>
      <c r="K252" s="524">
        <v>100</v>
      </c>
      <c r="L252" s="524"/>
      <c r="M252" s="348">
        <v>10</v>
      </c>
      <c r="N252" s="348">
        <v>7</v>
      </c>
      <c r="O252" s="351">
        <f t="shared" si="18"/>
        <v>0.7</v>
      </c>
      <c r="P252" s="348">
        <v>70</v>
      </c>
      <c r="Q252" s="352">
        <f t="shared" si="19"/>
        <v>0.7</v>
      </c>
      <c r="R252" s="350" t="s">
        <v>3192</v>
      </c>
    </row>
    <row r="253" spans="1:18" s="92" customFormat="1">
      <c r="A253" s="519" t="s">
        <v>4</v>
      </c>
      <c r="B253" s="346" t="s">
        <v>3201</v>
      </c>
      <c r="C253" s="346" t="s">
        <v>1962</v>
      </c>
      <c r="D253" s="526" t="s">
        <v>137</v>
      </c>
      <c r="E253" s="346" t="s">
        <v>1928</v>
      </c>
      <c r="F253" s="389" t="s">
        <v>11</v>
      </c>
      <c r="G253" s="460" t="s">
        <v>5</v>
      </c>
      <c r="H253" s="460" t="s">
        <v>29</v>
      </c>
      <c r="I253" s="348"/>
      <c r="J253" s="460" t="s">
        <v>66</v>
      </c>
      <c r="K253" s="524">
        <v>100</v>
      </c>
      <c r="L253" s="524"/>
      <c r="M253" s="348">
        <v>28</v>
      </c>
      <c r="N253" s="348">
        <v>19</v>
      </c>
      <c r="O253" s="351">
        <f t="shared" si="18"/>
        <v>0.6785714285714286</v>
      </c>
      <c r="P253" s="458">
        <v>67.857142857142861</v>
      </c>
      <c r="Q253" s="352">
        <f t="shared" si="19"/>
        <v>0.6785714285714286</v>
      </c>
      <c r="R253" s="350" t="s">
        <v>3192</v>
      </c>
    </row>
    <row r="254" spans="1:18" s="92" customFormat="1">
      <c r="A254" s="646" t="s">
        <v>4</v>
      </c>
      <c r="B254" s="346" t="s">
        <v>3193</v>
      </c>
      <c r="C254" s="346" t="s">
        <v>1963</v>
      </c>
      <c r="D254" s="526" t="s">
        <v>137</v>
      </c>
      <c r="E254" s="346" t="s">
        <v>1928</v>
      </c>
      <c r="F254" s="389" t="s">
        <v>11</v>
      </c>
      <c r="G254" s="460" t="s">
        <v>5</v>
      </c>
      <c r="H254" s="460" t="s">
        <v>29</v>
      </c>
      <c r="I254" s="348"/>
      <c r="J254" s="460" t="s">
        <v>66</v>
      </c>
      <c r="K254" s="524">
        <v>100</v>
      </c>
      <c r="L254" s="524"/>
      <c r="M254" s="348">
        <v>8</v>
      </c>
      <c r="N254" s="348">
        <v>7</v>
      </c>
      <c r="O254" s="351">
        <f t="shared" si="18"/>
        <v>0.875</v>
      </c>
      <c r="P254" s="458">
        <v>87.5</v>
      </c>
      <c r="Q254" s="352">
        <f t="shared" si="19"/>
        <v>0.875</v>
      </c>
      <c r="R254" s="350" t="s">
        <v>3192</v>
      </c>
    </row>
    <row r="255" spans="1:18" s="92" customFormat="1">
      <c r="A255" s="519" t="s">
        <v>4</v>
      </c>
      <c r="B255" s="346" t="s">
        <v>3193</v>
      </c>
      <c r="C255" s="346" t="s">
        <v>1766</v>
      </c>
      <c r="D255" s="526" t="s">
        <v>137</v>
      </c>
      <c r="E255" s="346" t="s">
        <v>1929</v>
      </c>
      <c r="F255" s="389" t="s">
        <v>11</v>
      </c>
      <c r="G255" s="460" t="s">
        <v>5</v>
      </c>
      <c r="H255" s="460" t="s">
        <v>29</v>
      </c>
      <c r="I255" s="348"/>
      <c r="J255" s="460" t="s">
        <v>66</v>
      </c>
      <c r="K255" s="524">
        <v>100</v>
      </c>
      <c r="L255" s="524"/>
      <c r="M255" s="348">
        <v>3</v>
      </c>
      <c r="N255" s="348">
        <v>2</v>
      </c>
      <c r="O255" s="351">
        <f>N255/M255</f>
        <v>0.66666666666666663</v>
      </c>
      <c r="P255" s="458">
        <v>66.666666666666657</v>
      </c>
      <c r="Q255" s="352">
        <f>N255/(M255*K255/100)</f>
        <v>0.66666666666666663</v>
      </c>
      <c r="R255" s="350" t="s">
        <v>3192</v>
      </c>
    </row>
    <row r="256" spans="1:18" s="92" customFormat="1">
      <c r="A256" s="519" t="s">
        <v>4</v>
      </c>
      <c r="B256" s="346" t="s">
        <v>3194</v>
      </c>
      <c r="C256" s="346" t="s">
        <v>1950</v>
      </c>
      <c r="D256" s="526" t="s">
        <v>137</v>
      </c>
      <c r="E256" s="346" t="s">
        <v>1929</v>
      </c>
      <c r="F256" s="389" t="s">
        <v>11</v>
      </c>
      <c r="G256" s="460" t="s">
        <v>6</v>
      </c>
      <c r="H256" s="460" t="s">
        <v>29</v>
      </c>
      <c r="I256" s="348"/>
      <c r="J256" s="460" t="s">
        <v>66</v>
      </c>
      <c r="K256" s="527">
        <v>38.554216867469883</v>
      </c>
      <c r="L256" s="524"/>
      <c r="M256" s="348">
        <v>83</v>
      </c>
      <c r="N256" s="348">
        <v>29</v>
      </c>
      <c r="O256" s="351">
        <f t="shared" ref="O256:O279" si="20">N256/M256</f>
        <v>0.3493975903614458</v>
      </c>
      <c r="P256" s="348">
        <v>90.625</v>
      </c>
      <c r="Q256" s="352">
        <f t="shared" ref="Q256:Q279" si="21">N256/(M256*K256/100)</f>
        <v>0.90624999999999978</v>
      </c>
      <c r="R256" s="350" t="s">
        <v>3192</v>
      </c>
    </row>
    <row r="257" spans="1:18" s="92" customFormat="1">
      <c r="A257" s="519" t="s">
        <v>4</v>
      </c>
      <c r="B257" s="346" t="s">
        <v>3195</v>
      </c>
      <c r="C257" s="346" t="s">
        <v>1950</v>
      </c>
      <c r="D257" s="526" t="s">
        <v>137</v>
      </c>
      <c r="E257" s="346" t="s">
        <v>1929</v>
      </c>
      <c r="F257" s="389" t="s">
        <v>11</v>
      </c>
      <c r="G257" s="460" t="s">
        <v>5</v>
      </c>
      <c r="H257" s="460" t="s">
        <v>29</v>
      </c>
      <c r="I257" s="348"/>
      <c r="J257" s="460" t="s">
        <v>66</v>
      </c>
      <c r="K257" s="527">
        <v>100</v>
      </c>
      <c r="L257" s="524"/>
      <c r="M257" s="348">
        <v>3</v>
      </c>
      <c r="N257" s="348">
        <v>1</v>
      </c>
      <c r="O257" s="351">
        <f t="shared" si="20"/>
        <v>0.33333333333333331</v>
      </c>
      <c r="P257" s="458">
        <v>33.333333333333329</v>
      </c>
      <c r="Q257" s="352">
        <f t="shared" si="21"/>
        <v>0.33333333333333331</v>
      </c>
      <c r="R257" s="350"/>
    </row>
    <row r="258" spans="1:18" s="92" customFormat="1">
      <c r="A258" s="519" t="s">
        <v>4</v>
      </c>
      <c r="B258" s="346" t="s">
        <v>3196</v>
      </c>
      <c r="C258" s="346" t="s">
        <v>1951</v>
      </c>
      <c r="D258" s="526" t="s">
        <v>137</v>
      </c>
      <c r="E258" s="346" t="s">
        <v>1929</v>
      </c>
      <c r="F258" s="389" t="s">
        <v>11</v>
      </c>
      <c r="G258" s="460" t="s">
        <v>5</v>
      </c>
      <c r="H258" s="460" t="s">
        <v>29</v>
      </c>
      <c r="I258" s="348"/>
      <c r="J258" s="460" t="s">
        <v>66</v>
      </c>
      <c r="K258" s="524">
        <v>100</v>
      </c>
      <c r="L258" s="524"/>
      <c r="M258" s="348">
        <v>25</v>
      </c>
      <c r="N258" s="348">
        <v>25</v>
      </c>
      <c r="O258" s="351">
        <f t="shared" si="20"/>
        <v>1</v>
      </c>
      <c r="P258" s="348">
        <v>100</v>
      </c>
      <c r="Q258" s="352">
        <f t="shared" si="21"/>
        <v>1</v>
      </c>
      <c r="R258" s="350"/>
    </row>
    <row r="259" spans="1:18" s="92" customFormat="1">
      <c r="A259" s="519" t="s">
        <v>4</v>
      </c>
      <c r="B259" s="346" t="s">
        <v>3193</v>
      </c>
      <c r="C259" s="346" t="s">
        <v>1951</v>
      </c>
      <c r="D259" s="526" t="s">
        <v>137</v>
      </c>
      <c r="E259" s="346" t="s">
        <v>1929</v>
      </c>
      <c r="F259" s="389" t="s">
        <v>11</v>
      </c>
      <c r="G259" s="460" t="s">
        <v>5</v>
      </c>
      <c r="H259" s="460" t="s">
        <v>29</v>
      </c>
      <c r="I259" s="348"/>
      <c r="J259" s="460" t="s">
        <v>66</v>
      </c>
      <c r="K259" s="524">
        <v>100</v>
      </c>
      <c r="L259" s="524"/>
      <c r="M259" s="348">
        <v>6</v>
      </c>
      <c r="N259" s="348">
        <v>4</v>
      </c>
      <c r="O259" s="351">
        <f t="shared" si="20"/>
        <v>0.66666666666666663</v>
      </c>
      <c r="P259" s="458">
        <v>66.666666666666657</v>
      </c>
      <c r="Q259" s="352">
        <f t="shared" si="21"/>
        <v>0.66666666666666663</v>
      </c>
      <c r="R259" s="350" t="s">
        <v>3192</v>
      </c>
    </row>
    <row r="260" spans="1:18" s="92" customFormat="1">
      <c r="A260" s="519" t="s">
        <v>4</v>
      </c>
      <c r="B260" s="346" t="s">
        <v>3195</v>
      </c>
      <c r="C260" s="346" t="s">
        <v>1951</v>
      </c>
      <c r="D260" s="526" t="s">
        <v>137</v>
      </c>
      <c r="E260" s="346" t="s">
        <v>1929</v>
      </c>
      <c r="F260" s="389" t="s">
        <v>11</v>
      </c>
      <c r="G260" s="460" t="s">
        <v>5</v>
      </c>
      <c r="H260" s="460" t="s">
        <v>29</v>
      </c>
      <c r="I260" s="348"/>
      <c r="J260" s="460" t="s">
        <v>66</v>
      </c>
      <c r="K260" s="524">
        <v>100</v>
      </c>
      <c r="L260" s="524"/>
      <c r="M260" s="348">
        <v>4</v>
      </c>
      <c r="N260" s="348">
        <v>4</v>
      </c>
      <c r="O260" s="351">
        <f t="shared" si="20"/>
        <v>1</v>
      </c>
      <c r="P260" s="348">
        <v>100</v>
      </c>
      <c r="Q260" s="352">
        <f t="shared" si="21"/>
        <v>1</v>
      </c>
      <c r="R260" s="350"/>
    </row>
    <row r="261" spans="1:18" s="92" customFormat="1">
      <c r="A261" s="519" t="s">
        <v>4</v>
      </c>
      <c r="B261" s="346" t="s">
        <v>3197</v>
      </c>
      <c r="C261" s="346" t="s">
        <v>1952</v>
      </c>
      <c r="D261" s="526" t="s">
        <v>137</v>
      </c>
      <c r="E261" s="346" t="s">
        <v>1929</v>
      </c>
      <c r="F261" s="389" t="s">
        <v>11</v>
      </c>
      <c r="G261" s="460" t="s">
        <v>6</v>
      </c>
      <c r="H261" s="460" t="s">
        <v>29</v>
      </c>
      <c r="I261" s="348"/>
      <c r="J261" s="460" t="s">
        <v>66</v>
      </c>
      <c r="K261" s="527">
        <v>27.777777777777779</v>
      </c>
      <c r="L261" s="524"/>
      <c r="M261" s="348">
        <v>72</v>
      </c>
      <c r="N261" s="348">
        <v>18</v>
      </c>
      <c r="O261" s="351">
        <f t="shared" si="20"/>
        <v>0.25</v>
      </c>
      <c r="P261" s="348">
        <v>90</v>
      </c>
      <c r="Q261" s="352">
        <f t="shared" si="21"/>
        <v>0.9</v>
      </c>
      <c r="R261" s="350"/>
    </row>
    <row r="262" spans="1:18" s="92" customFormat="1">
      <c r="A262" s="519" t="s">
        <v>4</v>
      </c>
      <c r="B262" s="346" t="s">
        <v>3194</v>
      </c>
      <c r="C262" s="346" t="s">
        <v>1952</v>
      </c>
      <c r="D262" s="526" t="s">
        <v>137</v>
      </c>
      <c r="E262" s="346" t="s">
        <v>1929</v>
      </c>
      <c r="F262" s="389" t="s">
        <v>11</v>
      </c>
      <c r="G262" s="460" t="s">
        <v>5</v>
      </c>
      <c r="H262" s="460" t="s">
        <v>29</v>
      </c>
      <c r="I262" s="348"/>
      <c r="J262" s="460" t="s">
        <v>66</v>
      </c>
      <c r="K262" s="524">
        <v>100</v>
      </c>
      <c r="L262" s="524"/>
      <c r="M262" s="348">
        <v>6</v>
      </c>
      <c r="N262" s="348">
        <v>6</v>
      </c>
      <c r="O262" s="351">
        <f t="shared" si="20"/>
        <v>1</v>
      </c>
      <c r="P262" s="348">
        <v>100</v>
      </c>
      <c r="Q262" s="352">
        <f t="shared" si="21"/>
        <v>1</v>
      </c>
      <c r="R262" s="350"/>
    </row>
    <row r="263" spans="1:18" s="92" customFormat="1">
      <c r="A263" s="519" t="s">
        <v>4</v>
      </c>
      <c r="B263" s="346" t="s">
        <v>3196</v>
      </c>
      <c r="C263" s="346" t="s">
        <v>1953</v>
      </c>
      <c r="D263" s="526" t="s">
        <v>137</v>
      </c>
      <c r="E263" s="346" t="s">
        <v>1929</v>
      </c>
      <c r="F263" s="389" t="s">
        <v>11</v>
      </c>
      <c r="G263" s="460" t="s">
        <v>5</v>
      </c>
      <c r="H263" s="460" t="s">
        <v>29</v>
      </c>
      <c r="I263" s="348"/>
      <c r="J263" s="460" t="s">
        <v>66</v>
      </c>
      <c r="K263" s="524">
        <v>100</v>
      </c>
      <c r="L263" s="524"/>
      <c r="M263" s="348">
        <v>4</v>
      </c>
      <c r="N263" s="348">
        <v>4</v>
      </c>
      <c r="O263" s="351">
        <f t="shared" si="20"/>
        <v>1</v>
      </c>
      <c r="P263" s="348">
        <v>100</v>
      </c>
      <c r="Q263" s="352">
        <f t="shared" si="21"/>
        <v>1</v>
      </c>
      <c r="R263" s="350"/>
    </row>
    <row r="264" spans="1:18" s="92" customFormat="1">
      <c r="A264" s="519" t="s">
        <v>4</v>
      </c>
      <c r="B264" s="346" t="s">
        <v>3194</v>
      </c>
      <c r="C264" s="346" t="s">
        <v>1765</v>
      </c>
      <c r="D264" s="526" t="s">
        <v>137</v>
      </c>
      <c r="E264" s="346" t="s">
        <v>1929</v>
      </c>
      <c r="F264" s="389" t="s">
        <v>11</v>
      </c>
      <c r="G264" s="460" t="s">
        <v>5</v>
      </c>
      <c r="H264" s="460" t="s">
        <v>29</v>
      </c>
      <c r="I264" s="348"/>
      <c r="J264" s="460" t="s">
        <v>66</v>
      </c>
      <c r="K264" s="524">
        <v>100</v>
      </c>
      <c r="L264" s="524"/>
      <c r="M264" s="348">
        <v>4</v>
      </c>
      <c r="N264" s="348">
        <v>4</v>
      </c>
      <c r="O264" s="351">
        <f t="shared" si="20"/>
        <v>1</v>
      </c>
      <c r="P264" s="348">
        <v>100</v>
      </c>
      <c r="Q264" s="352">
        <f t="shared" si="21"/>
        <v>1</v>
      </c>
      <c r="R264" s="350" t="s">
        <v>3192</v>
      </c>
    </row>
    <row r="265" spans="1:18" s="92" customFormat="1">
      <c r="A265" s="519" t="s">
        <v>4</v>
      </c>
      <c r="B265" s="346" t="s">
        <v>3194</v>
      </c>
      <c r="C265" s="346" t="s">
        <v>1954</v>
      </c>
      <c r="D265" s="526" t="s">
        <v>137</v>
      </c>
      <c r="E265" s="346" t="s">
        <v>1929</v>
      </c>
      <c r="F265" s="389" t="s">
        <v>11</v>
      </c>
      <c r="G265" s="460" t="s">
        <v>5</v>
      </c>
      <c r="H265" s="460" t="s">
        <v>29</v>
      </c>
      <c r="I265" s="348"/>
      <c r="J265" s="460" t="s">
        <v>66</v>
      </c>
      <c r="K265" s="527">
        <v>100</v>
      </c>
      <c r="L265" s="524"/>
      <c r="M265" s="348">
        <v>6</v>
      </c>
      <c r="N265" s="348">
        <v>4</v>
      </c>
      <c r="O265" s="351">
        <f t="shared" si="20"/>
        <v>0.66666666666666663</v>
      </c>
      <c r="P265" s="458">
        <v>66.666666666666657</v>
      </c>
      <c r="Q265" s="352">
        <f t="shared" si="21"/>
        <v>0.66666666666666663</v>
      </c>
      <c r="R265" s="350" t="s">
        <v>3192</v>
      </c>
    </row>
    <row r="266" spans="1:18" s="92" customFormat="1">
      <c r="A266" s="519" t="s">
        <v>4</v>
      </c>
      <c r="B266" s="346" t="s">
        <v>3198</v>
      </c>
      <c r="C266" s="346" t="s">
        <v>1954</v>
      </c>
      <c r="D266" s="526" t="s">
        <v>137</v>
      </c>
      <c r="E266" s="346" t="s">
        <v>1929</v>
      </c>
      <c r="F266" s="389" t="s">
        <v>11</v>
      </c>
      <c r="G266" s="460" t="s">
        <v>5</v>
      </c>
      <c r="H266" s="460" t="s">
        <v>29</v>
      </c>
      <c r="I266" s="348"/>
      <c r="J266" s="460" t="s">
        <v>66</v>
      </c>
      <c r="K266" s="524">
        <v>100</v>
      </c>
      <c r="L266" s="524"/>
      <c r="M266" s="348">
        <v>3</v>
      </c>
      <c r="N266" s="348">
        <v>3</v>
      </c>
      <c r="O266" s="351">
        <f t="shared" si="20"/>
        <v>1</v>
      </c>
      <c r="P266" s="348">
        <v>100</v>
      </c>
      <c r="Q266" s="352">
        <f t="shared" si="21"/>
        <v>1</v>
      </c>
      <c r="R266" s="350"/>
    </row>
    <row r="267" spans="1:18" s="92" customFormat="1">
      <c r="A267" s="519" t="s">
        <v>4</v>
      </c>
      <c r="B267" s="346" t="s">
        <v>3194</v>
      </c>
      <c r="C267" s="346" t="s">
        <v>1955</v>
      </c>
      <c r="D267" s="526" t="s">
        <v>137</v>
      </c>
      <c r="E267" s="346" t="s">
        <v>1929</v>
      </c>
      <c r="F267" s="389" t="s">
        <v>11</v>
      </c>
      <c r="G267" s="460" t="s">
        <v>5</v>
      </c>
      <c r="H267" s="460" t="s">
        <v>29</v>
      </c>
      <c r="I267" s="348"/>
      <c r="J267" s="460" t="s">
        <v>66</v>
      </c>
      <c r="K267" s="524">
        <v>100</v>
      </c>
      <c r="L267" s="524"/>
      <c r="M267" s="348">
        <v>10</v>
      </c>
      <c r="N267" s="348">
        <v>7</v>
      </c>
      <c r="O267" s="351">
        <f t="shared" si="20"/>
        <v>0.7</v>
      </c>
      <c r="P267" s="348">
        <v>70</v>
      </c>
      <c r="Q267" s="352">
        <f t="shared" si="21"/>
        <v>0.7</v>
      </c>
      <c r="R267" s="350"/>
    </row>
    <row r="268" spans="1:18" s="92" customFormat="1">
      <c r="A268" s="519" t="s">
        <v>4</v>
      </c>
      <c r="B268" s="346" t="s">
        <v>3193</v>
      </c>
      <c r="C268" s="346" t="s">
        <v>1955</v>
      </c>
      <c r="D268" s="526" t="s">
        <v>137</v>
      </c>
      <c r="E268" s="346" t="s">
        <v>1929</v>
      </c>
      <c r="F268" s="389" t="s">
        <v>11</v>
      </c>
      <c r="G268" s="460" t="s">
        <v>5</v>
      </c>
      <c r="H268" s="460" t="s">
        <v>29</v>
      </c>
      <c r="I268" s="348"/>
      <c r="J268" s="460" t="s">
        <v>66</v>
      </c>
      <c r="K268" s="524">
        <v>100</v>
      </c>
      <c r="L268" s="524"/>
      <c r="M268" s="348">
        <v>4</v>
      </c>
      <c r="N268" s="348">
        <v>3</v>
      </c>
      <c r="O268" s="351">
        <f t="shared" si="20"/>
        <v>0.75</v>
      </c>
      <c r="P268" s="348">
        <v>75</v>
      </c>
      <c r="Q268" s="352">
        <f t="shared" si="21"/>
        <v>0.75</v>
      </c>
      <c r="R268" s="350" t="s">
        <v>3192</v>
      </c>
    </row>
    <row r="269" spans="1:18" s="92" customFormat="1">
      <c r="A269" s="519" t="s">
        <v>4</v>
      </c>
      <c r="B269" s="346" t="s">
        <v>1957</v>
      </c>
      <c r="C269" s="346" t="s">
        <v>1956</v>
      </c>
      <c r="D269" s="526" t="s">
        <v>137</v>
      </c>
      <c r="E269" s="346" t="s">
        <v>1929</v>
      </c>
      <c r="F269" s="389" t="s">
        <v>11</v>
      </c>
      <c r="G269" s="460" t="s">
        <v>6</v>
      </c>
      <c r="H269" s="460" t="s">
        <v>29</v>
      </c>
      <c r="I269" s="348"/>
      <c r="J269" s="460" t="s">
        <v>66</v>
      </c>
      <c r="K269" s="527">
        <v>4.666666666666667</v>
      </c>
      <c r="L269" s="524"/>
      <c r="M269" s="348">
        <v>1950</v>
      </c>
      <c r="N269" s="348">
        <v>83</v>
      </c>
      <c r="O269" s="351">
        <f t="shared" si="20"/>
        <v>4.2564102564102563E-2</v>
      </c>
      <c r="P269" s="458">
        <v>91.208791208791212</v>
      </c>
      <c r="Q269" s="352">
        <f t="shared" si="21"/>
        <v>0.91208791208791207</v>
      </c>
      <c r="R269" s="350"/>
    </row>
    <row r="270" spans="1:18" s="92" customFormat="1">
      <c r="A270" s="519" t="s">
        <v>4</v>
      </c>
      <c r="B270" s="346" t="s">
        <v>1958</v>
      </c>
      <c r="C270" s="346" t="s">
        <v>1956</v>
      </c>
      <c r="D270" s="526" t="s">
        <v>137</v>
      </c>
      <c r="E270" s="346" t="s">
        <v>1929</v>
      </c>
      <c r="F270" s="389" t="s">
        <v>11</v>
      </c>
      <c r="G270" s="460" t="s">
        <v>5</v>
      </c>
      <c r="H270" s="460" t="s">
        <v>29</v>
      </c>
      <c r="I270" s="348"/>
      <c r="J270" s="460" t="s">
        <v>66</v>
      </c>
      <c r="K270" s="527">
        <v>100</v>
      </c>
      <c r="L270" s="524"/>
      <c r="M270" s="348">
        <v>12</v>
      </c>
      <c r="N270" s="348">
        <v>1</v>
      </c>
      <c r="O270" s="351">
        <f t="shared" si="20"/>
        <v>8.3333333333333329E-2</v>
      </c>
      <c r="P270" s="458">
        <v>8.3333333333333321</v>
      </c>
      <c r="Q270" s="352">
        <f t="shared" si="21"/>
        <v>8.3333333333333329E-2</v>
      </c>
      <c r="R270" s="350"/>
    </row>
    <row r="271" spans="1:18" s="92" customFormat="1">
      <c r="A271" s="519" t="s">
        <v>4</v>
      </c>
      <c r="B271" s="346" t="s">
        <v>3199</v>
      </c>
      <c r="C271" s="346" t="s">
        <v>1956</v>
      </c>
      <c r="D271" s="526" t="s">
        <v>137</v>
      </c>
      <c r="E271" s="346" t="s">
        <v>1929</v>
      </c>
      <c r="F271" s="389" t="s">
        <v>11</v>
      </c>
      <c r="G271" s="460" t="s">
        <v>5</v>
      </c>
      <c r="H271" s="460" t="s">
        <v>29</v>
      </c>
      <c r="I271" s="348"/>
      <c r="J271" s="460" t="s">
        <v>66</v>
      </c>
      <c r="K271" s="527">
        <v>100</v>
      </c>
      <c r="L271" s="524"/>
      <c r="M271" s="348">
        <v>3</v>
      </c>
      <c r="N271" s="348">
        <v>2</v>
      </c>
      <c r="O271" s="351">
        <f t="shared" si="20"/>
        <v>0.66666666666666663</v>
      </c>
      <c r="P271" s="458">
        <v>66.666666666666657</v>
      </c>
      <c r="Q271" s="352">
        <f t="shared" si="21"/>
        <v>0.66666666666666663</v>
      </c>
      <c r="R271" s="350"/>
    </row>
    <row r="272" spans="1:18" s="92" customFormat="1">
      <c r="A272" s="519" t="s">
        <v>4</v>
      </c>
      <c r="B272" s="346" t="s">
        <v>1957</v>
      </c>
      <c r="C272" s="346" t="s">
        <v>1959</v>
      </c>
      <c r="D272" s="526" t="s">
        <v>137</v>
      </c>
      <c r="E272" s="346" t="s">
        <v>1929</v>
      </c>
      <c r="F272" s="389" t="s">
        <v>11</v>
      </c>
      <c r="G272" s="460" t="s">
        <v>6</v>
      </c>
      <c r="H272" s="460" t="s">
        <v>29</v>
      </c>
      <c r="I272" s="348"/>
      <c r="J272" s="460" t="s">
        <v>66</v>
      </c>
      <c r="K272" s="527">
        <v>17.073170731707318</v>
      </c>
      <c r="L272" s="524"/>
      <c r="M272" s="348">
        <v>41</v>
      </c>
      <c r="N272" s="348">
        <v>6</v>
      </c>
      <c r="O272" s="351">
        <f t="shared" si="20"/>
        <v>0.14634146341463414</v>
      </c>
      <c r="P272" s="458">
        <v>85.714285714285708</v>
      </c>
      <c r="Q272" s="352">
        <f t="shared" si="21"/>
        <v>0.8571428571428571</v>
      </c>
      <c r="R272" s="350"/>
    </row>
    <row r="273" spans="1:18" s="92" customFormat="1">
      <c r="A273" s="519" t="s">
        <v>4</v>
      </c>
      <c r="B273" s="346" t="s">
        <v>3200</v>
      </c>
      <c r="C273" s="346" t="s">
        <v>1959</v>
      </c>
      <c r="D273" s="526" t="s">
        <v>137</v>
      </c>
      <c r="E273" s="346" t="s">
        <v>1929</v>
      </c>
      <c r="F273" s="389" t="s">
        <v>11</v>
      </c>
      <c r="G273" s="460" t="s">
        <v>5</v>
      </c>
      <c r="H273" s="460" t="s">
        <v>29</v>
      </c>
      <c r="I273" s="348"/>
      <c r="J273" s="460" t="s">
        <v>66</v>
      </c>
      <c r="K273" s="527">
        <v>100</v>
      </c>
      <c r="L273" s="524"/>
      <c r="M273" s="348">
        <v>7</v>
      </c>
      <c r="N273" s="348">
        <v>5</v>
      </c>
      <c r="O273" s="351">
        <f t="shared" si="20"/>
        <v>0.7142857142857143</v>
      </c>
      <c r="P273" s="458">
        <v>71.428571428571431</v>
      </c>
      <c r="Q273" s="352">
        <f t="shared" si="21"/>
        <v>0.7142857142857143</v>
      </c>
      <c r="R273" s="350" t="s">
        <v>3192</v>
      </c>
    </row>
    <row r="274" spans="1:18" s="92" customFormat="1">
      <c r="A274" s="519" t="s">
        <v>4</v>
      </c>
      <c r="B274" s="346" t="s">
        <v>1957</v>
      </c>
      <c r="C274" s="346" t="s">
        <v>1960</v>
      </c>
      <c r="D274" s="526" t="s">
        <v>137</v>
      </c>
      <c r="E274" s="346" t="s">
        <v>1929</v>
      </c>
      <c r="F274" s="389" t="s">
        <v>11</v>
      </c>
      <c r="G274" s="460" t="s">
        <v>5</v>
      </c>
      <c r="H274" s="460" t="s">
        <v>29</v>
      </c>
      <c r="I274" s="348"/>
      <c r="J274" s="460" t="s">
        <v>66</v>
      </c>
      <c r="K274" s="524">
        <v>100</v>
      </c>
      <c r="L274" s="524"/>
      <c r="M274" s="348">
        <v>8</v>
      </c>
      <c r="N274" s="348">
        <v>5</v>
      </c>
      <c r="O274" s="351">
        <f t="shared" si="20"/>
        <v>0.625</v>
      </c>
      <c r="P274" s="458">
        <v>62.5</v>
      </c>
      <c r="Q274" s="352">
        <f t="shared" si="21"/>
        <v>0.625</v>
      </c>
      <c r="R274" s="350"/>
    </row>
    <row r="275" spans="1:18" s="92" customFormat="1">
      <c r="A275" s="519" t="s">
        <v>4</v>
      </c>
      <c r="B275" s="346" t="s">
        <v>3199</v>
      </c>
      <c r="C275" s="346" t="s">
        <v>1960</v>
      </c>
      <c r="D275" s="526" t="s">
        <v>137</v>
      </c>
      <c r="E275" s="346" t="s">
        <v>1929</v>
      </c>
      <c r="F275" s="389" t="s">
        <v>11</v>
      </c>
      <c r="G275" s="460" t="s">
        <v>6</v>
      </c>
      <c r="H275" s="460" t="s">
        <v>29</v>
      </c>
      <c r="I275" s="348"/>
      <c r="J275" s="460" t="s">
        <v>66</v>
      </c>
      <c r="K275" s="527">
        <v>10.923076923076923</v>
      </c>
      <c r="L275" s="524"/>
      <c r="M275" s="348">
        <v>650</v>
      </c>
      <c r="N275" s="348">
        <v>48</v>
      </c>
      <c r="O275" s="351">
        <f t="shared" si="20"/>
        <v>7.3846153846153853E-2</v>
      </c>
      <c r="P275" s="458">
        <v>67.605633802816897</v>
      </c>
      <c r="Q275" s="352">
        <f t="shared" si="21"/>
        <v>0.676056338028169</v>
      </c>
      <c r="R275" s="350" t="s">
        <v>3192</v>
      </c>
    </row>
    <row r="276" spans="1:18" s="92" customFormat="1">
      <c r="A276" s="519" t="s">
        <v>4</v>
      </c>
      <c r="B276" s="346" t="s">
        <v>3194</v>
      </c>
      <c r="C276" s="346" t="s">
        <v>692</v>
      </c>
      <c r="D276" s="526" t="s">
        <v>137</v>
      </c>
      <c r="E276" s="346" t="s">
        <v>1929</v>
      </c>
      <c r="F276" s="389" t="s">
        <v>11</v>
      </c>
      <c r="G276" s="460" t="s">
        <v>5</v>
      </c>
      <c r="H276" s="460" t="s">
        <v>29</v>
      </c>
      <c r="I276" s="348"/>
      <c r="J276" s="460" t="s">
        <v>66</v>
      </c>
      <c r="K276" s="524">
        <v>100</v>
      </c>
      <c r="L276" s="524"/>
      <c r="M276" s="348">
        <v>4</v>
      </c>
      <c r="N276" s="348">
        <v>3</v>
      </c>
      <c r="O276" s="351">
        <f t="shared" si="20"/>
        <v>0.75</v>
      </c>
      <c r="P276" s="348">
        <v>75</v>
      </c>
      <c r="Q276" s="352">
        <f t="shared" si="21"/>
        <v>0.75</v>
      </c>
      <c r="R276" s="350" t="s">
        <v>3192</v>
      </c>
    </row>
    <row r="277" spans="1:18" s="92" customFormat="1">
      <c r="A277" s="519" t="s">
        <v>4</v>
      </c>
      <c r="B277" s="346" t="s">
        <v>3200</v>
      </c>
      <c r="C277" s="346" t="s">
        <v>1961</v>
      </c>
      <c r="D277" s="526" t="s">
        <v>137</v>
      </c>
      <c r="E277" s="346" t="s">
        <v>1929</v>
      </c>
      <c r="F277" s="389" t="s">
        <v>11</v>
      </c>
      <c r="G277" s="460" t="s">
        <v>5</v>
      </c>
      <c r="H277" s="460" t="s">
        <v>29</v>
      </c>
      <c r="I277" s="348"/>
      <c r="J277" s="460" t="s">
        <v>66</v>
      </c>
      <c r="K277" s="524">
        <v>100</v>
      </c>
      <c r="L277" s="524"/>
      <c r="M277" s="348">
        <v>10</v>
      </c>
      <c r="N277" s="348">
        <v>7</v>
      </c>
      <c r="O277" s="351">
        <f t="shared" si="20"/>
        <v>0.7</v>
      </c>
      <c r="P277" s="348">
        <v>70</v>
      </c>
      <c r="Q277" s="352">
        <f t="shared" si="21"/>
        <v>0.7</v>
      </c>
      <c r="R277" s="350" t="s">
        <v>3192</v>
      </c>
    </row>
    <row r="278" spans="1:18" s="92" customFormat="1">
      <c r="A278" s="519" t="s">
        <v>4</v>
      </c>
      <c r="B278" s="346" t="s">
        <v>3201</v>
      </c>
      <c r="C278" s="346" t="s">
        <v>1962</v>
      </c>
      <c r="D278" s="526" t="s">
        <v>137</v>
      </c>
      <c r="E278" s="346" t="s">
        <v>1929</v>
      </c>
      <c r="F278" s="389" t="s">
        <v>11</v>
      </c>
      <c r="G278" s="460" t="s">
        <v>5</v>
      </c>
      <c r="H278" s="460" t="s">
        <v>29</v>
      </c>
      <c r="I278" s="348"/>
      <c r="J278" s="460" t="s">
        <v>66</v>
      </c>
      <c r="K278" s="524">
        <v>100</v>
      </c>
      <c r="L278" s="524"/>
      <c r="M278" s="348">
        <v>28</v>
      </c>
      <c r="N278" s="348">
        <v>19</v>
      </c>
      <c r="O278" s="351">
        <f t="shared" si="20"/>
        <v>0.6785714285714286</v>
      </c>
      <c r="P278" s="458">
        <v>67.857142857142861</v>
      </c>
      <c r="Q278" s="352">
        <f t="shared" si="21"/>
        <v>0.6785714285714286</v>
      </c>
      <c r="R278" s="350" t="s">
        <v>3192</v>
      </c>
    </row>
    <row r="279" spans="1:18" s="92" customFormat="1">
      <c r="A279" s="646" t="s">
        <v>4</v>
      </c>
      <c r="B279" s="346" t="s">
        <v>3193</v>
      </c>
      <c r="C279" s="346" t="s">
        <v>1963</v>
      </c>
      <c r="D279" s="526" t="s">
        <v>137</v>
      </c>
      <c r="E279" s="346" t="s">
        <v>1929</v>
      </c>
      <c r="F279" s="389" t="s">
        <v>11</v>
      </c>
      <c r="G279" s="460" t="s">
        <v>5</v>
      </c>
      <c r="H279" s="460" t="s">
        <v>29</v>
      </c>
      <c r="I279" s="348"/>
      <c r="J279" s="460" t="s">
        <v>66</v>
      </c>
      <c r="K279" s="524">
        <v>100</v>
      </c>
      <c r="L279" s="524"/>
      <c r="M279" s="348">
        <v>8</v>
      </c>
      <c r="N279" s="348">
        <v>7</v>
      </c>
      <c r="O279" s="351">
        <f t="shared" si="20"/>
        <v>0.875</v>
      </c>
      <c r="P279" s="458">
        <v>87.5</v>
      </c>
      <c r="Q279" s="352">
        <f t="shared" si="21"/>
        <v>0.875</v>
      </c>
      <c r="R279" s="350" t="s">
        <v>3192</v>
      </c>
    </row>
    <row r="280" spans="1:18" s="92" customFormat="1">
      <c r="A280" s="519" t="s">
        <v>4</v>
      </c>
      <c r="B280" s="346" t="s">
        <v>3193</v>
      </c>
      <c r="C280" s="346" t="s">
        <v>1766</v>
      </c>
      <c r="D280" s="526" t="s">
        <v>137</v>
      </c>
      <c r="E280" s="346" t="s">
        <v>1968</v>
      </c>
      <c r="F280" s="389" t="s">
        <v>11</v>
      </c>
      <c r="G280" s="460" t="s">
        <v>5</v>
      </c>
      <c r="H280" s="460" t="s">
        <v>29</v>
      </c>
      <c r="I280" s="348"/>
      <c r="J280" s="460" t="s">
        <v>66</v>
      </c>
      <c r="K280" s="524">
        <v>100</v>
      </c>
      <c r="L280" s="524"/>
      <c r="M280" s="348">
        <v>3</v>
      </c>
      <c r="N280" s="348">
        <v>2</v>
      </c>
      <c r="O280" s="351">
        <f>N280/M280</f>
        <v>0.66666666666666663</v>
      </c>
      <c r="P280" s="458">
        <v>66.666666666666657</v>
      </c>
      <c r="Q280" s="352">
        <f>N280/(M280*K280/100)</f>
        <v>0.66666666666666663</v>
      </c>
      <c r="R280" s="350" t="s">
        <v>3192</v>
      </c>
    </row>
    <row r="281" spans="1:18" s="92" customFormat="1">
      <c r="A281" s="519" t="s">
        <v>4</v>
      </c>
      <c r="B281" s="346" t="s">
        <v>3194</v>
      </c>
      <c r="C281" s="346" t="s">
        <v>1950</v>
      </c>
      <c r="D281" s="526" t="s">
        <v>137</v>
      </c>
      <c r="E281" s="346" t="s">
        <v>1968</v>
      </c>
      <c r="F281" s="389" t="s">
        <v>11</v>
      </c>
      <c r="G281" s="460" t="s">
        <v>6</v>
      </c>
      <c r="H281" s="460" t="s">
        <v>29</v>
      </c>
      <c r="I281" s="348"/>
      <c r="J281" s="460" t="s">
        <v>66</v>
      </c>
      <c r="K281" s="527">
        <v>38.554216867469883</v>
      </c>
      <c r="L281" s="524"/>
      <c r="M281" s="348">
        <v>83</v>
      </c>
      <c r="N281" s="348">
        <v>29</v>
      </c>
      <c r="O281" s="351">
        <f t="shared" ref="O281:O304" si="22">N281/M281</f>
        <v>0.3493975903614458</v>
      </c>
      <c r="P281" s="348">
        <v>90.625</v>
      </c>
      <c r="Q281" s="352">
        <f t="shared" ref="Q281:Q304" si="23">N281/(M281*K281/100)</f>
        <v>0.90624999999999978</v>
      </c>
      <c r="R281" s="350" t="s">
        <v>3192</v>
      </c>
    </row>
    <row r="282" spans="1:18" s="92" customFormat="1">
      <c r="A282" s="519" t="s">
        <v>4</v>
      </c>
      <c r="B282" s="346" t="s">
        <v>3195</v>
      </c>
      <c r="C282" s="346" t="s">
        <v>1950</v>
      </c>
      <c r="D282" s="526" t="s">
        <v>137</v>
      </c>
      <c r="E282" s="346" t="s">
        <v>1968</v>
      </c>
      <c r="F282" s="389" t="s">
        <v>11</v>
      </c>
      <c r="G282" s="460" t="s">
        <v>5</v>
      </c>
      <c r="H282" s="460" t="s">
        <v>29</v>
      </c>
      <c r="I282" s="348"/>
      <c r="J282" s="460" t="s">
        <v>66</v>
      </c>
      <c r="K282" s="527">
        <v>100</v>
      </c>
      <c r="L282" s="524"/>
      <c r="M282" s="348">
        <v>3</v>
      </c>
      <c r="N282" s="348">
        <v>1</v>
      </c>
      <c r="O282" s="351">
        <f t="shared" si="22"/>
        <v>0.33333333333333331</v>
      </c>
      <c r="P282" s="458">
        <v>33.333333333333329</v>
      </c>
      <c r="Q282" s="352">
        <f t="shared" si="23"/>
        <v>0.33333333333333331</v>
      </c>
      <c r="R282" s="350"/>
    </row>
    <row r="283" spans="1:18" s="92" customFormat="1">
      <c r="A283" s="519" t="s">
        <v>4</v>
      </c>
      <c r="B283" s="346" t="s">
        <v>3196</v>
      </c>
      <c r="C283" s="346" t="s">
        <v>1951</v>
      </c>
      <c r="D283" s="526" t="s">
        <v>137</v>
      </c>
      <c r="E283" s="346" t="s">
        <v>1968</v>
      </c>
      <c r="F283" s="389" t="s">
        <v>11</v>
      </c>
      <c r="G283" s="460" t="s">
        <v>5</v>
      </c>
      <c r="H283" s="460" t="s">
        <v>29</v>
      </c>
      <c r="I283" s="348"/>
      <c r="J283" s="460" t="s">
        <v>66</v>
      </c>
      <c r="K283" s="524">
        <v>100</v>
      </c>
      <c r="L283" s="524"/>
      <c r="M283" s="348">
        <v>25</v>
      </c>
      <c r="N283" s="348">
        <v>25</v>
      </c>
      <c r="O283" s="351">
        <f t="shared" si="22"/>
        <v>1</v>
      </c>
      <c r="P283" s="348">
        <v>100</v>
      </c>
      <c r="Q283" s="352">
        <f t="shared" si="23"/>
        <v>1</v>
      </c>
      <c r="R283" s="350"/>
    </row>
    <row r="284" spans="1:18" s="92" customFormat="1">
      <c r="A284" s="519" t="s">
        <v>4</v>
      </c>
      <c r="B284" s="346" t="s">
        <v>3193</v>
      </c>
      <c r="C284" s="346" t="s">
        <v>1951</v>
      </c>
      <c r="D284" s="526" t="s">
        <v>137</v>
      </c>
      <c r="E284" s="346" t="s">
        <v>1968</v>
      </c>
      <c r="F284" s="389" t="s">
        <v>11</v>
      </c>
      <c r="G284" s="460" t="s">
        <v>5</v>
      </c>
      <c r="H284" s="460" t="s">
        <v>29</v>
      </c>
      <c r="I284" s="348"/>
      <c r="J284" s="460" t="s">
        <v>66</v>
      </c>
      <c r="K284" s="524">
        <v>100</v>
      </c>
      <c r="L284" s="524"/>
      <c r="M284" s="348">
        <v>6</v>
      </c>
      <c r="N284" s="348">
        <v>4</v>
      </c>
      <c r="O284" s="351">
        <f t="shared" si="22"/>
        <v>0.66666666666666663</v>
      </c>
      <c r="P284" s="458">
        <v>66.666666666666657</v>
      </c>
      <c r="Q284" s="352">
        <f t="shared" si="23"/>
        <v>0.66666666666666663</v>
      </c>
      <c r="R284" s="350" t="s">
        <v>3192</v>
      </c>
    </row>
    <row r="285" spans="1:18" s="92" customFormat="1">
      <c r="A285" s="519" t="s">
        <v>4</v>
      </c>
      <c r="B285" s="346" t="s">
        <v>3195</v>
      </c>
      <c r="C285" s="346" t="s">
        <v>1951</v>
      </c>
      <c r="D285" s="526" t="s">
        <v>137</v>
      </c>
      <c r="E285" s="346" t="s">
        <v>1968</v>
      </c>
      <c r="F285" s="389" t="s">
        <v>11</v>
      </c>
      <c r="G285" s="460" t="s">
        <v>5</v>
      </c>
      <c r="H285" s="460" t="s">
        <v>29</v>
      </c>
      <c r="I285" s="348"/>
      <c r="J285" s="460" t="s">
        <v>66</v>
      </c>
      <c r="K285" s="524">
        <v>100</v>
      </c>
      <c r="L285" s="524"/>
      <c r="M285" s="348">
        <v>4</v>
      </c>
      <c r="N285" s="348">
        <v>4</v>
      </c>
      <c r="O285" s="351">
        <f t="shared" si="22"/>
        <v>1</v>
      </c>
      <c r="P285" s="348">
        <v>100</v>
      </c>
      <c r="Q285" s="352">
        <f t="shared" si="23"/>
        <v>1</v>
      </c>
      <c r="R285" s="350"/>
    </row>
    <row r="286" spans="1:18" s="92" customFormat="1">
      <c r="A286" s="519" t="s">
        <v>4</v>
      </c>
      <c r="B286" s="346" t="s">
        <v>3197</v>
      </c>
      <c r="C286" s="346" t="s">
        <v>1952</v>
      </c>
      <c r="D286" s="526" t="s">
        <v>137</v>
      </c>
      <c r="E286" s="346" t="s">
        <v>1968</v>
      </c>
      <c r="F286" s="389" t="s">
        <v>11</v>
      </c>
      <c r="G286" s="460" t="s">
        <v>6</v>
      </c>
      <c r="H286" s="460" t="s">
        <v>29</v>
      </c>
      <c r="I286" s="348"/>
      <c r="J286" s="460" t="s">
        <v>66</v>
      </c>
      <c r="K286" s="527">
        <v>27.777777777777779</v>
      </c>
      <c r="L286" s="524"/>
      <c r="M286" s="348">
        <v>72</v>
      </c>
      <c r="N286" s="348">
        <v>18</v>
      </c>
      <c r="O286" s="351">
        <f t="shared" si="22"/>
        <v>0.25</v>
      </c>
      <c r="P286" s="348">
        <v>90</v>
      </c>
      <c r="Q286" s="352">
        <f t="shared" si="23"/>
        <v>0.9</v>
      </c>
      <c r="R286" s="350"/>
    </row>
    <row r="287" spans="1:18" s="92" customFormat="1">
      <c r="A287" s="519" t="s">
        <v>4</v>
      </c>
      <c r="B287" s="346" t="s">
        <v>3194</v>
      </c>
      <c r="C287" s="346" t="s">
        <v>1952</v>
      </c>
      <c r="D287" s="526" t="s">
        <v>137</v>
      </c>
      <c r="E287" s="346" t="s">
        <v>1968</v>
      </c>
      <c r="F287" s="389" t="s">
        <v>11</v>
      </c>
      <c r="G287" s="460" t="s">
        <v>5</v>
      </c>
      <c r="H287" s="460" t="s">
        <v>29</v>
      </c>
      <c r="I287" s="348"/>
      <c r="J287" s="460" t="s">
        <v>66</v>
      </c>
      <c r="K287" s="524">
        <v>100</v>
      </c>
      <c r="L287" s="524"/>
      <c r="M287" s="348">
        <v>6</v>
      </c>
      <c r="N287" s="348">
        <v>6</v>
      </c>
      <c r="O287" s="351">
        <f t="shared" si="22"/>
        <v>1</v>
      </c>
      <c r="P287" s="348">
        <v>100</v>
      </c>
      <c r="Q287" s="352">
        <f t="shared" si="23"/>
        <v>1</v>
      </c>
      <c r="R287" s="350"/>
    </row>
    <row r="288" spans="1:18" s="92" customFormat="1">
      <c r="A288" s="519" t="s">
        <v>4</v>
      </c>
      <c r="B288" s="346" t="s">
        <v>3196</v>
      </c>
      <c r="C288" s="346" t="s">
        <v>1953</v>
      </c>
      <c r="D288" s="526" t="s">
        <v>137</v>
      </c>
      <c r="E288" s="346" t="s">
        <v>1968</v>
      </c>
      <c r="F288" s="389" t="s">
        <v>11</v>
      </c>
      <c r="G288" s="460" t="s">
        <v>5</v>
      </c>
      <c r="H288" s="460" t="s">
        <v>29</v>
      </c>
      <c r="I288" s="348"/>
      <c r="J288" s="460" t="s">
        <v>66</v>
      </c>
      <c r="K288" s="524">
        <v>100</v>
      </c>
      <c r="L288" s="524"/>
      <c r="M288" s="348">
        <v>4</v>
      </c>
      <c r="N288" s="348">
        <v>4</v>
      </c>
      <c r="O288" s="351">
        <f t="shared" si="22"/>
        <v>1</v>
      </c>
      <c r="P288" s="348">
        <v>100</v>
      </c>
      <c r="Q288" s="352">
        <f t="shared" si="23"/>
        <v>1</v>
      </c>
      <c r="R288" s="350"/>
    </row>
    <row r="289" spans="1:18" s="92" customFormat="1">
      <c r="A289" s="519" t="s">
        <v>4</v>
      </c>
      <c r="B289" s="346" t="s">
        <v>3194</v>
      </c>
      <c r="C289" s="346" t="s">
        <v>1765</v>
      </c>
      <c r="D289" s="526" t="s">
        <v>137</v>
      </c>
      <c r="E289" s="346" t="s">
        <v>1968</v>
      </c>
      <c r="F289" s="389" t="s">
        <v>11</v>
      </c>
      <c r="G289" s="460" t="s">
        <v>5</v>
      </c>
      <c r="H289" s="460" t="s">
        <v>29</v>
      </c>
      <c r="I289" s="348"/>
      <c r="J289" s="460" t="s">
        <v>66</v>
      </c>
      <c r="K289" s="524">
        <v>100</v>
      </c>
      <c r="L289" s="524"/>
      <c r="M289" s="348">
        <v>4</v>
      </c>
      <c r="N289" s="348">
        <v>4</v>
      </c>
      <c r="O289" s="351">
        <f t="shared" si="22"/>
        <v>1</v>
      </c>
      <c r="P289" s="348">
        <v>100</v>
      </c>
      <c r="Q289" s="352">
        <f t="shared" si="23"/>
        <v>1</v>
      </c>
      <c r="R289" s="350" t="s">
        <v>3192</v>
      </c>
    </row>
    <row r="290" spans="1:18" s="92" customFormat="1">
      <c r="A290" s="519" t="s">
        <v>4</v>
      </c>
      <c r="B290" s="346" t="s">
        <v>3194</v>
      </c>
      <c r="C290" s="346" t="s">
        <v>1954</v>
      </c>
      <c r="D290" s="526" t="s">
        <v>137</v>
      </c>
      <c r="E290" s="346" t="s">
        <v>1968</v>
      </c>
      <c r="F290" s="389" t="s">
        <v>11</v>
      </c>
      <c r="G290" s="460" t="s">
        <v>5</v>
      </c>
      <c r="H290" s="460" t="s">
        <v>29</v>
      </c>
      <c r="I290" s="348"/>
      <c r="J290" s="460" t="s">
        <v>66</v>
      </c>
      <c r="K290" s="527">
        <v>100</v>
      </c>
      <c r="L290" s="524"/>
      <c r="M290" s="348">
        <v>6</v>
      </c>
      <c r="N290" s="348">
        <v>4</v>
      </c>
      <c r="O290" s="351">
        <f t="shared" si="22"/>
        <v>0.66666666666666663</v>
      </c>
      <c r="P290" s="458">
        <v>66.666666666666657</v>
      </c>
      <c r="Q290" s="352">
        <f t="shared" si="23"/>
        <v>0.66666666666666663</v>
      </c>
      <c r="R290" s="350" t="s">
        <v>3192</v>
      </c>
    </row>
    <row r="291" spans="1:18" s="92" customFormat="1">
      <c r="A291" s="519" t="s">
        <v>4</v>
      </c>
      <c r="B291" s="346" t="s">
        <v>3198</v>
      </c>
      <c r="C291" s="346" t="s">
        <v>1954</v>
      </c>
      <c r="D291" s="526" t="s">
        <v>137</v>
      </c>
      <c r="E291" s="346" t="s">
        <v>1968</v>
      </c>
      <c r="F291" s="389" t="s">
        <v>11</v>
      </c>
      <c r="G291" s="460" t="s">
        <v>5</v>
      </c>
      <c r="H291" s="460" t="s">
        <v>29</v>
      </c>
      <c r="I291" s="348"/>
      <c r="J291" s="460" t="s">
        <v>66</v>
      </c>
      <c r="K291" s="524">
        <v>100</v>
      </c>
      <c r="L291" s="524"/>
      <c r="M291" s="348">
        <v>3</v>
      </c>
      <c r="N291" s="348">
        <v>3</v>
      </c>
      <c r="O291" s="351">
        <f t="shared" si="22"/>
        <v>1</v>
      </c>
      <c r="P291" s="348">
        <v>100</v>
      </c>
      <c r="Q291" s="352">
        <f t="shared" si="23"/>
        <v>1</v>
      </c>
      <c r="R291" s="350"/>
    </row>
    <row r="292" spans="1:18" s="92" customFormat="1">
      <c r="A292" s="519" t="s">
        <v>4</v>
      </c>
      <c r="B292" s="346" t="s">
        <v>3194</v>
      </c>
      <c r="C292" s="346" t="s">
        <v>1955</v>
      </c>
      <c r="D292" s="526" t="s">
        <v>137</v>
      </c>
      <c r="E292" s="346" t="s">
        <v>1968</v>
      </c>
      <c r="F292" s="389" t="s">
        <v>11</v>
      </c>
      <c r="G292" s="460" t="s">
        <v>5</v>
      </c>
      <c r="H292" s="460" t="s">
        <v>29</v>
      </c>
      <c r="I292" s="348"/>
      <c r="J292" s="460" t="s">
        <v>66</v>
      </c>
      <c r="K292" s="524">
        <v>100</v>
      </c>
      <c r="L292" s="524"/>
      <c r="M292" s="348">
        <v>10</v>
      </c>
      <c r="N292" s="348">
        <v>7</v>
      </c>
      <c r="O292" s="351">
        <f t="shared" si="22"/>
        <v>0.7</v>
      </c>
      <c r="P292" s="348">
        <v>70</v>
      </c>
      <c r="Q292" s="352">
        <f t="shared" si="23"/>
        <v>0.7</v>
      </c>
      <c r="R292" s="350"/>
    </row>
    <row r="293" spans="1:18" s="92" customFormat="1">
      <c r="A293" s="519" t="s">
        <v>4</v>
      </c>
      <c r="B293" s="346" t="s">
        <v>3193</v>
      </c>
      <c r="C293" s="346" t="s">
        <v>1955</v>
      </c>
      <c r="D293" s="526" t="s">
        <v>137</v>
      </c>
      <c r="E293" s="346" t="s">
        <v>1968</v>
      </c>
      <c r="F293" s="389" t="s">
        <v>11</v>
      </c>
      <c r="G293" s="460" t="s">
        <v>5</v>
      </c>
      <c r="H293" s="460" t="s">
        <v>29</v>
      </c>
      <c r="I293" s="348"/>
      <c r="J293" s="460" t="s">
        <v>66</v>
      </c>
      <c r="K293" s="524">
        <v>100</v>
      </c>
      <c r="L293" s="524"/>
      <c r="M293" s="348">
        <v>4</v>
      </c>
      <c r="N293" s="348">
        <v>3</v>
      </c>
      <c r="O293" s="351">
        <f t="shared" si="22"/>
        <v>0.75</v>
      </c>
      <c r="P293" s="348">
        <v>75</v>
      </c>
      <c r="Q293" s="352">
        <f t="shared" si="23"/>
        <v>0.75</v>
      </c>
      <c r="R293" s="350" t="s">
        <v>3192</v>
      </c>
    </row>
    <row r="294" spans="1:18" s="92" customFormat="1">
      <c r="A294" s="519" t="s">
        <v>4</v>
      </c>
      <c r="B294" s="346" t="s">
        <v>1957</v>
      </c>
      <c r="C294" s="346" t="s">
        <v>1956</v>
      </c>
      <c r="D294" s="526" t="s">
        <v>137</v>
      </c>
      <c r="E294" s="346" t="s">
        <v>1968</v>
      </c>
      <c r="F294" s="389" t="s">
        <v>11</v>
      </c>
      <c r="G294" s="460" t="s">
        <v>6</v>
      </c>
      <c r="H294" s="460" t="s">
        <v>29</v>
      </c>
      <c r="I294" s="348"/>
      <c r="J294" s="460" t="s">
        <v>66</v>
      </c>
      <c r="K294" s="527">
        <v>4.666666666666667</v>
      </c>
      <c r="L294" s="524"/>
      <c r="M294" s="348">
        <v>1950</v>
      </c>
      <c r="N294" s="348">
        <v>83</v>
      </c>
      <c r="O294" s="351">
        <f t="shared" si="22"/>
        <v>4.2564102564102563E-2</v>
      </c>
      <c r="P294" s="458">
        <v>91.208791208791212</v>
      </c>
      <c r="Q294" s="352">
        <f t="shared" si="23"/>
        <v>0.91208791208791207</v>
      </c>
      <c r="R294" s="350"/>
    </row>
    <row r="295" spans="1:18" s="92" customFormat="1">
      <c r="A295" s="519" t="s">
        <v>4</v>
      </c>
      <c r="B295" s="346" t="s">
        <v>1958</v>
      </c>
      <c r="C295" s="346" t="s">
        <v>1956</v>
      </c>
      <c r="D295" s="526" t="s">
        <v>137</v>
      </c>
      <c r="E295" s="346" t="s">
        <v>1968</v>
      </c>
      <c r="F295" s="389" t="s">
        <v>11</v>
      </c>
      <c r="G295" s="460" t="s">
        <v>5</v>
      </c>
      <c r="H295" s="460" t="s">
        <v>29</v>
      </c>
      <c r="I295" s="348"/>
      <c r="J295" s="460" t="s">
        <v>66</v>
      </c>
      <c r="K295" s="527">
        <v>100</v>
      </c>
      <c r="L295" s="524"/>
      <c r="M295" s="348">
        <v>12</v>
      </c>
      <c r="N295" s="348">
        <v>1</v>
      </c>
      <c r="O295" s="351">
        <f t="shared" si="22"/>
        <v>8.3333333333333329E-2</v>
      </c>
      <c r="P295" s="458">
        <v>8.3333333333333321</v>
      </c>
      <c r="Q295" s="352">
        <f t="shared" si="23"/>
        <v>8.3333333333333329E-2</v>
      </c>
      <c r="R295" s="350"/>
    </row>
    <row r="296" spans="1:18" s="92" customFormat="1">
      <c r="A296" s="519" t="s">
        <v>4</v>
      </c>
      <c r="B296" s="346" t="s">
        <v>3199</v>
      </c>
      <c r="C296" s="346" t="s">
        <v>1956</v>
      </c>
      <c r="D296" s="526" t="s">
        <v>137</v>
      </c>
      <c r="E296" s="346" t="s">
        <v>1968</v>
      </c>
      <c r="F296" s="389" t="s">
        <v>11</v>
      </c>
      <c r="G296" s="460" t="s">
        <v>5</v>
      </c>
      <c r="H296" s="460" t="s">
        <v>29</v>
      </c>
      <c r="I296" s="348"/>
      <c r="J296" s="460" t="s">
        <v>66</v>
      </c>
      <c r="K296" s="527">
        <v>100</v>
      </c>
      <c r="L296" s="524"/>
      <c r="M296" s="348">
        <v>3</v>
      </c>
      <c r="N296" s="348">
        <v>2</v>
      </c>
      <c r="O296" s="351">
        <f t="shared" si="22"/>
        <v>0.66666666666666663</v>
      </c>
      <c r="P296" s="458">
        <v>66.666666666666657</v>
      </c>
      <c r="Q296" s="352">
        <f t="shared" si="23"/>
        <v>0.66666666666666663</v>
      </c>
      <c r="R296" s="350"/>
    </row>
    <row r="297" spans="1:18" s="92" customFormat="1">
      <c r="A297" s="519" t="s">
        <v>4</v>
      </c>
      <c r="B297" s="346" t="s">
        <v>1957</v>
      </c>
      <c r="C297" s="346" t="s">
        <v>1959</v>
      </c>
      <c r="D297" s="526" t="s">
        <v>137</v>
      </c>
      <c r="E297" s="346" t="s">
        <v>1968</v>
      </c>
      <c r="F297" s="389" t="s">
        <v>11</v>
      </c>
      <c r="G297" s="460" t="s">
        <v>6</v>
      </c>
      <c r="H297" s="460" t="s">
        <v>29</v>
      </c>
      <c r="I297" s="348"/>
      <c r="J297" s="460" t="s">
        <v>66</v>
      </c>
      <c r="K297" s="527">
        <v>17.073170731707318</v>
      </c>
      <c r="L297" s="524"/>
      <c r="M297" s="348">
        <v>41</v>
      </c>
      <c r="N297" s="348">
        <v>6</v>
      </c>
      <c r="O297" s="351">
        <f t="shared" si="22"/>
        <v>0.14634146341463414</v>
      </c>
      <c r="P297" s="458">
        <v>85.714285714285708</v>
      </c>
      <c r="Q297" s="352">
        <f t="shared" si="23"/>
        <v>0.8571428571428571</v>
      </c>
      <c r="R297" s="350"/>
    </row>
    <row r="298" spans="1:18" s="92" customFormat="1">
      <c r="A298" s="519" t="s">
        <v>4</v>
      </c>
      <c r="B298" s="346" t="s">
        <v>3200</v>
      </c>
      <c r="C298" s="346" t="s">
        <v>1959</v>
      </c>
      <c r="D298" s="526" t="s">
        <v>137</v>
      </c>
      <c r="E298" s="346" t="s">
        <v>1968</v>
      </c>
      <c r="F298" s="389" t="s">
        <v>11</v>
      </c>
      <c r="G298" s="460" t="s">
        <v>5</v>
      </c>
      <c r="H298" s="460" t="s">
        <v>29</v>
      </c>
      <c r="I298" s="348"/>
      <c r="J298" s="460" t="s">
        <v>66</v>
      </c>
      <c r="K298" s="527">
        <v>100</v>
      </c>
      <c r="L298" s="524"/>
      <c r="M298" s="348">
        <v>7</v>
      </c>
      <c r="N298" s="348">
        <v>5</v>
      </c>
      <c r="O298" s="351">
        <f t="shared" si="22"/>
        <v>0.7142857142857143</v>
      </c>
      <c r="P298" s="458">
        <v>71.428571428571431</v>
      </c>
      <c r="Q298" s="352">
        <f t="shared" si="23"/>
        <v>0.7142857142857143</v>
      </c>
      <c r="R298" s="350" t="s">
        <v>3192</v>
      </c>
    </row>
    <row r="299" spans="1:18" s="92" customFormat="1">
      <c r="A299" s="519" t="s">
        <v>4</v>
      </c>
      <c r="B299" s="346" t="s">
        <v>1957</v>
      </c>
      <c r="C299" s="346" t="s">
        <v>1960</v>
      </c>
      <c r="D299" s="526" t="s">
        <v>137</v>
      </c>
      <c r="E299" s="346" t="s">
        <v>1968</v>
      </c>
      <c r="F299" s="389" t="s">
        <v>11</v>
      </c>
      <c r="G299" s="460" t="s">
        <v>5</v>
      </c>
      <c r="H299" s="460" t="s">
        <v>29</v>
      </c>
      <c r="I299" s="348"/>
      <c r="J299" s="460" t="s">
        <v>66</v>
      </c>
      <c r="K299" s="524">
        <v>100</v>
      </c>
      <c r="L299" s="524"/>
      <c r="M299" s="348">
        <v>8</v>
      </c>
      <c r="N299" s="348">
        <v>5</v>
      </c>
      <c r="O299" s="351">
        <f t="shared" si="22"/>
        <v>0.625</v>
      </c>
      <c r="P299" s="458">
        <v>62.5</v>
      </c>
      <c r="Q299" s="352">
        <f t="shared" si="23"/>
        <v>0.625</v>
      </c>
      <c r="R299" s="350"/>
    </row>
    <row r="300" spans="1:18" s="92" customFormat="1">
      <c r="A300" s="519" t="s">
        <v>4</v>
      </c>
      <c r="B300" s="346" t="s">
        <v>3199</v>
      </c>
      <c r="C300" s="346" t="s">
        <v>1960</v>
      </c>
      <c r="D300" s="526" t="s">
        <v>137</v>
      </c>
      <c r="E300" s="346" t="s">
        <v>1968</v>
      </c>
      <c r="F300" s="389" t="s">
        <v>11</v>
      </c>
      <c r="G300" s="460" t="s">
        <v>6</v>
      </c>
      <c r="H300" s="460" t="s">
        <v>29</v>
      </c>
      <c r="I300" s="348"/>
      <c r="J300" s="460" t="s">
        <v>66</v>
      </c>
      <c r="K300" s="527">
        <v>10.923076923076923</v>
      </c>
      <c r="L300" s="524"/>
      <c r="M300" s="348">
        <v>650</v>
      </c>
      <c r="N300" s="348">
        <v>48</v>
      </c>
      <c r="O300" s="351">
        <f t="shared" si="22"/>
        <v>7.3846153846153853E-2</v>
      </c>
      <c r="P300" s="458">
        <v>67.605633802816897</v>
      </c>
      <c r="Q300" s="352">
        <f t="shared" si="23"/>
        <v>0.676056338028169</v>
      </c>
      <c r="R300" s="350" t="s">
        <v>3192</v>
      </c>
    </row>
    <row r="301" spans="1:18" s="92" customFormat="1">
      <c r="A301" s="519" t="s">
        <v>4</v>
      </c>
      <c r="B301" s="346" t="s">
        <v>3194</v>
      </c>
      <c r="C301" s="346" t="s">
        <v>692</v>
      </c>
      <c r="D301" s="526" t="s">
        <v>137</v>
      </c>
      <c r="E301" s="346" t="s">
        <v>1968</v>
      </c>
      <c r="F301" s="389" t="s">
        <v>11</v>
      </c>
      <c r="G301" s="460" t="s">
        <v>5</v>
      </c>
      <c r="H301" s="460" t="s">
        <v>29</v>
      </c>
      <c r="I301" s="348"/>
      <c r="J301" s="460" t="s">
        <v>66</v>
      </c>
      <c r="K301" s="524">
        <v>100</v>
      </c>
      <c r="L301" s="524"/>
      <c r="M301" s="348">
        <v>4</v>
      </c>
      <c r="N301" s="348">
        <v>3</v>
      </c>
      <c r="O301" s="351">
        <f t="shared" si="22"/>
        <v>0.75</v>
      </c>
      <c r="P301" s="348">
        <v>75</v>
      </c>
      <c r="Q301" s="352">
        <f t="shared" si="23"/>
        <v>0.75</v>
      </c>
      <c r="R301" s="350" t="s">
        <v>3192</v>
      </c>
    </row>
    <row r="302" spans="1:18" s="92" customFormat="1">
      <c r="A302" s="519" t="s">
        <v>4</v>
      </c>
      <c r="B302" s="346" t="s">
        <v>3200</v>
      </c>
      <c r="C302" s="346" t="s">
        <v>1961</v>
      </c>
      <c r="D302" s="526" t="s">
        <v>137</v>
      </c>
      <c r="E302" s="346" t="s">
        <v>1968</v>
      </c>
      <c r="F302" s="389" t="s">
        <v>11</v>
      </c>
      <c r="G302" s="460" t="s">
        <v>5</v>
      </c>
      <c r="H302" s="460" t="s">
        <v>29</v>
      </c>
      <c r="I302" s="348"/>
      <c r="J302" s="460" t="s">
        <v>66</v>
      </c>
      <c r="K302" s="524">
        <v>100</v>
      </c>
      <c r="L302" s="524"/>
      <c r="M302" s="348">
        <v>10</v>
      </c>
      <c r="N302" s="348">
        <v>7</v>
      </c>
      <c r="O302" s="351">
        <f t="shared" si="22"/>
        <v>0.7</v>
      </c>
      <c r="P302" s="348">
        <v>70</v>
      </c>
      <c r="Q302" s="352">
        <f t="shared" si="23"/>
        <v>0.7</v>
      </c>
      <c r="R302" s="350" t="s">
        <v>3192</v>
      </c>
    </row>
    <row r="303" spans="1:18" s="92" customFormat="1">
      <c r="A303" s="519" t="s">
        <v>4</v>
      </c>
      <c r="B303" s="346" t="s">
        <v>3201</v>
      </c>
      <c r="C303" s="346" t="s">
        <v>1962</v>
      </c>
      <c r="D303" s="526" t="s">
        <v>137</v>
      </c>
      <c r="E303" s="346" t="s">
        <v>1968</v>
      </c>
      <c r="F303" s="389" t="s">
        <v>11</v>
      </c>
      <c r="G303" s="460" t="s">
        <v>5</v>
      </c>
      <c r="H303" s="460" t="s">
        <v>29</v>
      </c>
      <c r="I303" s="348"/>
      <c r="J303" s="460" t="s">
        <v>66</v>
      </c>
      <c r="K303" s="524">
        <v>100</v>
      </c>
      <c r="L303" s="524"/>
      <c r="M303" s="348">
        <v>28</v>
      </c>
      <c r="N303" s="348">
        <v>19</v>
      </c>
      <c r="O303" s="351">
        <f t="shared" si="22"/>
        <v>0.6785714285714286</v>
      </c>
      <c r="P303" s="458">
        <v>67.857142857142861</v>
      </c>
      <c r="Q303" s="352">
        <f t="shared" si="23"/>
        <v>0.6785714285714286</v>
      </c>
      <c r="R303" s="350" t="s">
        <v>3192</v>
      </c>
    </row>
    <row r="304" spans="1:18" s="92" customFormat="1">
      <c r="A304" s="646" t="s">
        <v>4</v>
      </c>
      <c r="B304" s="346" t="s">
        <v>3193</v>
      </c>
      <c r="C304" s="346" t="s">
        <v>1963</v>
      </c>
      <c r="D304" s="526" t="s">
        <v>137</v>
      </c>
      <c r="E304" s="346" t="s">
        <v>1968</v>
      </c>
      <c r="F304" s="389" t="s">
        <v>11</v>
      </c>
      <c r="G304" s="460" t="s">
        <v>5</v>
      </c>
      <c r="H304" s="460" t="s">
        <v>29</v>
      </c>
      <c r="I304" s="348"/>
      <c r="J304" s="460" t="s">
        <v>66</v>
      </c>
      <c r="K304" s="524">
        <v>100</v>
      </c>
      <c r="L304" s="524"/>
      <c r="M304" s="348">
        <v>8</v>
      </c>
      <c r="N304" s="348">
        <v>7</v>
      </c>
      <c r="O304" s="351">
        <f t="shared" si="22"/>
        <v>0.875</v>
      </c>
      <c r="P304" s="458">
        <v>87.5</v>
      </c>
      <c r="Q304" s="352">
        <f t="shared" si="23"/>
        <v>0.875</v>
      </c>
      <c r="R304" s="350" t="s">
        <v>3192</v>
      </c>
    </row>
    <row r="305" spans="1:18" s="92" customFormat="1">
      <c r="A305" s="519" t="s">
        <v>4</v>
      </c>
      <c r="B305" s="346" t="s">
        <v>3193</v>
      </c>
      <c r="C305" s="346" t="s">
        <v>1766</v>
      </c>
      <c r="D305" s="526" t="s">
        <v>137</v>
      </c>
      <c r="E305" s="346" t="s">
        <v>1969</v>
      </c>
      <c r="F305" s="389" t="s">
        <v>11</v>
      </c>
      <c r="G305" s="460" t="s">
        <v>5</v>
      </c>
      <c r="H305" s="460" t="s">
        <v>29</v>
      </c>
      <c r="I305" s="348"/>
      <c r="J305" s="460" t="s">
        <v>66</v>
      </c>
      <c r="K305" s="524">
        <v>100</v>
      </c>
      <c r="L305" s="524"/>
      <c r="M305" s="348">
        <v>3</v>
      </c>
      <c r="N305" s="348">
        <v>2</v>
      </c>
      <c r="O305" s="351">
        <f>N305/M305</f>
        <v>0.66666666666666663</v>
      </c>
      <c r="P305" s="458">
        <v>66.666666666666657</v>
      </c>
      <c r="Q305" s="352">
        <f>N305/(M305*K305/100)</f>
        <v>0.66666666666666663</v>
      </c>
      <c r="R305" s="350" t="s">
        <v>3192</v>
      </c>
    </row>
    <row r="306" spans="1:18" s="92" customFormat="1">
      <c r="A306" s="519" t="s">
        <v>4</v>
      </c>
      <c r="B306" s="346" t="s">
        <v>3194</v>
      </c>
      <c r="C306" s="346" t="s">
        <v>1950</v>
      </c>
      <c r="D306" s="526" t="s">
        <v>137</v>
      </c>
      <c r="E306" s="346" t="s">
        <v>1969</v>
      </c>
      <c r="F306" s="389" t="s">
        <v>11</v>
      </c>
      <c r="G306" s="460" t="s">
        <v>6</v>
      </c>
      <c r="H306" s="460" t="s">
        <v>29</v>
      </c>
      <c r="I306" s="348"/>
      <c r="J306" s="460" t="s">
        <v>66</v>
      </c>
      <c r="K306" s="527">
        <v>38.554216867469883</v>
      </c>
      <c r="L306" s="524"/>
      <c r="M306" s="348">
        <v>83</v>
      </c>
      <c r="N306" s="348">
        <v>29</v>
      </c>
      <c r="O306" s="351">
        <f t="shared" ref="O306:O329" si="24">N306/M306</f>
        <v>0.3493975903614458</v>
      </c>
      <c r="P306" s="348">
        <v>90.625</v>
      </c>
      <c r="Q306" s="352">
        <f t="shared" ref="Q306:Q329" si="25">N306/(M306*K306/100)</f>
        <v>0.90624999999999978</v>
      </c>
      <c r="R306" s="350" t="s">
        <v>3192</v>
      </c>
    </row>
    <row r="307" spans="1:18" s="92" customFormat="1">
      <c r="A307" s="519" t="s">
        <v>4</v>
      </c>
      <c r="B307" s="346" t="s">
        <v>3195</v>
      </c>
      <c r="C307" s="346" t="s">
        <v>1950</v>
      </c>
      <c r="D307" s="526" t="s">
        <v>137</v>
      </c>
      <c r="E307" s="346" t="s">
        <v>1969</v>
      </c>
      <c r="F307" s="389" t="s">
        <v>11</v>
      </c>
      <c r="G307" s="460" t="s">
        <v>5</v>
      </c>
      <c r="H307" s="460" t="s">
        <v>29</v>
      </c>
      <c r="I307" s="348"/>
      <c r="J307" s="460" t="s">
        <v>66</v>
      </c>
      <c r="K307" s="527">
        <v>100</v>
      </c>
      <c r="L307" s="524"/>
      <c r="M307" s="348">
        <v>3</v>
      </c>
      <c r="N307" s="348">
        <v>1</v>
      </c>
      <c r="O307" s="351">
        <f t="shared" si="24"/>
        <v>0.33333333333333331</v>
      </c>
      <c r="P307" s="458">
        <v>33.333333333333329</v>
      </c>
      <c r="Q307" s="352">
        <f t="shared" si="25"/>
        <v>0.33333333333333331</v>
      </c>
      <c r="R307" s="350"/>
    </row>
    <row r="308" spans="1:18" s="92" customFormat="1">
      <c r="A308" s="519" t="s">
        <v>4</v>
      </c>
      <c r="B308" s="346" t="s">
        <v>3196</v>
      </c>
      <c r="C308" s="346" t="s">
        <v>1951</v>
      </c>
      <c r="D308" s="526" t="s">
        <v>137</v>
      </c>
      <c r="E308" s="346" t="s">
        <v>1969</v>
      </c>
      <c r="F308" s="389" t="s">
        <v>11</v>
      </c>
      <c r="G308" s="460" t="s">
        <v>5</v>
      </c>
      <c r="H308" s="460" t="s">
        <v>29</v>
      </c>
      <c r="I308" s="348"/>
      <c r="J308" s="460" t="s">
        <v>66</v>
      </c>
      <c r="K308" s="524">
        <v>100</v>
      </c>
      <c r="L308" s="524"/>
      <c r="M308" s="348">
        <v>25</v>
      </c>
      <c r="N308" s="348">
        <v>25</v>
      </c>
      <c r="O308" s="351">
        <f t="shared" si="24"/>
        <v>1</v>
      </c>
      <c r="P308" s="348">
        <v>100</v>
      </c>
      <c r="Q308" s="352">
        <f t="shared" si="25"/>
        <v>1</v>
      </c>
      <c r="R308" s="350"/>
    </row>
    <row r="309" spans="1:18" s="92" customFormat="1">
      <c r="A309" s="519" t="s">
        <v>4</v>
      </c>
      <c r="B309" s="346" t="s">
        <v>3193</v>
      </c>
      <c r="C309" s="346" t="s">
        <v>1951</v>
      </c>
      <c r="D309" s="526" t="s">
        <v>137</v>
      </c>
      <c r="E309" s="346" t="s">
        <v>1969</v>
      </c>
      <c r="F309" s="389" t="s">
        <v>11</v>
      </c>
      <c r="G309" s="460" t="s">
        <v>5</v>
      </c>
      <c r="H309" s="460" t="s">
        <v>29</v>
      </c>
      <c r="I309" s="348"/>
      <c r="J309" s="460" t="s">
        <v>66</v>
      </c>
      <c r="K309" s="524">
        <v>100</v>
      </c>
      <c r="L309" s="524"/>
      <c r="M309" s="348">
        <v>6</v>
      </c>
      <c r="N309" s="348">
        <v>4</v>
      </c>
      <c r="O309" s="351">
        <f t="shared" si="24"/>
        <v>0.66666666666666663</v>
      </c>
      <c r="P309" s="458">
        <v>66.666666666666657</v>
      </c>
      <c r="Q309" s="352">
        <f t="shared" si="25"/>
        <v>0.66666666666666663</v>
      </c>
      <c r="R309" s="350" t="s">
        <v>3192</v>
      </c>
    </row>
    <row r="310" spans="1:18" s="92" customFormat="1">
      <c r="A310" s="519" t="s">
        <v>4</v>
      </c>
      <c r="B310" s="346" t="s">
        <v>3195</v>
      </c>
      <c r="C310" s="346" t="s">
        <v>1951</v>
      </c>
      <c r="D310" s="526" t="s">
        <v>137</v>
      </c>
      <c r="E310" s="346" t="s">
        <v>1969</v>
      </c>
      <c r="F310" s="389" t="s">
        <v>11</v>
      </c>
      <c r="G310" s="460" t="s">
        <v>5</v>
      </c>
      <c r="H310" s="460" t="s">
        <v>29</v>
      </c>
      <c r="I310" s="348"/>
      <c r="J310" s="460" t="s">
        <v>66</v>
      </c>
      <c r="K310" s="524">
        <v>100</v>
      </c>
      <c r="L310" s="524"/>
      <c r="M310" s="348">
        <v>4</v>
      </c>
      <c r="N310" s="348">
        <v>4</v>
      </c>
      <c r="O310" s="351">
        <f t="shared" si="24"/>
        <v>1</v>
      </c>
      <c r="P310" s="348">
        <v>100</v>
      </c>
      <c r="Q310" s="352">
        <f t="shared" si="25"/>
        <v>1</v>
      </c>
      <c r="R310" s="350"/>
    </row>
    <row r="311" spans="1:18" s="92" customFormat="1">
      <c r="A311" s="519" t="s">
        <v>4</v>
      </c>
      <c r="B311" s="346" t="s">
        <v>3197</v>
      </c>
      <c r="C311" s="346" t="s">
        <v>1952</v>
      </c>
      <c r="D311" s="526" t="s">
        <v>137</v>
      </c>
      <c r="E311" s="346" t="s">
        <v>1969</v>
      </c>
      <c r="F311" s="389" t="s">
        <v>11</v>
      </c>
      <c r="G311" s="460" t="s">
        <v>6</v>
      </c>
      <c r="H311" s="460" t="s">
        <v>29</v>
      </c>
      <c r="I311" s="348"/>
      <c r="J311" s="460" t="s">
        <v>66</v>
      </c>
      <c r="K311" s="527">
        <v>27.777777777777779</v>
      </c>
      <c r="L311" s="524"/>
      <c r="M311" s="348">
        <v>72</v>
      </c>
      <c r="N311" s="348">
        <v>18</v>
      </c>
      <c r="O311" s="351">
        <f t="shared" si="24"/>
        <v>0.25</v>
      </c>
      <c r="P311" s="348">
        <v>90</v>
      </c>
      <c r="Q311" s="352">
        <f t="shared" si="25"/>
        <v>0.9</v>
      </c>
      <c r="R311" s="350"/>
    </row>
    <row r="312" spans="1:18" s="92" customFormat="1">
      <c r="A312" s="519" t="s">
        <v>4</v>
      </c>
      <c r="B312" s="346" t="s">
        <v>3194</v>
      </c>
      <c r="C312" s="346" t="s">
        <v>1952</v>
      </c>
      <c r="D312" s="526" t="s">
        <v>137</v>
      </c>
      <c r="E312" s="346" t="s">
        <v>1969</v>
      </c>
      <c r="F312" s="389" t="s">
        <v>11</v>
      </c>
      <c r="G312" s="460" t="s">
        <v>5</v>
      </c>
      <c r="H312" s="460" t="s">
        <v>29</v>
      </c>
      <c r="I312" s="348"/>
      <c r="J312" s="460" t="s">
        <v>66</v>
      </c>
      <c r="K312" s="524">
        <v>100</v>
      </c>
      <c r="L312" s="524"/>
      <c r="M312" s="348">
        <v>6</v>
      </c>
      <c r="N312" s="348">
        <v>6</v>
      </c>
      <c r="O312" s="351">
        <f t="shared" si="24"/>
        <v>1</v>
      </c>
      <c r="P312" s="348">
        <v>100</v>
      </c>
      <c r="Q312" s="352">
        <f t="shared" si="25"/>
        <v>1</v>
      </c>
      <c r="R312" s="350"/>
    </row>
    <row r="313" spans="1:18" s="92" customFormat="1">
      <c r="A313" s="519" t="s">
        <v>4</v>
      </c>
      <c r="B313" s="346" t="s">
        <v>3196</v>
      </c>
      <c r="C313" s="346" t="s">
        <v>1953</v>
      </c>
      <c r="D313" s="526" t="s">
        <v>137</v>
      </c>
      <c r="E313" s="346" t="s">
        <v>1969</v>
      </c>
      <c r="F313" s="389" t="s">
        <v>11</v>
      </c>
      <c r="G313" s="460" t="s">
        <v>5</v>
      </c>
      <c r="H313" s="460" t="s">
        <v>29</v>
      </c>
      <c r="I313" s="348"/>
      <c r="J313" s="460" t="s">
        <v>66</v>
      </c>
      <c r="K313" s="524">
        <v>100</v>
      </c>
      <c r="L313" s="524"/>
      <c r="M313" s="348">
        <v>4</v>
      </c>
      <c r="N313" s="348">
        <v>4</v>
      </c>
      <c r="O313" s="351">
        <f t="shared" si="24"/>
        <v>1</v>
      </c>
      <c r="P313" s="348">
        <v>100</v>
      </c>
      <c r="Q313" s="352">
        <f t="shared" si="25"/>
        <v>1</v>
      </c>
      <c r="R313" s="350"/>
    </row>
    <row r="314" spans="1:18" s="92" customFormat="1">
      <c r="A314" s="519" t="s">
        <v>4</v>
      </c>
      <c r="B314" s="346" t="s">
        <v>3194</v>
      </c>
      <c r="C314" s="346" t="s">
        <v>1765</v>
      </c>
      <c r="D314" s="526" t="s">
        <v>137</v>
      </c>
      <c r="E314" s="346" t="s">
        <v>1969</v>
      </c>
      <c r="F314" s="389" t="s">
        <v>11</v>
      </c>
      <c r="G314" s="460" t="s">
        <v>5</v>
      </c>
      <c r="H314" s="460" t="s">
        <v>29</v>
      </c>
      <c r="I314" s="348"/>
      <c r="J314" s="460" t="s">
        <v>66</v>
      </c>
      <c r="K314" s="524">
        <v>100</v>
      </c>
      <c r="L314" s="524"/>
      <c r="M314" s="348">
        <v>4</v>
      </c>
      <c r="N314" s="348">
        <v>4</v>
      </c>
      <c r="O314" s="351">
        <f t="shared" si="24"/>
        <v>1</v>
      </c>
      <c r="P314" s="348">
        <v>100</v>
      </c>
      <c r="Q314" s="352">
        <f t="shared" si="25"/>
        <v>1</v>
      </c>
      <c r="R314" s="350" t="s">
        <v>3192</v>
      </c>
    </row>
    <row r="315" spans="1:18" s="92" customFormat="1">
      <c r="A315" s="519" t="s">
        <v>4</v>
      </c>
      <c r="B315" s="346" t="s">
        <v>3194</v>
      </c>
      <c r="C315" s="346" t="s">
        <v>1954</v>
      </c>
      <c r="D315" s="526" t="s">
        <v>137</v>
      </c>
      <c r="E315" s="346" t="s">
        <v>1969</v>
      </c>
      <c r="F315" s="389" t="s">
        <v>11</v>
      </c>
      <c r="G315" s="460" t="s">
        <v>5</v>
      </c>
      <c r="H315" s="460" t="s">
        <v>29</v>
      </c>
      <c r="I315" s="348"/>
      <c r="J315" s="460" t="s">
        <v>66</v>
      </c>
      <c r="K315" s="527">
        <v>100</v>
      </c>
      <c r="L315" s="524"/>
      <c r="M315" s="348">
        <v>6</v>
      </c>
      <c r="N315" s="348">
        <v>4</v>
      </c>
      <c r="O315" s="351">
        <f t="shared" si="24"/>
        <v>0.66666666666666663</v>
      </c>
      <c r="P315" s="458">
        <v>66.666666666666657</v>
      </c>
      <c r="Q315" s="352">
        <f t="shared" si="25"/>
        <v>0.66666666666666663</v>
      </c>
      <c r="R315" s="350" t="s">
        <v>3192</v>
      </c>
    </row>
    <row r="316" spans="1:18" s="92" customFormat="1">
      <c r="A316" s="519" t="s">
        <v>4</v>
      </c>
      <c r="B316" s="346" t="s">
        <v>3198</v>
      </c>
      <c r="C316" s="346" t="s">
        <v>1954</v>
      </c>
      <c r="D316" s="526" t="s">
        <v>137</v>
      </c>
      <c r="E316" s="346" t="s">
        <v>1969</v>
      </c>
      <c r="F316" s="389" t="s">
        <v>11</v>
      </c>
      <c r="G316" s="460" t="s">
        <v>5</v>
      </c>
      <c r="H316" s="460" t="s">
        <v>29</v>
      </c>
      <c r="I316" s="348"/>
      <c r="J316" s="460" t="s">
        <v>66</v>
      </c>
      <c r="K316" s="524">
        <v>100</v>
      </c>
      <c r="L316" s="524"/>
      <c r="M316" s="348">
        <v>3</v>
      </c>
      <c r="N316" s="348">
        <v>3</v>
      </c>
      <c r="O316" s="351">
        <f t="shared" si="24"/>
        <v>1</v>
      </c>
      <c r="P316" s="348">
        <v>100</v>
      </c>
      <c r="Q316" s="352">
        <f t="shared" si="25"/>
        <v>1</v>
      </c>
      <c r="R316" s="350"/>
    </row>
    <row r="317" spans="1:18" s="92" customFormat="1">
      <c r="A317" s="519" t="s">
        <v>4</v>
      </c>
      <c r="B317" s="346" t="s">
        <v>3194</v>
      </c>
      <c r="C317" s="346" t="s">
        <v>1955</v>
      </c>
      <c r="D317" s="526" t="s">
        <v>137</v>
      </c>
      <c r="E317" s="346" t="s">
        <v>1969</v>
      </c>
      <c r="F317" s="389" t="s">
        <v>11</v>
      </c>
      <c r="G317" s="460" t="s">
        <v>5</v>
      </c>
      <c r="H317" s="460" t="s">
        <v>29</v>
      </c>
      <c r="I317" s="348"/>
      <c r="J317" s="460" t="s">
        <v>66</v>
      </c>
      <c r="K317" s="524">
        <v>100</v>
      </c>
      <c r="L317" s="524"/>
      <c r="M317" s="348">
        <v>10</v>
      </c>
      <c r="N317" s="348">
        <v>7</v>
      </c>
      <c r="O317" s="351">
        <f t="shared" si="24"/>
        <v>0.7</v>
      </c>
      <c r="P317" s="348">
        <v>70</v>
      </c>
      <c r="Q317" s="352">
        <f t="shared" si="25"/>
        <v>0.7</v>
      </c>
      <c r="R317" s="350"/>
    </row>
    <row r="318" spans="1:18" s="92" customFormat="1">
      <c r="A318" s="519" t="s">
        <v>4</v>
      </c>
      <c r="B318" s="346" t="s">
        <v>3193</v>
      </c>
      <c r="C318" s="346" t="s">
        <v>1955</v>
      </c>
      <c r="D318" s="526" t="s">
        <v>137</v>
      </c>
      <c r="E318" s="346" t="s">
        <v>1969</v>
      </c>
      <c r="F318" s="389" t="s">
        <v>11</v>
      </c>
      <c r="G318" s="460" t="s">
        <v>5</v>
      </c>
      <c r="H318" s="460" t="s">
        <v>29</v>
      </c>
      <c r="I318" s="348"/>
      <c r="J318" s="460" t="s">
        <v>66</v>
      </c>
      <c r="K318" s="524">
        <v>100</v>
      </c>
      <c r="L318" s="524"/>
      <c r="M318" s="348">
        <v>4</v>
      </c>
      <c r="N318" s="348">
        <v>3</v>
      </c>
      <c r="O318" s="351">
        <f t="shared" si="24"/>
        <v>0.75</v>
      </c>
      <c r="P318" s="348">
        <v>75</v>
      </c>
      <c r="Q318" s="352">
        <f t="shared" si="25"/>
        <v>0.75</v>
      </c>
      <c r="R318" s="350" t="s">
        <v>3192</v>
      </c>
    </row>
    <row r="319" spans="1:18" s="92" customFormat="1">
      <c r="A319" s="519" t="s">
        <v>4</v>
      </c>
      <c r="B319" s="346" t="s">
        <v>1957</v>
      </c>
      <c r="C319" s="346" t="s">
        <v>1956</v>
      </c>
      <c r="D319" s="526" t="s">
        <v>137</v>
      </c>
      <c r="E319" s="346" t="s">
        <v>1969</v>
      </c>
      <c r="F319" s="389" t="s">
        <v>11</v>
      </c>
      <c r="G319" s="460" t="s">
        <v>6</v>
      </c>
      <c r="H319" s="460" t="s">
        <v>29</v>
      </c>
      <c r="I319" s="348"/>
      <c r="J319" s="460" t="s">
        <v>66</v>
      </c>
      <c r="K319" s="527">
        <v>4.666666666666667</v>
      </c>
      <c r="L319" s="524"/>
      <c r="M319" s="348">
        <v>1950</v>
      </c>
      <c r="N319" s="348">
        <v>83</v>
      </c>
      <c r="O319" s="351">
        <f t="shared" si="24"/>
        <v>4.2564102564102563E-2</v>
      </c>
      <c r="P319" s="458">
        <v>91.208791208791212</v>
      </c>
      <c r="Q319" s="352">
        <f t="shared" si="25"/>
        <v>0.91208791208791207</v>
      </c>
      <c r="R319" s="350"/>
    </row>
    <row r="320" spans="1:18" s="92" customFormat="1">
      <c r="A320" s="519" t="s">
        <v>4</v>
      </c>
      <c r="B320" s="346" t="s">
        <v>1958</v>
      </c>
      <c r="C320" s="346" t="s">
        <v>1956</v>
      </c>
      <c r="D320" s="526" t="s">
        <v>137</v>
      </c>
      <c r="E320" s="346" t="s">
        <v>1969</v>
      </c>
      <c r="F320" s="389" t="s">
        <v>11</v>
      </c>
      <c r="G320" s="460" t="s">
        <v>5</v>
      </c>
      <c r="H320" s="460" t="s">
        <v>29</v>
      </c>
      <c r="I320" s="348"/>
      <c r="J320" s="460" t="s">
        <v>66</v>
      </c>
      <c r="K320" s="527">
        <v>100</v>
      </c>
      <c r="L320" s="524"/>
      <c r="M320" s="348">
        <v>12</v>
      </c>
      <c r="N320" s="348">
        <v>1</v>
      </c>
      <c r="O320" s="351">
        <f t="shared" si="24"/>
        <v>8.3333333333333329E-2</v>
      </c>
      <c r="P320" s="458">
        <v>8.3333333333333321</v>
      </c>
      <c r="Q320" s="352">
        <f t="shared" si="25"/>
        <v>8.3333333333333329E-2</v>
      </c>
      <c r="R320" s="350"/>
    </row>
    <row r="321" spans="1:18" s="92" customFormat="1">
      <c r="A321" s="519" t="s">
        <v>4</v>
      </c>
      <c r="B321" s="346" t="s">
        <v>3199</v>
      </c>
      <c r="C321" s="346" t="s">
        <v>1956</v>
      </c>
      <c r="D321" s="526" t="s">
        <v>137</v>
      </c>
      <c r="E321" s="346" t="s">
        <v>1969</v>
      </c>
      <c r="F321" s="389" t="s">
        <v>11</v>
      </c>
      <c r="G321" s="460" t="s">
        <v>5</v>
      </c>
      <c r="H321" s="460" t="s">
        <v>29</v>
      </c>
      <c r="I321" s="348"/>
      <c r="J321" s="460" t="s">
        <v>66</v>
      </c>
      <c r="K321" s="527">
        <v>100</v>
      </c>
      <c r="L321" s="524"/>
      <c r="M321" s="348">
        <v>3</v>
      </c>
      <c r="N321" s="348">
        <v>2</v>
      </c>
      <c r="O321" s="351">
        <f t="shared" si="24"/>
        <v>0.66666666666666663</v>
      </c>
      <c r="P321" s="458">
        <v>66.666666666666657</v>
      </c>
      <c r="Q321" s="352">
        <f t="shared" si="25"/>
        <v>0.66666666666666663</v>
      </c>
      <c r="R321" s="350"/>
    </row>
    <row r="322" spans="1:18" s="92" customFormat="1">
      <c r="A322" s="519" t="s">
        <v>4</v>
      </c>
      <c r="B322" s="346" t="s">
        <v>1957</v>
      </c>
      <c r="C322" s="346" t="s">
        <v>1959</v>
      </c>
      <c r="D322" s="526" t="s">
        <v>137</v>
      </c>
      <c r="E322" s="346" t="s">
        <v>1969</v>
      </c>
      <c r="F322" s="389" t="s">
        <v>11</v>
      </c>
      <c r="G322" s="460" t="s">
        <v>6</v>
      </c>
      <c r="H322" s="460" t="s">
        <v>29</v>
      </c>
      <c r="I322" s="348"/>
      <c r="J322" s="460" t="s">
        <v>66</v>
      </c>
      <c r="K322" s="527">
        <v>17.073170731707318</v>
      </c>
      <c r="L322" s="524"/>
      <c r="M322" s="348">
        <v>41</v>
      </c>
      <c r="N322" s="348">
        <v>6</v>
      </c>
      <c r="O322" s="351">
        <f t="shared" si="24"/>
        <v>0.14634146341463414</v>
      </c>
      <c r="P322" s="458">
        <v>85.714285714285708</v>
      </c>
      <c r="Q322" s="352">
        <f t="shared" si="25"/>
        <v>0.8571428571428571</v>
      </c>
      <c r="R322" s="350"/>
    </row>
    <row r="323" spans="1:18" s="92" customFormat="1">
      <c r="A323" s="519" t="s">
        <v>4</v>
      </c>
      <c r="B323" s="346" t="s">
        <v>3200</v>
      </c>
      <c r="C323" s="346" t="s">
        <v>1959</v>
      </c>
      <c r="D323" s="526" t="s">
        <v>137</v>
      </c>
      <c r="E323" s="346" t="s">
        <v>1969</v>
      </c>
      <c r="F323" s="389" t="s">
        <v>11</v>
      </c>
      <c r="G323" s="460" t="s">
        <v>5</v>
      </c>
      <c r="H323" s="460" t="s">
        <v>29</v>
      </c>
      <c r="I323" s="348"/>
      <c r="J323" s="460" t="s">
        <v>66</v>
      </c>
      <c r="K323" s="527">
        <v>100</v>
      </c>
      <c r="L323" s="524"/>
      <c r="M323" s="348">
        <v>7</v>
      </c>
      <c r="N323" s="348">
        <v>5</v>
      </c>
      <c r="O323" s="351">
        <f t="shared" si="24"/>
        <v>0.7142857142857143</v>
      </c>
      <c r="P323" s="458">
        <v>71.428571428571431</v>
      </c>
      <c r="Q323" s="352">
        <f t="shared" si="25"/>
        <v>0.7142857142857143</v>
      </c>
      <c r="R323" s="350" t="s">
        <v>3192</v>
      </c>
    </row>
    <row r="324" spans="1:18" s="92" customFormat="1">
      <c r="A324" s="519" t="s">
        <v>4</v>
      </c>
      <c r="B324" s="346" t="s">
        <v>1957</v>
      </c>
      <c r="C324" s="346" t="s">
        <v>1960</v>
      </c>
      <c r="D324" s="526" t="s">
        <v>137</v>
      </c>
      <c r="E324" s="346" t="s">
        <v>1969</v>
      </c>
      <c r="F324" s="389" t="s">
        <v>11</v>
      </c>
      <c r="G324" s="460" t="s">
        <v>5</v>
      </c>
      <c r="H324" s="460" t="s">
        <v>29</v>
      </c>
      <c r="I324" s="348"/>
      <c r="J324" s="460" t="s">
        <v>66</v>
      </c>
      <c r="K324" s="524">
        <v>100</v>
      </c>
      <c r="L324" s="524"/>
      <c r="M324" s="348">
        <v>8</v>
      </c>
      <c r="N324" s="348">
        <v>5</v>
      </c>
      <c r="O324" s="351">
        <f t="shared" si="24"/>
        <v>0.625</v>
      </c>
      <c r="P324" s="458">
        <v>62.5</v>
      </c>
      <c r="Q324" s="352">
        <f t="shared" si="25"/>
        <v>0.625</v>
      </c>
      <c r="R324" s="350"/>
    </row>
    <row r="325" spans="1:18" s="92" customFormat="1">
      <c r="A325" s="519" t="s">
        <v>4</v>
      </c>
      <c r="B325" s="346" t="s">
        <v>3199</v>
      </c>
      <c r="C325" s="346" t="s">
        <v>1960</v>
      </c>
      <c r="D325" s="526" t="s">
        <v>137</v>
      </c>
      <c r="E325" s="346" t="s">
        <v>1969</v>
      </c>
      <c r="F325" s="389" t="s">
        <v>11</v>
      </c>
      <c r="G325" s="460" t="s">
        <v>6</v>
      </c>
      <c r="H325" s="460" t="s">
        <v>29</v>
      </c>
      <c r="I325" s="348"/>
      <c r="J325" s="460" t="s">
        <v>66</v>
      </c>
      <c r="K325" s="527">
        <v>10.923076923076923</v>
      </c>
      <c r="L325" s="524"/>
      <c r="M325" s="348">
        <v>650</v>
      </c>
      <c r="N325" s="348">
        <v>48</v>
      </c>
      <c r="O325" s="351">
        <f t="shared" si="24"/>
        <v>7.3846153846153853E-2</v>
      </c>
      <c r="P325" s="458">
        <v>67.605633802816897</v>
      </c>
      <c r="Q325" s="352">
        <f t="shared" si="25"/>
        <v>0.676056338028169</v>
      </c>
      <c r="R325" s="350" t="s">
        <v>3192</v>
      </c>
    </row>
    <row r="326" spans="1:18" s="92" customFormat="1">
      <c r="A326" s="519" t="s">
        <v>4</v>
      </c>
      <c r="B326" s="346" t="s">
        <v>3194</v>
      </c>
      <c r="C326" s="346" t="s">
        <v>692</v>
      </c>
      <c r="D326" s="526" t="s">
        <v>137</v>
      </c>
      <c r="E326" s="346" t="s">
        <v>1969</v>
      </c>
      <c r="F326" s="389" t="s">
        <v>11</v>
      </c>
      <c r="G326" s="460" t="s">
        <v>5</v>
      </c>
      <c r="H326" s="460" t="s">
        <v>29</v>
      </c>
      <c r="I326" s="348"/>
      <c r="J326" s="460" t="s">
        <v>66</v>
      </c>
      <c r="K326" s="524">
        <v>100</v>
      </c>
      <c r="L326" s="524"/>
      <c r="M326" s="348">
        <v>4</v>
      </c>
      <c r="N326" s="348">
        <v>3</v>
      </c>
      <c r="O326" s="351">
        <f t="shared" si="24"/>
        <v>0.75</v>
      </c>
      <c r="P326" s="348">
        <v>75</v>
      </c>
      <c r="Q326" s="352">
        <f t="shared" si="25"/>
        <v>0.75</v>
      </c>
      <c r="R326" s="350" t="s">
        <v>3192</v>
      </c>
    </row>
    <row r="327" spans="1:18" s="92" customFormat="1">
      <c r="A327" s="519" t="s">
        <v>4</v>
      </c>
      <c r="B327" s="346" t="s">
        <v>3200</v>
      </c>
      <c r="C327" s="346" t="s">
        <v>1961</v>
      </c>
      <c r="D327" s="526" t="s">
        <v>137</v>
      </c>
      <c r="E327" s="346" t="s">
        <v>1969</v>
      </c>
      <c r="F327" s="389" t="s">
        <v>11</v>
      </c>
      <c r="G327" s="460" t="s">
        <v>5</v>
      </c>
      <c r="H327" s="460" t="s">
        <v>29</v>
      </c>
      <c r="I327" s="348"/>
      <c r="J327" s="460" t="s">
        <v>66</v>
      </c>
      <c r="K327" s="524">
        <v>100</v>
      </c>
      <c r="L327" s="524"/>
      <c r="M327" s="348">
        <v>10</v>
      </c>
      <c r="N327" s="348">
        <v>7</v>
      </c>
      <c r="O327" s="351">
        <f t="shared" si="24"/>
        <v>0.7</v>
      </c>
      <c r="P327" s="348">
        <v>70</v>
      </c>
      <c r="Q327" s="352">
        <f t="shared" si="25"/>
        <v>0.7</v>
      </c>
      <c r="R327" s="350" t="s">
        <v>3192</v>
      </c>
    </row>
    <row r="328" spans="1:18" s="92" customFormat="1">
      <c r="A328" s="519" t="s">
        <v>4</v>
      </c>
      <c r="B328" s="346" t="s">
        <v>3201</v>
      </c>
      <c r="C328" s="346" t="s">
        <v>1962</v>
      </c>
      <c r="D328" s="526" t="s">
        <v>137</v>
      </c>
      <c r="E328" s="346" t="s">
        <v>1969</v>
      </c>
      <c r="F328" s="389" t="s">
        <v>11</v>
      </c>
      <c r="G328" s="460" t="s">
        <v>5</v>
      </c>
      <c r="H328" s="460" t="s">
        <v>29</v>
      </c>
      <c r="I328" s="348"/>
      <c r="J328" s="460" t="s">
        <v>66</v>
      </c>
      <c r="K328" s="524">
        <v>100</v>
      </c>
      <c r="L328" s="524"/>
      <c r="M328" s="348">
        <v>28</v>
      </c>
      <c r="N328" s="348">
        <v>19</v>
      </c>
      <c r="O328" s="351">
        <f t="shared" si="24"/>
        <v>0.6785714285714286</v>
      </c>
      <c r="P328" s="458">
        <v>67.857142857142861</v>
      </c>
      <c r="Q328" s="352">
        <f t="shared" si="25"/>
        <v>0.6785714285714286</v>
      </c>
      <c r="R328" s="350" t="s">
        <v>3192</v>
      </c>
    </row>
    <row r="329" spans="1:18" s="92" customFormat="1">
      <c r="A329" s="646" t="s">
        <v>4</v>
      </c>
      <c r="B329" s="346" t="s">
        <v>3193</v>
      </c>
      <c r="C329" s="346" t="s">
        <v>1963</v>
      </c>
      <c r="D329" s="526" t="s">
        <v>137</v>
      </c>
      <c r="E329" s="346" t="s">
        <v>1969</v>
      </c>
      <c r="F329" s="389" t="s">
        <v>11</v>
      </c>
      <c r="G329" s="460" t="s">
        <v>5</v>
      </c>
      <c r="H329" s="460" t="s">
        <v>29</v>
      </c>
      <c r="I329" s="348"/>
      <c r="J329" s="460" t="s">
        <v>66</v>
      </c>
      <c r="K329" s="524">
        <v>100</v>
      </c>
      <c r="L329" s="524"/>
      <c r="M329" s="348">
        <v>8</v>
      </c>
      <c r="N329" s="348">
        <v>7</v>
      </c>
      <c r="O329" s="351">
        <f t="shared" si="24"/>
        <v>0.875</v>
      </c>
      <c r="P329" s="458">
        <v>87.5</v>
      </c>
      <c r="Q329" s="352">
        <f t="shared" si="25"/>
        <v>0.875</v>
      </c>
      <c r="R329" s="350" t="s">
        <v>3192</v>
      </c>
    </row>
    <row r="330" spans="1:18" s="92" customFormat="1">
      <c r="A330" s="519" t="s">
        <v>4</v>
      </c>
      <c r="B330" s="346" t="s">
        <v>3193</v>
      </c>
      <c r="C330" s="346" t="s">
        <v>1766</v>
      </c>
      <c r="D330" s="526" t="s">
        <v>137</v>
      </c>
      <c r="E330" s="346" t="s">
        <v>1970</v>
      </c>
      <c r="F330" s="389" t="s">
        <v>11</v>
      </c>
      <c r="G330" s="460" t="s">
        <v>5</v>
      </c>
      <c r="H330" s="460" t="s">
        <v>29</v>
      </c>
      <c r="I330" s="348"/>
      <c r="J330" s="460" t="s">
        <v>66</v>
      </c>
      <c r="K330" s="524">
        <v>100</v>
      </c>
      <c r="L330" s="524"/>
      <c r="M330" s="348">
        <v>3</v>
      </c>
      <c r="N330" s="348">
        <v>2</v>
      </c>
      <c r="O330" s="351">
        <f>N330/M330</f>
        <v>0.66666666666666663</v>
      </c>
      <c r="P330" s="458">
        <v>66.666666666666657</v>
      </c>
      <c r="Q330" s="352">
        <f>N330/(M330*K330/100)</f>
        <v>0.66666666666666663</v>
      </c>
      <c r="R330" s="350" t="s">
        <v>3192</v>
      </c>
    </row>
    <row r="331" spans="1:18" s="92" customFormat="1">
      <c r="A331" s="519" t="s">
        <v>4</v>
      </c>
      <c r="B331" s="346" t="s">
        <v>3194</v>
      </c>
      <c r="C331" s="346" t="s">
        <v>1950</v>
      </c>
      <c r="D331" s="526" t="s">
        <v>137</v>
      </c>
      <c r="E331" s="346" t="s">
        <v>1970</v>
      </c>
      <c r="F331" s="389" t="s">
        <v>11</v>
      </c>
      <c r="G331" s="460" t="s">
        <v>6</v>
      </c>
      <c r="H331" s="460" t="s">
        <v>29</v>
      </c>
      <c r="I331" s="348"/>
      <c r="J331" s="460" t="s">
        <v>66</v>
      </c>
      <c r="K331" s="527">
        <v>38.554216867469883</v>
      </c>
      <c r="L331" s="524"/>
      <c r="M331" s="348">
        <v>83</v>
      </c>
      <c r="N331" s="348">
        <v>29</v>
      </c>
      <c r="O331" s="351">
        <f t="shared" ref="O331:O354" si="26">N331/M331</f>
        <v>0.3493975903614458</v>
      </c>
      <c r="P331" s="348">
        <v>90.625</v>
      </c>
      <c r="Q331" s="352">
        <f t="shared" ref="Q331:Q354" si="27">N331/(M331*K331/100)</f>
        <v>0.90624999999999978</v>
      </c>
      <c r="R331" s="350" t="s">
        <v>3192</v>
      </c>
    </row>
    <row r="332" spans="1:18" s="92" customFormat="1">
      <c r="A332" s="519" t="s">
        <v>4</v>
      </c>
      <c r="B332" s="346" t="s">
        <v>3195</v>
      </c>
      <c r="C332" s="346" t="s">
        <v>1950</v>
      </c>
      <c r="D332" s="526" t="s">
        <v>137</v>
      </c>
      <c r="E332" s="346" t="s">
        <v>1970</v>
      </c>
      <c r="F332" s="389" t="s">
        <v>11</v>
      </c>
      <c r="G332" s="460" t="s">
        <v>5</v>
      </c>
      <c r="H332" s="460" t="s">
        <v>29</v>
      </c>
      <c r="I332" s="348"/>
      <c r="J332" s="460" t="s">
        <v>66</v>
      </c>
      <c r="K332" s="527">
        <v>100</v>
      </c>
      <c r="L332" s="524"/>
      <c r="M332" s="348">
        <v>3</v>
      </c>
      <c r="N332" s="348">
        <v>1</v>
      </c>
      <c r="O332" s="351">
        <f t="shared" si="26"/>
        <v>0.33333333333333331</v>
      </c>
      <c r="P332" s="458">
        <v>33.333333333333329</v>
      </c>
      <c r="Q332" s="352">
        <f t="shared" si="27"/>
        <v>0.33333333333333331</v>
      </c>
      <c r="R332" s="350"/>
    </row>
    <row r="333" spans="1:18" s="92" customFormat="1">
      <c r="A333" s="519" t="s">
        <v>4</v>
      </c>
      <c r="B333" s="346" t="s">
        <v>3196</v>
      </c>
      <c r="C333" s="346" t="s">
        <v>1951</v>
      </c>
      <c r="D333" s="526" t="s">
        <v>137</v>
      </c>
      <c r="E333" s="346" t="s">
        <v>1970</v>
      </c>
      <c r="F333" s="389" t="s">
        <v>11</v>
      </c>
      <c r="G333" s="460" t="s">
        <v>5</v>
      </c>
      <c r="H333" s="460" t="s">
        <v>29</v>
      </c>
      <c r="I333" s="348"/>
      <c r="J333" s="460" t="s">
        <v>66</v>
      </c>
      <c r="K333" s="524">
        <v>100</v>
      </c>
      <c r="L333" s="524"/>
      <c r="M333" s="348">
        <v>25</v>
      </c>
      <c r="N333" s="348">
        <v>25</v>
      </c>
      <c r="O333" s="351">
        <f t="shared" si="26"/>
        <v>1</v>
      </c>
      <c r="P333" s="348">
        <v>100</v>
      </c>
      <c r="Q333" s="352">
        <f t="shared" si="27"/>
        <v>1</v>
      </c>
      <c r="R333" s="350"/>
    </row>
    <row r="334" spans="1:18" s="92" customFormat="1">
      <c r="A334" s="519" t="s">
        <v>4</v>
      </c>
      <c r="B334" s="346" t="s">
        <v>3193</v>
      </c>
      <c r="C334" s="346" t="s">
        <v>1951</v>
      </c>
      <c r="D334" s="526" t="s">
        <v>137</v>
      </c>
      <c r="E334" s="346" t="s">
        <v>1970</v>
      </c>
      <c r="F334" s="389" t="s">
        <v>11</v>
      </c>
      <c r="G334" s="460" t="s">
        <v>5</v>
      </c>
      <c r="H334" s="460" t="s">
        <v>29</v>
      </c>
      <c r="I334" s="348"/>
      <c r="J334" s="460" t="s">
        <v>66</v>
      </c>
      <c r="K334" s="524">
        <v>100</v>
      </c>
      <c r="L334" s="524"/>
      <c r="M334" s="348">
        <v>6</v>
      </c>
      <c r="N334" s="348">
        <v>4</v>
      </c>
      <c r="O334" s="351">
        <f t="shared" si="26"/>
        <v>0.66666666666666663</v>
      </c>
      <c r="P334" s="458">
        <v>66.666666666666657</v>
      </c>
      <c r="Q334" s="352">
        <f t="shared" si="27"/>
        <v>0.66666666666666663</v>
      </c>
      <c r="R334" s="350" t="s">
        <v>3192</v>
      </c>
    </row>
    <row r="335" spans="1:18" s="92" customFormat="1">
      <c r="A335" s="519" t="s">
        <v>4</v>
      </c>
      <c r="B335" s="346" t="s">
        <v>3195</v>
      </c>
      <c r="C335" s="346" t="s">
        <v>1951</v>
      </c>
      <c r="D335" s="526" t="s">
        <v>137</v>
      </c>
      <c r="E335" s="346" t="s">
        <v>1970</v>
      </c>
      <c r="F335" s="389" t="s">
        <v>11</v>
      </c>
      <c r="G335" s="460" t="s">
        <v>5</v>
      </c>
      <c r="H335" s="460" t="s">
        <v>29</v>
      </c>
      <c r="I335" s="348"/>
      <c r="J335" s="460" t="s">
        <v>66</v>
      </c>
      <c r="K335" s="524">
        <v>100</v>
      </c>
      <c r="L335" s="524"/>
      <c r="M335" s="348">
        <v>4</v>
      </c>
      <c r="N335" s="348">
        <v>4</v>
      </c>
      <c r="O335" s="351">
        <f t="shared" si="26"/>
        <v>1</v>
      </c>
      <c r="P335" s="348">
        <v>100</v>
      </c>
      <c r="Q335" s="352">
        <f t="shared" si="27"/>
        <v>1</v>
      </c>
      <c r="R335" s="350"/>
    </row>
    <row r="336" spans="1:18" s="92" customFormat="1">
      <c r="A336" s="519" t="s">
        <v>4</v>
      </c>
      <c r="B336" s="346" t="s">
        <v>3197</v>
      </c>
      <c r="C336" s="346" t="s">
        <v>1952</v>
      </c>
      <c r="D336" s="526" t="s">
        <v>137</v>
      </c>
      <c r="E336" s="346" t="s">
        <v>1970</v>
      </c>
      <c r="F336" s="389" t="s">
        <v>11</v>
      </c>
      <c r="G336" s="460" t="s">
        <v>6</v>
      </c>
      <c r="H336" s="460" t="s">
        <v>29</v>
      </c>
      <c r="I336" s="348"/>
      <c r="J336" s="460" t="s">
        <v>66</v>
      </c>
      <c r="K336" s="527">
        <v>27.777777777777779</v>
      </c>
      <c r="L336" s="524"/>
      <c r="M336" s="348">
        <v>72</v>
      </c>
      <c r="N336" s="348">
        <v>18</v>
      </c>
      <c r="O336" s="351">
        <f t="shared" si="26"/>
        <v>0.25</v>
      </c>
      <c r="P336" s="348">
        <v>90</v>
      </c>
      <c r="Q336" s="352">
        <f t="shared" si="27"/>
        <v>0.9</v>
      </c>
      <c r="R336" s="350"/>
    </row>
    <row r="337" spans="1:18" s="92" customFormat="1">
      <c r="A337" s="519" t="s">
        <v>4</v>
      </c>
      <c r="B337" s="346" t="s">
        <v>3194</v>
      </c>
      <c r="C337" s="346" t="s">
        <v>1952</v>
      </c>
      <c r="D337" s="526" t="s">
        <v>137</v>
      </c>
      <c r="E337" s="346" t="s">
        <v>1970</v>
      </c>
      <c r="F337" s="389" t="s">
        <v>11</v>
      </c>
      <c r="G337" s="460" t="s">
        <v>5</v>
      </c>
      <c r="H337" s="460" t="s">
        <v>29</v>
      </c>
      <c r="I337" s="348"/>
      <c r="J337" s="460" t="s">
        <v>66</v>
      </c>
      <c r="K337" s="524">
        <v>100</v>
      </c>
      <c r="L337" s="524"/>
      <c r="M337" s="348">
        <v>6</v>
      </c>
      <c r="N337" s="348">
        <v>6</v>
      </c>
      <c r="O337" s="351">
        <f t="shared" si="26"/>
        <v>1</v>
      </c>
      <c r="P337" s="348">
        <v>100</v>
      </c>
      <c r="Q337" s="352">
        <f t="shared" si="27"/>
        <v>1</v>
      </c>
      <c r="R337" s="350"/>
    </row>
    <row r="338" spans="1:18" s="92" customFormat="1">
      <c r="A338" s="519" t="s">
        <v>4</v>
      </c>
      <c r="B338" s="346" t="s">
        <v>3196</v>
      </c>
      <c r="C338" s="346" t="s">
        <v>1953</v>
      </c>
      <c r="D338" s="526" t="s">
        <v>137</v>
      </c>
      <c r="E338" s="346" t="s">
        <v>1970</v>
      </c>
      <c r="F338" s="389" t="s">
        <v>11</v>
      </c>
      <c r="G338" s="460" t="s">
        <v>5</v>
      </c>
      <c r="H338" s="460" t="s">
        <v>29</v>
      </c>
      <c r="I338" s="348"/>
      <c r="J338" s="460" t="s">
        <v>66</v>
      </c>
      <c r="K338" s="524">
        <v>100</v>
      </c>
      <c r="L338" s="524"/>
      <c r="M338" s="348">
        <v>4</v>
      </c>
      <c r="N338" s="348">
        <v>4</v>
      </c>
      <c r="O338" s="351">
        <f t="shared" si="26"/>
        <v>1</v>
      </c>
      <c r="P338" s="348">
        <v>100</v>
      </c>
      <c r="Q338" s="352">
        <f t="shared" si="27"/>
        <v>1</v>
      </c>
      <c r="R338" s="350"/>
    </row>
    <row r="339" spans="1:18" s="92" customFormat="1">
      <c r="A339" s="519" t="s">
        <v>4</v>
      </c>
      <c r="B339" s="346" t="s">
        <v>3194</v>
      </c>
      <c r="C339" s="346" t="s">
        <v>1765</v>
      </c>
      <c r="D339" s="526" t="s">
        <v>137</v>
      </c>
      <c r="E339" s="346" t="s">
        <v>1970</v>
      </c>
      <c r="F339" s="389" t="s">
        <v>11</v>
      </c>
      <c r="G339" s="460" t="s">
        <v>5</v>
      </c>
      <c r="H339" s="460" t="s">
        <v>29</v>
      </c>
      <c r="I339" s="348"/>
      <c r="J339" s="460" t="s">
        <v>66</v>
      </c>
      <c r="K339" s="524">
        <v>100</v>
      </c>
      <c r="L339" s="524"/>
      <c r="M339" s="348">
        <v>4</v>
      </c>
      <c r="N339" s="348">
        <v>4</v>
      </c>
      <c r="O339" s="351">
        <f t="shared" si="26"/>
        <v>1</v>
      </c>
      <c r="P339" s="348">
        <v>100</v>
      </c>
      <c r="Q339" s="352">
        <f t="shared" si="27"/>
        <v>1</v>
      </c>
      <c r="R339" s="350" t="s">
        <v>3192</v>
      </c>
    </row>
    <row r="340" spans="1:18" s="92" customFormat="1">
      <c r="A340" s="519" t="s">
        <v>4</v>
      </c>
      <c r="B340" s="346" t="s">
        <v>3194</v>
      </c>
      <c r="C340" s="346" t="s">
        <v>1954</v>
      </c>
      <c r="D340" s="526" t="s">
        <v>137</v>
      </c>
      <c r="E340" s="346" t="s">
        <v>1970</v>
      </c>
      <c r="F340" s="389" t="s">
        <v>11</v>
      </c>
      <c r="G340" s="460" t="s">
        <v>5</v>
      </c>
      <c r="H340" s="460" t="s">
        <v>29</v>
      </c>
      <c r="I340" s="348"/>
      <c r="J340" s="460" t="s">
        <v>66</v>
      </c>
      <c r="K340" s="527">
        <v>100</v>
      </c>
      <c r="L340" s="524"/>
      <c r="M340" s="348">
        <v>6</v>
      </c>
      <c r="N340" s="348">
        <v>4</v>
      </c>
      <c r="O340" s="351">
        <f t="shared" si="26"/>
        <v>0.66666666666666663</v>
      </c>
      <c r="P340" s="458">
        <v>66.666666666666657</v>
      </c>
      <c r="Q340" s="352">
        <f t="shared" si="27"/>
        <v>0.66666666666666663</v>
      </c>
      <c r="R340" s="350" t="s">
        <v>3192</v>
      </c>
    </row>
    <row r="341" spans="1:18" s="92" customFormat="1">
      <c r="A341" s="519" t="s">
        <v>4</v>
      </c>
      <c r="B341" s="346" t="s">
        <v>3198</v>
      </c>
      <c r="C341" s="346" t="s">
        <v>1954</v>
      </c>
      <c r="D341" s="526" t="s">
        <v>137</v>
      </c>
      <c r="E341" s="346" t="s">
        <v>1970</v>
      </c>
      <c r="F341" s="389" t="s">
        <v>11</v>
      </c>
      <c r="G341" s="460" t="s">
        <v>5</v>
      </c>
      <c r="H341" s="460" t="s">
        <v>29</v>
      </c>
      <c r="I341" s="348"/>
      <c r="J341" s="460" t="s">
        <v>66</v>
      </c>
      <c r="K341" s="524">
        <v>100</v>
      </c>
      <c r="L341" s="524"/>
      <c r="M341" s="348">
        <v>3</v>
      </c>
      <c r="N341" s="348">
        <v>3</v>
      </c>
      <c r="O341" s="351">
        <f t="shared" si="26"/>
        <v>1</v>
      </c>
      <c r="P341" s="348">
        <v>100</v>
      </c>
      <c r="Q341" s="352">
        <f t="shared" si="27"/>
        <v>1</v>
      </c>
      <c r="R341" s="350"/>
    </row>
    <row r="342" spans="1:18" s="92" customFormat="1">
      <c r="A342" s="519" t="s">
        <v>4</v>
      </c>
      <c r="B342" s="346" t="s">
        <v>3194</v>
      </c>
      <c r="C342" s="346" t="s">
        <v>1955</v>
      </c>
      <c r="D342" s="526" t="s">
        <v>137</v>
      </c>
      <c r="E342" s="346" t="s">
        <v>1970</v>
      </c>
      <c r="F342" s="389" t="s">
        <v>11</v>
      </c>
      <c r="G342" s="460" t="s">
        <v>5</v>
      </c>
      <c r="H342" s="460" t="s">
        <v>29</v>
      </c>
      <c r="I342" s="348"/>
      <c r="J342" s="460" t="s">
        <v>66</v>
      </c>
      <c r="K342" s="524">
        <v>100</v>
      </c>
      <c r="L342" s="524"/>
      <c r="M342" s="348">
        <v>10</v>
      </c>
      <c r="N342" s="348">
        <v>7</v>
      </c>
      <c r="O342" s="351">
        <f t="shared" si="26"/>
        <v>0.7</v>
      </c>
      <c r="P342" s="348">
        <v>70</v>
      </c>
      <c r="Q342" s="352">
        <f t="shared" si="27"/>
        <v>0.7</v>
      </c>
      <c r="R342" s="350"/>
    </row>
    <row r="343" spans="1:18" s="92" customFormat="1">
      <c r="A343" s="519" t="s">
        <v>4</v>
      </c>
      <c r="B343" s="346" t="s">
        <v>3193</v>
      </c>
      <c r="C343" s="346" t="s">
        <v>1955</v>
      </c>
      <c r="D343" s="526" t="s">
        <v>137</v>
      </c>
      <c r="E343" s="346" t="s">
        <v>1970</v>
      </c>
      <c r="F343" s="389" t="s">
        <v>11</v>
      </c>
      <c r="G343" s="460" t="s">
        <v>5</v>
      </c>
      <c r="H343" s="460" t="s">
        <v>29</v>
      </c>
      <c r="I343" s="348"/>
      <c r="J343" s="460" t="s">
        <v>66</v>
      </c>
      <c r="K343" s="524">
        <v>100</v>
      </c>
      <c r="L343" s="524"/>
      <c r="M343" s="348">
        <v>4</v>
      </c>
      <c r="N343" s="348">
        <v>3</v>
      </c>
      <c r="O343" s="351">
        <f t="shared" si="26"/>
        <v>0.75</v>
      </c>
      <c r="P343" s="348">
        <v>75</v>
      </c>
      <c r="Q343" s="352">
        <f t="shared" si="27"/>
        <v>0.75</v>
      </c>
      <c r="R343" s="350" t="s">
        <v>3192</v>
      </c>
    </row>
    <row r="344" spans="1:18" s="92" customFormat="1">
      <c r="A344" s="519" t="s">
        <v>4</v>
      </c>
      <c r="B344" s="346" t="s">
        <v>1957</v>
      </c>
      <c r="C344" s="346" t="s">
        <v>1956</v>
      </c>
      <c r="D344" s="526" t="s">
        <v>137</v>
      </c>
      <c r="E344" s="346" t="s">
        <v>1970</v>
      </c>
      <c r="F344" s="389" t="s">
        <v>11</v>
      </c>
      <c r="G344" s="460" t="s">
        <v>6</v>
      </c>
      <c r="H344" s="460" t="s">
        <v>29</v>
      </c>
      <c r="I344" s="348"/>
      <c r="J344" s="460" t="s">
        <v>66</v>
      </c>
      <c r="K344" s="527">
        <v>4.666666666666667</v>
      </c>
      <c r="L344" s="524"/>
      <c r="M344" s="348">
        <v>1950</v>
      </c>
      <c r="N344" s="348">
        <v>83</v>
      </c>
      <c r="O344" s="351">
        <f t="shared" si="26"/>
        <v>4.2564102564102563E-2</v>
      </c>
      <c r="P344" s="458">
        <v>91.208791208791212</v>
      </c>
      <c r="Q344" s="352">
        <f t="shared" si="27"/>
        <v>0.91208791208791207</v>
      </c>
      <c r="R344" s="350"/>
    </row>
    <row r="345" spans="1:18" s="92" customFormat="1">
      <c r="A345" s="519" t="s">
        <v>4</v>
      </c>
      <c r="B345" s="346" t="s">
        <v>1958</v>
      </c>
      <c r="C345" s="346" t="s">
        <v>1956</v>
      </c>
      <c r="D345" s="526" t="s">
        <v>137</v>
      </c>
      <c r="E345" s="346" t="s">
        <v>1970</v>
      </c>
      <c r="F345" s="389" t="s">
        <v>11</v>
      </c>
      <c r="G345" s="460" t="s">
        <v>5</v>
      </c>
      <c r="H345" s="460" t="s">
        <v>29</v>
      </c>
      <c r="I345" s="348"/>
      <c r="J345" s="460" t="s">
        <v>66</v>
      </c>
      <c r="K345" s="527">
        <v>100</v>
      </c>
      <c r="L345" s="524"/>
      <c r="M345" s="348">
        <v>12</v>
      </c>
      <c r="N345" s="348">
        <v>1</v>
      </c>
      <c r="O345" s="351">
        <f t="shared" si="26"/>
        <v>8.3333333333333329E-2</v>
      </c>
      <c r="P345" s="458">
        <v>8.3333333333333321</v>
      </c>
      <c r="Q345" s="352">
        <f t="shared" si="27"/>
        <v>8.3333333333333329E-2</v>
      </c>
      <c r="R345" s="350"/>
    </row>
    <row r="346" spans="1:18" s="92" customFormat="1">
      <c r="A346" s="519" t="s">
        <v>4</v>
      </c>
      <c r="B346" s="346" t="s">
        <v>3199</v>
      </c>
      <c r="C346" s="346" t="s">
        <v>1956</v>
      </c>
      <c r="D346" s="526" t="s">
        <v>137</v>
      </c>
      <c r="E346" s="346" t="s">
        <v>1970</v>
      </c>
      <c r="F346" s="389" t="s">
        <v>11</v>
      </c>
      <c r="G346" s="460" t="s">
        <v>5</v>
      </c>
      <c r="H346" s="460" t="s">
        <v>29</v>
      </c>
      <c r="I346" s="348"/>
      <c r="J346" s="460" t="s">
        <v>66</v>
      </c>
      <c r="K346" s="527">
        <v>100</v>
      </c>
      <c r="L346" s="524"/>
      <c r="M346" s="348">
        <v>3</v>
      </c>
      <c r="N346" s="348">
        <v>2</v>
      </c>
      <c r="O346" s="351">
        <f t="shared" si="26"/>
        <v>0.66666666666666663</v>
      </c>
      <c r="P346" s="458">
        <v>66.666666666666657</v>
      </c>
      <c r="Q346" s="352">
        <f t="shared" si="27"/>
        <v>0.66666666666666663</v>
      </c>
      <c r="R346" s="350"/>
    </row>
    <row r="347" spans="1:18" s="92" customFormat="1">
      <c r="A347" s="519" t="s">
        <v>4</v>
      </c>
      <c r="B347" s="346" t="s">
        <v>1957</v>
      </c>
      <c r="C347" s="346" t="s">
        <v>1959</v>
      </c>
      <c r="D347" s="526" t="s">
        <v>137</v>
      </c>
      <c r="E347" s="346" t="s">
        <v>1970</v>
      </c>
      <c r="F347" s="389" t="s">
        <v>11</v>
      </c>
      <c r="G347" s="460" t="s">
        <v>6</v>
      </c>
      <c r="H347" s="460" t="s">
        <v>29</v>
      </c>
      <c r="I347" s="348"/>
      <c r="J347" s="460" t="s">
        <v>66</v>
      </c>
      <c r="K347" s="527">
        <v>17.073170731707318</v>
      </c>
      <c r="L347" s="524"/>
      <c r="M347" s="348">
        <v>41</v>
      </c>
      <c r="N347" s="348">
        <v>6</v>
      </c>
      <c r="O347" s="351">
        <f t="shared" si="26"/>
        <v>0.14634146341463414</v>
      </c>
      <c r="P347" s="458">
        <v>85.714285714285708</v>
      </c>
      <c r="Q347" s="352">
        <f t="shared" si="27"/>
        <v>0.8571428571428571</v>
      </c>
      <c r="R347" s="350"/>
    </row>
    <row r="348" spans="1:18" s="92" customFormat="1">
      <c r="A348" s="519" t="s">
        <v>4</v>
      </c>
      <c r="B348" s="346" t="s">
        <v>3200</v>
      </c>
      <c r="C348" s="346" t="s">
        <v>1959</v>
      </c>
      <c r="D348" s="526" t="s">
        <v>137</v>
      </c>
      <c r="E348" s="346" t="s">
        <v>1970</v>
      </c>
      <c r="F348" s="389" t="s">
        <v>11</v>
      </c>
      <c r="G348" s="460" t="s">
        <v>5</v>
      </c>
      <c r="H348" s="460" t="s">
        <v>29</v>
      </c>
      <c r="I348" s="348"/>
      <c r="J348" s="460" t="s">
        <v>66</v>
      </c>
      <c r="K348" s="527">
        <v>100</v>
      </c>
      <c r="L348" s="524"/>
      <c r="M348" s="348">
        <v>7</v>
      </c>
      <c r="N348" s="348">
        <v>5</v>
      </c>
      <c r="O348" s="351">
        <f t="shared" si="26"/>
        <v>0.7142857142857143</v>
      </c>
      <c r="P348" s="458">
        <v>71.428571428571431</v>
      </c>
      <c r="Q348" s="352">
        <f t="shared" si="27"/>
        <v>0.7142857142857143</v>
      </c>
      <c r="R348" s="350" t="s">
        <v>3192</v>
      </c>
    </row>
    <row r="349" spans="1:18" s="92" customFormat="1">
      <c r="A349" s="519" t="s">
        <v>4</v>
      </c>
      <c r="B349" s="346" t="s">
        <v>1957</v>
      </c>
      <c r="C349" s="346" t="s">
        <v>1960</v>
      </c>
      <c r="D349" s="526" t="s">
        <v>137</v>
      </c>
      <c r="E349" s="346" t="s">
        <v>1970</v>
      </c>
      <c r="F349" s="389" t="s">
        <v>11</v>
      </c>
      <c r="G349" s="460" t="s">
        <v>5</v>
      </c>
      <c r="H349" s="460" t="s">
        <v>29</v>
      </c>
      <c r="I349" s="348"/>
      <c r="J349" s="460" t="s">
        <v>66</v>
      </c>
      <c r="K349" s="524">
        <v>100</v>
      </c>
      <c r="L349" s="524"/>
      <c r="M349" s="348">
        <v>8</v>
      </c>
      <c r="N349" s="348">
        <v>5</v>
      </c>
      <c r="O349" s="351">
        <f t="shared" si="26"/>
        <v>0.625</v>
      </c>
      <c r="P349" s="458">
        <v>62.5</v>
      </c>
      <c r="Q349" s="352">
        <f t="shared" si="27"/>
        <v>0.625</v>
      </c>
      <c r="R349" s="350"/>
    </row>
    <row r="350" spans="1:18" s="92" customFormat="1">
      <c r="A350" s="519" t="s">
        <v>4</v>
      </c>
      <c r="B350" s="346" t="s">
        <v>3199</v>
      </c>
      <c r="C350" s="346" t="s">
        <v>1960</v>
      </c>
      <c r="D350" s="526" t="s">
        <v>137</v>
      </c>
      <c r="E350" s="346" t="s">
        <v>1970</v>
      </c>
      <c r="F350" s="389" t="s">
        <v>11</v>
      </c>
      <c r="G350" s="460" t="s">
        <v>6</v>
      </c>
      <c r="H350" s="460" t="s">
        <v>29</v>
      </c>
      <c r="I350" s="348"/>
      <c r="J350" s="460" t="s">
        <v>66</v>
      </c>
      <c r="K350" s="527">
        <v>10.923076923076923</v>
      </c>
      <c r="L350" s="524"/>
      <c r="M350" s="348">
        <v>650</v>
      </c>
      <c r="N350" s="348">
        <v>48</v>
      </c>
      <c r="O350" s="351">
        <f t="shared" si="26"/>
        <v>7.3846153846153853E-2</v>
      </c>
      <c r="P350" s="458">
        <v>67.605633802816897</v>
      </c>
      <c r="Q350" s="352">
        <f t="shared" si="27"/>
        <v>0.676056338028169</v>
      </c>
      <c r="R350" s="350" t="s">
        <v>3192</v>
      </c>
    </row>
    <row r="351" spans="1:18" s="92" customFormat="1">
      <c r="A351" s="519" t="s">
        <v>4</v>
      </c>
      <c r="B351" s="346" t="s">
        <v>3194</v>
      </c>
      <c r="C351" s="346" t="s">
        <v>692</v>
      </c>
      <c r="D351" s="526" t="s">
        <v>137</v>
      </c>
      <c r="E351" s="346" t="s">
        <v>1970</v>
      </c>
      <c r="F351" s="389" t="s">
        <v>11</v>
      </c>
      <c r="G351" s="460" t="s">
        <v>5</v>
      </c>
      <c r="H351" s="460" t="s">
        <v>29</v>
      </c>
      <c r="I351" s="348"/>
      <c r="J351" s="460" t="s">
        <v>66</v>
      </c>
      <c r="K351" s="524">
        <v>100</v>
      </c>
      <c r="L351" s="524"/>
      <c r="M351" s="348">
        <v>4</v>
      </c>
      <c r="N351" s="348">
        <v>3</v>
      </c>
      <c r="O351" s="351">
        <f t="shared" si="26"/>
        <v>0.75</v>
      </c>
      <c r="P351" s="348">
        <v>75</v>
      </c>
      <c r="Q351" s="352">
        <f t="shared" si="27"/>
        <v>0.75</v>
      </c>
      <c r="R351" s="350" t="s">
        <v>3192</v>
      </c>
    </row>
    <row r="352" spans="1:18" s="92" customFormat="1">
      <c r="A352" s="519" t="s">
        <v>4</v>
      </c>
      <c r="B352" s="346" t="s">
        <v>3200</v>
      </c>
      <c r="C352" s="346" t="s">
        <v>1961</v>
      </c>
      <c r="D352" s="526" t="s">
        <v>137</v>
      </c>
      <c r="E352" s="346" t="s">
        <v>1970</v>
      </c>
      <c r="F352" s="389" t="s">
        <v>11</v>
      </c>
      <c r="G352" s="460" t="s">
        <v>5</v>
      </c>
      <c r="H352" s="460" t="s">
        <v>29</v>
      </c>
      <c r="I352" s="348"/>
      <c r="J352" s="460" t="s">
        <v>66</v>
      </c>
      <c r="K352" s="524">
        <v>100</v>
      </c>
      <c r="L352" s="524"/>
      <c r="M352" s="348">
        <v>10</v>
      </c>
      <c r="N352" s="348">
        <v>7</v>
      </c>
      <c r="O352" s="351">
        <f t="shared" si="26"/>
        <v>0.7</v>
      </c>
      <c r="P352" s="348">
        <v>70</v>
      </c>
      <c r="Q352" s="352">
        <f t="shared" si="27"/>
        <v>0.7</v>
      </c>
      <c r="R352" s="350" t="s">
        <v>3192</v>
      </c>
    </row>
    <row r="353" spans="1:18" s="92" customFormat="1">
      <c r="A353" s="519" t="s">
        <v>4</v>
      </c>
      <c r="B353" s="346" t="s">
        <v>3201</v>
      </c>
      <c r="C353" s="346" t="s">
        <v>1962</v>
      </c>
      <c r="D353" s="526" t="s">
        <v>137</v>
      </c>
      <c r="E353" s="346" t="s">
        <v>1970</v>
      </c>
      <c r="F353" s="389" t="s">
        <v>11</v>
      </c>
      <c r="G353" s="460" t="s">
        <v>5</v>
      </c>
      <c r="H353" s="460" t="s">
        <v>29</v>
      </c>
      <c r="I353" s="348"/>
      <c r="J353" s="460" t="s">
        <v>66</v>
      </c>
      <c r="K353" s="524">
        <v>100</v>
      </c>
      <c r="L353" s="524"/>
      <c r="M353" s="348">
        <v>28</v>
      </c>
      <c r="N353" s="348">
        <v>19</v>
      </c>
      <c r="O353" s="351">
        <f t="shared" si="26"/>
        <v>0.6785714285714286</v>
      </c>
      <c r="P353" s="458">
        <v>67.857142857142861</v>
      </c>
      <c r="Q353" s="352">
        <f t="shared" si="27"/>
        <v>0.6785714285714286</v>
      </c>
      <c r="R353" s="350" t="s">
        <v>3192</v>
      </c>
    </row>
    <row r="354" spans="1:18" s="92" customFormat="1">
      <c r="A354" s="646" t="s">
        <v>4</v>
      </c>
      <c r="B354" s="346" t="s">
        <v>3193</v>
      </c>
      <c r="C354" s="346" t="s">
        <v>1963</v>
      </c>
      <c r="D354" s="526" t="s">
        <v>137</v>
      </c>
      <c r="E354" s="346" t="s">
        <v>1970</v>
      </c>
      <c r="F354" s="389" t="s">
        <v>11</v>
      </c>
      <c r="G354" s="460" t="s">
        <v>5</v>
      </c>
      <c r="H354" s="460" t="s">
        <v>29</v>
      </c>
      <c r="I354" s="348"/>
      <c r="J354" s="460" t="s">
        <v>66</v>
      </c>
      <c r="K354" s="524">
        <v>100</v>
      </c>
      <c r="L354" s="524"/>
      <c r="M354" s="348">
        <v>8</v>
      </c>
      <c r="N354" s="348">
        <v>7</v>
      </c>
      <c r="O354" s="351">
        <f t="shared" si="26"/>
        <v>0.875</v>
      </c>
      <c r="P354" s="458">
        <v>87.5</v>
      </c>
      <c r="Q354" s="352">
        <f t="shared" si="27"/>
        <v>0.875</v>
      </c>
      <c r="R354" s="350" t="s">
        <v>3192</v>
      </c>
    </row>
    <row r="355" spans="1:18" s="92" customFormat="1">
      <c r="A355" s="519" t="s">
        <v>4</v>
      </c>
      <c r="B355" s="346" t="s">
        <v>3193</v>
      </c>
      <c r="C355" s="346" t="s">
        <v>1766</v>
      </c>
      <c r="D355" s="526" t="s">
        <v>137</v>
      </c>
      <c r="E355" s="346" t="s">
        <v>1971</v>
      </c>
      <c r="F355" s="389" t="s">
        <v>11</v>
      </c>
      <c r="G355" s="460" t="s">
        <v>5</v>
      </c>
      <c r="H355" s="460" t="s">
        <v>29</v>
      </c>
      <c r="I355" s="348"/>
      <c r="J355" s="460" t="s">
        <v>66</v>
      </c>
      <c r="K355" s="524">
        <v>100</v>
      </c>
      <c r="L355" s="524"/>
      <c r="M355" s="348">
        <v>3</v>
      </c>
      <c r="N355" s="348">
        <v>2</v>
      </c>
      <c r="O355" s="351">
        <f>N355/M355</f>
        <v>0.66666666666666663</v>
      </c>
      <c r="P355" s="458">
        <v>66.666666666666657</v>
      </c>
      <c r="Q355" s="352">
        <f>N355/(M355*K355/100)</f>
        <v>0.66666666666666663</v>
      </c>
      <c r="R355" s="350" t="s">
        <v>3192</v>
      </c>
    </row>
    <row r="356" spans="1:18" s="92" customFormat="1">
      <c r="A356" s="519" t="s">
        <v>4</v>
      </c>
      <c r="B356" s="346" t="s">
        <v>3194</v>
      </c>
      <c r="C356" s="346" t="s">
        <v>1950</v>
      </c>
      <c r="D356" s="526" t="s">
        <v>137</v>
      </c>
      <c r="E356" s="346" t="s">
        <v>1971</v>
      </c>
      <c r="F356" s="389" t="s">
        <v>11</v>
      </c>
      <c r="G356" s="460" t="s">
        <v>6</v>
      </c>
      <c r="H356" s="460" t="s">
        <v>29</v>
      </c>
      <c r="I356" s="348"/>
      <c r="J356" s="460" t="s">
        <v>66</v>
      </c>
      <c r="K356" s="527">
        <v>38.554216867469883</v>
      </c>
      <c r="L356" s="524"/>
      <c r="M356" s="348">
        <v>83</v>
      </c>
      <c r="N356" s="348">
        <v>29</v>
      </c>
      <c r="O356" s="351">
        <f t="shared" ref="O356:O379" si="28">N356/M356</f>
        <v>0.3493975903614458</v>
      </c>
      <c r="P356" s="348">
        <v>90.625</v>
      </c>
      <c r="Q356" s="352">
        <f t="shared" ref="Q356:Q379" si="29">N356/(M356*K356/100)</f>
        <v>0.90624999999999978</v>
      </c>
      <c r="R356" s="350" t="s">
        <v>3192</v>
      </c>
    </row>
    <row r="357" spans="1:18" s="92" customFormat="1">
      <c r="A357" s="519" t="s">
        <v>4</v>
      </c>
      <c r="B357" s="346" t="s">
        <v>3195</v>
      </c>
      <c r="C357" s="346" t="s">
        <v>1950</v>
      </c>
      <c r="D357" s="526" t="s">
        <v>137</v>
      </c>
      <c r="E357" s="346" t="s">
        <v>1971</v>
      </c>
      <c r="F357" s="389" t="s">
        <v>11</v>
      </c>
      <c r="G357" s="460" t="s">
        <v>5</v>
      </c>
      <c r="H357" s="460" t="s">
        <v>29</v>
      </c>
      <c r="I357" s="348"/>
      <c r="J357" s="460" t="s">
        <v>66</v>
      </c>
      <c r="K357" s="527">
        <v>100</v>
      </c>
      <c r="L357" s="524"/>
      <c r="M357" s="348">
        <v>3</v>
      </c>
      <c r="N357" s="348">
        <v>1</v>
      </c>
      <c r="O357" s="351">
        <f t="shared" si="28"/>
        <v>0.33333333333333331</v>
      </c>
      <c r="P357" s="458">
        <v>33.333333333333329</v>
      </c>
      <c r="Q357" s="352">
        <f t="shared" si="29"/>
        <v>0.33333333333333331</v>
      </c>
      <c r="R357" s="350"/>
    </row>
    <row r="358" spans="1:18" s="92" customFormat="1">
      <c r="A358" s="519" t="s">
        <v>4</v>
      </c>
      <c r="B358" s="346" t="s">
        <v>3196</v>
      </c>
      <c r="C358" s="346" t="s">
        <v>1951</v>
      </c>
      <c r="D358" s="526" t="s">
        <v>137</v>
      </c>
      <c r="E358" s="346" t="s">
        <v>1971</v>
      </c>
      <c r="F358" s="389" t="s">
        <v>11</v>
      </c>
      <c r="G358" s="460" t="s">
        <v>5</v>
      </c>
      <c r="H358" s="460" t="s">
        <v>29</v>
      </c>
      <c r="I358" s="348"/>
      <c r="J358" s="460" t="s">
        <v>66</v>
      </c>
      <c r="K358" s="524">
        <v>100</v>
      </c>
      <c r="L358" s="524"/>
      <c r="M358" s="348">
        <v>25</v>
      </c>
      <c r="N358" s="348">
        <v>25</v>
      </c>
      <c r="O358" s="351">
        <f t="shared" si="28"/>
        <v>1</v>
      </c>
      <c r="P358" s="348">
        <v>100</v>
      </c>
      <c r="Q358" s="352">
        <f t="shared" si="29"/>
        <v>1</v>
      </c>
      <c r="R358" s="350"/>
    </row>
    <row r="359" spans="1:18" s="92" customFormat="1">
      <c r="A359" s="519" t="s">
        <v>4</v>
      </c>
      <c r="B359" s="346" t="s">
        <v>3193</v>
      </c>
      <c r="C359" s="346" t="s">
        <v>1951</v>
      </c>
      <c r="D359" s="526" t="s">
        <v>137</v>
      </c>
      <c r="E359" s="346" t="s">
        <v>1971</v>
      </c>
      <c r="F359" s="389" t="s">
        <v>11</v>
      </c>
      <c r="G359" s="460" t="s">
        <v>5</v>
      </c>
      <c r="H359" s="460" t="s">
        <v>29</v>
      </c>
      <c r="I359" s="348"/>
      <c r="J359" s="460" t="s">
        <v>66</v>
      </c>
      <c r="K359" s="524">
        <v>100</v>
      </c>
      <c r="L359" s="524"/>
      <c r="M359" s="348">
        <v>6</v>
      </c>
      <c r="N359" s="348">
        <v>4</v>
      </c>
      <c r="O359" s="351">
        <f t="shared" si="28"/>
        <v>0.66666666666666663</v>
      </c>
      <c r="P359" s="458">
        <v>66.666666666666657</v>
      </c>
      <c r="Q359" s="352">
        <f t="shared" si="29"/>
        <v>0.66666666666666663</v>
      </c>
      <c r="R359" s="350" t="s">
        <v>3192</v>
      </c>
    </row>
    <row r="360" spans="1:18" s="92" customFormat="1">
      <c r="A360" s="519" t="s">
        <v>4</v>
      </c>
      <c r="B360" s="346" t="s">
        <v>3195</v>
      </c>
      <c r="C360" s="346" t="s">
        <v>1951</v>
      </c>
      <c r="D360" s="526" t="s">
        <v>137</v>
      </c>
      <c r="E360" s="346" t="s">
        <v>1971</v>
      </c>
      <c r="F360" s="389" t="s">
        <v>11</v>
      </c>
      <c r="G360" s="460" t="s">
        <v>5</v>
      </c>
      <c r="H360" s="460" t="s">
        <v>29</v>
      </c>
      <c r="I360" s="348"/>
      <c r="J360" s="460" t="s">
        <v>66</v>
      </c>
      <c r="K360" s="524">
        <v>100</v>
      </c>
      <c r="L360" s="524"/>
      <c r="M360" s="348">
        <v>4</v>
      </c>
      <c r="N360" s="348">
        <v>4</v>
      </c>
      <c r="O360" s="351">
        <f t="shared" si="28"/>
        <v>1</v>
      </c>
      <c r="P360" s="348">
        <v>100</v>
      </c>
      <c r="Q360" s="352">
        <f t="shared" si="29"/>
        <v>1</v>
      </c>
      <c r="R360" s="350"/>
    </row>
    <row r="361" spans="1:18" s="92" customFormat="1">
      <c r="A361" s="519" t="s">
        <v>4</v>
      </c>
      <c r="B361" s="346" t="s">
        <v>3197</v>
      </c>
      <c r="C361" s="346" t="s">
        <v>1952</v>
      </c>
      <c r="D361" s="526" t="s">
        <v>137</v>
      </c>
      <c r="E361" s="346" t="s">
        <v>1971</v>
      </c>
      <c r="F361" s="389" t="s">
        <v>11</v>
      </c>
      <c r="G361" s="460" t="s">
        <v>6</v>
      </c>
      <c r="H361" s="460" t="s">
        <v>29</v>
      </c>
      <c r="I361" s="348"/>
      <c r="J361" s="460" t="s">
        <v>66</v>
      </c>
      <c r="K361" s="527">
        <v>27.777777777777779</v>
      </c>
      <c r="L361" s="524"/>
      <c r="M361" s="348">
        <v>72</v>
      </c>
      <c r="N361" s="348">
        <v>18</v>
      </c>
      <c r="O361" s="351">
        <f t="shared" si="28"/>
        <v>0.25</v>
      </c>
      <c r="P361" s="348">
        <v>90</v>
      </c>
      <c r="Q361" s="352">
        <f t="shared" si="29"/>
        <v>0.9</v>
      </c>
      <c r="R361" s="350"/>
    </row>
    <row r="362" spans="1:18" s="92" customFormat="1">
      <c r="A362" s="519" t="s">
        <v>4</v>
      </c>
      <c r="B362" s="346" t="s">
        <v>3194</v>
      </c>
      <c r="C362" s="346" t="s">
        <v>1952</v>
      </c>
      <c r="D362" s="526" t="s">
        <v>137</v>
      </c>
      <c r="E362" s="346" t="s">
        <v>1971</v>
      </c>
      <c r="F362" s="389" t="s">
        <v>11</v>
      </c>
      <c r="G362" s="460" t="s">
        <v>5</v>
      </c>
      <c r="H362" s="460" t="s">
        <v>29</v>
      </c>
      <c r="I362" s="348"/>
      <c r="J362" s="460" t="s">
        <v>66</v>
      </c>
      <c r="K362" s="524">
        <v>100</v>
      </c>
      <c r="L362" s="524"/>
      <c r="M362" s="348">
        <v>6</v>
      </c>
      <c r="N362" s="348">
        <v>6</v>
      </c>
      <c r="O362" s="351">
        <f t="shared" si="28"/>
        <v>1</v>
      </c>
      <c r="P362" s="348">
        <v>100</v>
      </c>
      <c r="Q362" s="352">
        <f t="shared" si="29"/>
        <v>1</v>
      </c>
      <c r="R362" s="350"/>
    </row>
    <row r="363" spans="1:18" s="92" customFormat="1">
      <c r="A363" s="519" t="s">
        <v>4</v>
      </c>
      <c r="B363" s="346" t="s">
        <v>3196</v>
      </c>
      <c r="C363" s="346" t="s">
        <v>1953</v>
      </c>
      <c r="D363" s="526" t="s">
        <v>137</v>
      </c>
      <c r="E363" s="346" t="s">
        <v>1971</v>
      </c>
      <c r="F363" s="389" t="s">
        <v>11</v>
      </c>
      <c r="G363" s="460" t="s">
        <v>5</v>
      </c>
      <c r="H363" s="460" t="s">
        <v>29</v>
      </c>
      <c r="I363" s="348"/>
      <c r="J363" s="460" t="s">
        <v>66</v>
      </c>
      <c r="K363" s="524">
        <v>100</v>
      </c>
      <c r="L363" s="524"/>
      <c r="M363" s="348">
        <v>4</v>
      </c>
      <c r="N363" s="348">
        <v>4</v>
      </c>
      <c r="O363" s="351">
        <f t="shared" si="28"/>
        <v>1</v>
      </c>
      <c r="P363" s="348">
        <v>100</v>
      </c>
      <c r="Q363" s="352">
        <f t="shared" si="29"/>
        <v>1</v>
      </c>
      <c r="R363" s="350"/>
    </row>
    <row r="364" spans="1:18" s="92" customFormat="1">
      <c r="A364" s="519" t="s">
        <v>4</v>
      </c>
      <c r="B364" s="346" t="s">
        <v>3194</v>
      </c>
      <c r="C364" s="346" t="s">
        <v>1765</v>
      </c>
      <c r="D364" s="526" t="s">
        <v>137</v>
      </c>
      <c r="E364" s="346" t="s">
        <v>1971</v>
      </c>
      <c r="F364" s="389" t="s">
        <v>11</v>
      </c>
      <c r="G364" s="460" t="s">
        <v>5</v>
      </c>
      <c r="H364" s="460" t="s">
        <v>29</v>
      </c>
      <c r="I364" s="348"/>
      <c r="J364" s="460" t="s">
        <v>66</v>
      </c>
      <c r="K364" s="524">
        <v>100</v>
      </c>
      <c r="L364" s="524"/>
      <c r="M364" s="348">
        <v>4</v>
      </c>
      <c r="N364" s="348">
        <v>4</v>
      </c>
      <c r="O364" s="351">
        <f t="shared" si="28"/>
        <v>1</v>
      </c>
      <c r="P364" s="348">
        <v>100</v>
      </c>
      <c r="Q364" s="352">
        <f t="shared" si="29"/>
        <v>1</v>
      </c>
      <c r="R364" s="350" t="s">
        <v>3192</v>
      </c>
    </row>
    <row r="365" spans="1:18" s="92" customFormat="1">
      <c r="A365" s="519" t="s">
        <v>4</v>
      </c>
      <c r="B365" s="346" t="s">
        <v>3194</v>
      </c>
      <c r="C365" s="346" t="s">
        <v>1954</v>
      </c>
      <c r="D365" s="526" t="s">
        <v>137</v>
      </c>
      <c r="E365" s="346" t="s">
        <v>1971</v>
      </c>
      <c r="F365" s="389" t="s">
        <v>11</v>
      </c>
      <c r="G365" s="460" t="s">
        <v>5</v>
      </c>
      <c r="H365" s="460" t="s">
        <v>29</v>
      </c>
      <c r="I365" s="348"/>
      <c r="J365" s="460" t="s">
        <v>66</v>
      </c>
      <c r="K365" s="527">
        <v>100</v>
      </c>
      <c r="L365" s="524"/>
      <c r="M365" s="348">
        <v>6</v>
      </c>
      <c r="N365" s="348">
        <v>4</v>
      </c>
      <c r="O365" s="351">
        <f t="shared" si="28"/>
        <v>0.66666666666666663</v>
      </c>
      <c r="P365" s="458">
        <v>66.666666666666657</v>
      </c>
      <c r="Q365" s="352">
        <f t="shared" si="29"/>
        <v>0.66666666666666663</v>
      </c>
      <c r="R365" s="350" t="s">
        <v>3192</v>
      </c>
    </row>
    <row r="366" spans="1:18" s="92" customFormat="1">
      <c r="A366" s="519" t="s">
        <v>4</v>
      </c>
      <c r="B366" s="346" t="s">
        <v>3198</v>
      </c>
      <c r="C366" s="346" t="s">
        <v>1954</v>
      </c>
      <c r="D366" s="526" t="s">
        <v>137</v>
      </c>
      <c r="E366" s="346" t="s">
        <v>1971</v>
      </c>
      <c r="F366" s="389" t="s">
        <v>11</v>
      </c>
      <c r="G366" s="460" t="s">
        <v>5</v>
      </c>
      <c r="H366" s="460" t="s">
        <v>29</v>
      </c>
      <c r="I366" s="348"/>
      <c r="J366" s="460" t="s">
        <v>66</v>
      </c>
      <c r="K366" s="524">
        <v>100</v>
      </c>
      <c r="L366" s="524"/>
      <c r="M366" s="348">
        <v>3</v>
      </c>
      <c r="N366" s="348">
        <v>3</v>
      </c>
      <c r="O366" s="351">
        <f t="shared" si="28"/>
        <v>1</v>
      </c>
      <c r="P366" s="348">
        <v>100</v>
      </c>
      <c r="Q366" s="352">
        <f t="shared" si="29"/>
        <v>1</v>
      </c>
      <c r="R366" s="350"/>
    </row>
    <row r="367" spans="1:18" s="92" customFormat="1">
      <c r="A367" s="519" t="s">
        <v>4</v>
      </c>
      <c r="B367" s="346" t="s">
        <v>3194</v>
      </c>
      <c r="C367" s="346" t="s">
        <v>1955</v>
      </c>
      <c r="D367" s="526" t="s">
        <v>137</v>
      </c>
      <c r="E367" s="346" t="s">
        <v>1971</v>
      </c>
      <c r="F367" s="389" t="s">
        <v>11</v>
      </c>
      <c r="G367" s="460" t="s">
        <v>5</v>
      </c>
      <c r="H367" s="460" t="s">
        <v>29</v>
      </c>
      <c r="I367" s="348"/>
      <c r="J367" s="460" t="s">
        <v>66</v>
      </c>
      <c r="K367" s="524">
        <v>100</v>
      </c>
      <c r="L367" s="524"/>
      <c r="M367" s="348">
        <v>10</v>
      </c>
      <c r="N367" s="348">
        <v>7</v>
      </c>
      <c r="O367" s="351">
        <f t="shared" si="28"/>
        <v>0.7</v>
      </c>
      <c r="P367" s="348">
        <v>70</v>
      </c>
      <c r="Q367" s="352">
        <f t="shared" si="29"/>
        <v>0.7</v>
      </c>
      <c r="R367" s="350"/>
    </row>
    <row r="368" spans="1:18" s="92" customFormat="1">
      <c r="A368" s="519" t="s">
        <v>4</v>
      </c>
      <c r="B368" s="346" t="s">
        <v>3193</v>
      </c>
      <c r="C368" s="346" t="s">
        <v>1955</v>
      </c>
      <c r="D368" s="526" t="s">
        <v>137</v>
      </c>
      <c r="E368" s="346" t="s">
        <v>1971</v>
      </c>
      <c r="F368" s="389" t="s">
        <v>11</v>
      </c>
      <c r="G368" s="460" t="s">
        <v>5</v>
      </c>
      <c r="H368" s="460" t="s">
        <v>29</v>
      </c>
      <c r="I368" s="348"/>
      <c r="J368" s="460" t="s">
        <v>66</v>
      </c>
      <c r="K368" s="524">
        <v>100</v>
      </c>
      <c r="L368" s="524"/>
      <c r="M368" s="348">
        <v>4</v>
      </c>
      <c r="N368" s="348">
        <v>3</v>
      </c>
      <c r="O368" s="351">
        <f t="shared" si="28"/>
        <v>0.75</v>
      </c>
      <c r="P368" s="348">
        <v>75</v>
      </c>
      <c r="Q368" s="352">
        <f t="shared" si="29"/>
        <v>0.75</v>
      </c>
      <c r="R368" s="350" t="s">
        <v>3192</v>
      </c>
    </row>
    <row r="369" spans="1:18" s="92" customFormat="1">
      <c r="A369" s="519" t="s">
        <v>4</v>
      </c>
      <c r="B369" s="346" t="s">
        <v>1957</v>
      </c>
      <c r="C369" s="346" t="s">
        <v>1956</v>
      </c>
      <c r="D369" s="526" t="s">
        <v>137</v>
      </c>
      <c r="E369" s="346" t="s">
        <v>1971</v>
      </c>
      <c r="F369" s="389" t="s">
        <v>11</v>
      </c>
      <c r="G369" s="460" t="s">
        <v>6</v>
      </c>
      <c r="H369" s="460" t="s">
        <v>29</v>
      </c>
      <c r="I369" s="348"/>
      <c r="J369" s="460" t="s">
        <v>66</v>
      </c>
      <c r="K369" s="527">
        <v>4.666666666666667</v>
      </c>
      <c r="L369" s="524"/>
      <c r="M369" s="348">
        <v>1950</v>
      </c>
      <c r="N369" s="348">
        <v>83</v>
      </c>
      <c r="O369" s="351">
        <f t="shared" si="28"/>
        <v>4.2564102564102563E-2</v>
      </c>
      <c r="P369" s="458">
        <v>91.208791208791212</v>
      </c>
      <c r="Q369" s="352">
        <f t="shared" si="29"/>
        <v>0.91208791208791207</v>
      </c>
      <c r="R369" s="350"/>
    </row>
    <row r="370" spans="1:18" s="92" customFormat="1">
      <c r="A370" s="519" t="s">
        <v>4</v>
      </c>
      <c r="B370" s="346" t="s">
        <v>1958</v>
      </c>
      <c r="C370" s="346" t="s">
        <v>1956</v>
      </c>
      <c r="D370" s="526" t="s">
        <v>137</v>
      </c>
      <c r="E370" s="346" t="s">
        <v>1971</v>
      </c>
      <c r="F370" s="389" t="s">
        <v>11</v>
      </c>
      <c r="G370" s="460" t="s">
        <v>5</v>
      </c>
      <c r="H370" s="460" t="s">
        <v>29</v>
      </c>
      <c r="I370" s="348"/>
      <c r="J370" s="460" t="s">
        <v>66</v>
      </c>
      <c r="K370" s="527">
        <v>100</v>
      </c>
      <c r="L370" s="524"/>
      <c r="M370" s="348">
        <v>12</v>
      </c>
      <c r="N370" s="348">
        <v>1</v>
      </c>
      <c r="O370" s="351">
        <f t="shared" si="28"/>
        <v>8.3333333333333329E-2</v>
      </c>
      <c r="P370" s="458">
        <v>8.3333333333333321</v>
      </c>
      <c r="Q370" s="352">
        <f t="shared" si="29"/>
        <v>8.3333333333333329E-2</v>
      </c>
      <c r="R370" s="350"/>
    </row>
    <row r="371" spans="1:18" s="92" customFormat="1">
      <c r="A371" s="519" t="s">
        <v>4</v>
      </c>
      <c r="B371" s="346" t="s">
        <v>3199</v>
      </c>
      <c r="C371" s="346" t="s">
        <v>1956</v>
      </c>
      <c r="D371" s="526" t="s">
        <v>137</v>
      </c>
      <c r="E371" s="346" t="s">
        <v>1971</v>
      </c>
      <c r="F371" s="389" t="s">
        <v>11</v>
      </c>
      <c r="G371" s="460" t="s">
        <v>5</v>
      </c>
      <c r="H371" s="460" t="s">
        <v>29</v>
      </c>
      <c r="I371" s="348"/>
      <c r="J371" s="460" t="s">
        <v>66</v>
      </c>
      <c r="K371" s="527">
        <v>100</v>
      </c>
      <c r="L371" s="524"/>
      <c r="M371" s="348">
        <v>3</v>
      </c>
      <c r="N371" s="348">
        <v>2</v>
      </c>
      <c r="O371" s="351">
        <f t="shared" si="28"/>
        <v>0.66666666666666663</v>
      </c>
      <c r="P371" s="458">
        <v>66.666666666666657</v>
      </c>
      <c r="Q371" s="352">
        <f t="shared" si="29"/>
        <v>0.66666666666666663</v>
      </c>
      <c r="R371" s="350"/>
    </row>
    <row r="372" spans="1:18" s="92" customFormat="1">
      <c r="A372" s="519" t="s">
        <v>4</v>
      </c>
      <c r="B372" s="346" t="s">
        <v>1957</v>
      </c>
      <c r="C372" s="346" t="s">
        <v>1959</v>
      </c>
      <c r="D372" s="526" t="s">
        <v>137</v>
      </c>
      <c r="E372" s="346" t="s">
        <v>1971</v>
      </c>
      <c r="F372" s="389" t="s">
        <v>11</v>
      </c>
      <c r="G372" s="460" t="s">
        <v>6</v>
      </c>
      <c r="H372" s="460" t="s">
        <v>29</v>
      </c>
      <c r="I372" s="348"/>
      <c r="J372" s="460" t="s">
        <v>66</v>
      </c>
      <c r="K372" s="527">
        <v>17.073170731707318</v>
      </c>
      <c r="L372" s="524"/>
      <c r="M372" s="348">
        <v>41</v>
      </c>
      <c r="N372" s="348">
        <v>6</v>
      </c>
      <c r="O372" s="351">
        <f t="shared" si="28"/>
        <v>0.14634146341463414</v>
      </c>
      <c r="P372" s="458">
        <v>85.714285714285708</v>
      </c>
      <c r="Q372" s="352">
        <f t="shared" si="29"/>
        <v>0.8571428571428571</v>
      </c>
      <c r="R372" s="350"/>
    </row>
    <row r="373" spans="1:18" s="92" customFormat="1">
      <c r="A373" s="519" t="s">
        <v>4</v>
      </c>
      <c r="B373" s="346" t="s">
        <v>3200</v>
      </c>
      <c r="C373" s="346" t="s">
        <v>1959</v>
      </c>
      <c r="D373" s="526" t="s">
        <v>137</v>
      </c>
      <c r="E373" s="346" t="s">
        <v>1971</v>
      </c>
      <c r="F373" s="389" t="s">
        <v>11</v>
      </c>
      <c r="G373" s="460" t="s">
        <v>5</v>
      </c>
      <c r="H373" s="460" t="s">
        <v>29</v>
      </c>
      <c r="I373" s="348"/>
      <c r="J373" s="460" t="s">
        <v>66</v>
      </c>
      <c r="K373" s="527">
        <v>100</v>
      </c>
      <c r="L373" s="524"/>
      <c r="M373" s="348">
        <v>7</v>
      </c>
      <c r="N373" s="348">
        <v>5</v>
      </c>
      <c r="O373" s="351">
        <f t="shared" si="28"/>
        <v>0.7142857142857143</v>
      </c>
      <c r="P373" s="458">
        <v>71.428571428571431</v>
      </c>
      <c r="Q373" s="352">
        <f t="shared" si="29"/>
        <v>0.7142857142857143</v>
      </c>
      <c r="R373" s="350" t="s">
        <v>3192</v>
      </c>
    </row>
    <row r="374" spans="1:18" s="92" customFormat="1">
      <c r="A374" s="519" t="s">
        <v>4</v>
      </c>
      <c r="B374" s="346" t="s">
        <v>1957</v>
      </c>
      <c r="C374" s="346" t="s">
        <v>1960</v>
      </c>
      <c r="D374" s="526" t="s">
        <v>137</v>
      </c>
      <c r="E374" s="346" t="s">
        <v>1971</v>
      </c>
      <c r="F374" s="389" t="s">
        <v>11</v>
      </c>
      <c r="G374" s="460" t="s">
        <v>5</v>
      </c>
      <c r="H374" s="460" t="s">
        <v>29</v>
      </c>
      <c r="I374" s="348"/>
      <c r="J374" s="460" t="s">
        <v>66</v>
      </c>
      <c r="K374" s="524">
        <v>100</v>
      </c>
      <c r="L374" s="524"/>
      <c r="M374" s="348">
        <v>8</v>
      </c>
      <c r="N374" s="348">
        <v>5</v>
      </c>
      <c r="O374" s="351">
        <f t="shared" si="28"/>
        <v>0.625</v>
      </c>
      <c r="P374" s="458">
        <v>62.5</v>
      </c>
      <c r="Q374" s="352">
        <f t="shared" si="29"/>
        <v>0.625</v>
      </c>
      <c r="R374" s="350"/>
    </row>
    <row r="375" spans="1:18" s="92" customFormat="1">
      <c r="A375" s="519" t="s">
        <v>4</v>
      </c>
      <c r="B375" s="346" t="s">
        <v>3199</v>
      </c>
      <c r="C375" s="346" t="s">
        <v>1960</v>
      </c>
      <c r="D375" s="526" t="s">
        <v>137</v>
      </c>
      <c r="E375" s="346" t="s">
        <v>1971</v>
      </c>
      <c r="F375" s="389" t="s">
        <v>11</v>
      </c>
      <c r="G375" s="460" t="s">
        <v>6</v>
      </c>
      <c r="H375" s="460" t="s">
        <v>29</v>
      </c>
      <c r="I375" s="348"/>
      <c r="J375" s="460" t="s">
        <v>66</v>
      </c>
      <c r="K375" s="527">
        <v>10.923076923076923</v>
      </c>
      <c r="L375" s="524"/>
      <c r="M375" s="348">
        <v>650</v>
      </c>
      <c r="N375" s="348">
        <v>48</v>
      </c>
      <c r="O375" s="351">
        <f t="shared" si="28"/>
        <v>7.3846153846153853E-2</v>
      </c>
      <c r="P375" s="458">
        <v>67.605633802816897</v>
      </c>
      <c r="Q375" s="352">
        <f t="shared" si="29"/>
        <v>0.676056338028169</v>
      </c>
      <c r="R375" s="350" t="s">
        <v>3192</v>
      </c>
    </row>
    <row r="376" spans="1:18" s="92" customFormat="1">
      <c r="A376" s="519" t="s">
        <v>4</v>
      </c>
      <c r="B376" s="346" t="s">
        <v>3194</v>
      </c>
      <c r="C376" s="346" t="s">
        <v>692</v>
      </c>
      <c r="D376" s="526" t="s">
        <v>137</v>
      </c>
      <c r="E376" s="346" t="s">
        <v>1971</v>
      </c>
      <c r="F376" s="389" t="s">
        <v>11</v>
      </c>
      <c r="G376" s="460" t="s">
        <v>5</v>
      </c>
      <c r="H376" s="460" t="s">
        <v>29</v>
      </c>
      <c r="I376" s="348"/>
      <c r="J376" s="460" t="s">
        <v>66</v>
      </c>
      <c r="K376" s="524">
        <v>100</v>
      </c>
      <c r="L376" s="524"/>
      <c r="M376" s="348">
        <v>4</v>
      </c>
      <c r="N376" s="348">
        <v>3</v>
      </c>
      <c r="O376" s="351">
        <f t="shared" si="28"/>
        <v>0.75</v>
      </c>
      <c r="P376" s="348">
        <v>75</v>
      </c>
      <c r="Q376" s="352">
        <f t="shared" si="29"/>
        <v>0.75</v>
      </c>
      <c r="R376" s="350" t="s">
        <v>3192</v>
      </c>
    </row>
    <row r="377" spans="1:18" s="92" customFormat="1">
      <c r="A377" s="519" t="s">
        <v>4</v>
      </c>
      <c r="B377" s="346" t="s">
        <v>3200</v>
      </c>
      <c r="C377" s="346" t="s">
        <v>1961</v>
      </c>
      <c r="D377" s="526" t="s">
        <v>137</v>
      </c>
      <c r="E377" s="346" t="s">
        <v>1971</v>
      </c>
      <c r="F377" s="389" t="s">
        <v>11</v>
      </c>
      <c r="G377" s="460" t="s">
        <v>5</v>
      </c>
      <c r="H377" s="460" t="s">
        <v>29</v>
      </c>
      <c r="I377" s="348"/>
      <c r="J377" s="460" t="s">
        <v>66</v>
      </c>
      <c r="K377" s="524">
        <v>100</v>
      </c>
      <c r="L377" s="524"/>
      <c r="M377" s="348">
        <v>10</v>
      </c>
      <c r="N377" s="348">
        <v>7</v>
      </c>
      <c r="O377" s="351">
        <f t="shared" si="28"/>
        <v>0.7</v>
      </c>
      <c r="P377" s="348">
        <v>70</v>
      </c>
      <c r="Q377" s="352">
        <f t="shared" si="29"/>
        <v>0.7</v>
      </c>
      <c r="R377" s="350" t="s">
        <v>3192</v>
      </c>
    </row>
    <row r="378" spans="1:18" s="92" customFormat="1">
      <c r="A378" s="519" t="s">
        <v>4</v>
      </c>
      <c r="B378" s="346" t="s">
        <v>3201</v>
      </c>
      <c r="C378" s="346" t="s">
        <v>1962</v>
      </c>
      <c r="D378" s="526" t="s">
        <v>137</v>
      </c>
      <c r="E378" s="346" t="s">
        <v>1971</v>
      </c>
      <c r="F378" s="389" t="s">
        <v>11</v>
      </c>
      <c r="G378" s="460" t="s">
        <v>5</v>
      </c>
      <c r="H378" s="460" t="s">
        <v>29</v>
      </c>
      <c r="I378" s="348"/>
      <c r="J378" s="460" t="s">
        <v>66</v>
      </c>
      <c r="K378" s="524">
        <v>100</v>
      </c>
      <c r="L378" s="524"/>
      <c r="M378" s="348">
        <v>28</v>
      </c>
      <c r="N378" s="348">
        <v>19</v>
      </c>
      <c r="O378" s="351">
        <f t="shared" si="28"/>
        <v>0.6785714285714286</v>
      </c>
      <c r="P378" s="458">
        <v>67.857142857142861</v>
      </c>
      <c r="Q378" s="352">
        <f t="shared" si="29"/>
        <v>0.6785714285714286</v>
      </c>
      <c r="R378" s="350" t="s">
        <v>3192</v>
      </c>
    </row>
    <row r="379" spans="1:18" s="92" customFormat="1">
      <c r="A379" s="646" t="s">
        <v>4</v>
      </c>
      <c r="B379" s="346" t="s">
        <v>3193</v>
      </c>
      <c r="C379" s="346" t="s">
        <v>1963</v>
      </c>
      <c r="D379" s="526" t="s">
        <v>137</v>
      </c>
      <c r="E379" s="346" t="s">
        <v>1971</v>
      </c>
      <c r="F379" s="389" t="s">
        <v>11</v>
      </c>
      <c r="G379" s="460" t="s">
        <v>5</v>
      </c>
      <c r="H379" s="460" t="s">
        <v>29</v>
      </c>
      <c r="I379" s="348"/>
      <c r="J379" s="460" t="s">
        <v>66</v>
      </c>
      <c r="K379" s="524">
        <v>100</v>
      </c>
      <c r="L379" s="524"/>
      <c r="M379" s="348">
        <v>8</v>
      </c>
      <c r="N379" s="348">
        <v>7</v>
      </c>
      <c r="O379" s="351">
        <f t="shared" si="28"/>
        <v>0.875</v>
      </c>
      <c r="P379" s="458">
        <v>87.5</v>
      </c>
      <c r="Q379" s="352">
        <f t="shared" si="29"/>
        <v>0.875</v>
      </c>
      <c r="R379" s="350" t="s">
        <v>3192</v>
      </c>
    </row>
    <row r="380" spans="1:18" s="92" customFormat="1">
      <c r="A380" s="519" t="s">
        <v>4</v>
      </c>
      <c r="B380" s="346" t="s">
        <v>3193</v>
      </c>
      <c r="C380" s="346" t="s">
        <v>1766</v>
      </c>
      <c r="D380" s="526" t="s">
        <v>137</v>
      </c>
      <c r="E380" s="346" t="s">
        <v>1972</v>
      </c>
      <c r="F380" s="389" t="s">
        <v>11</v>
      </c>
      <c r="G380" s="460" t="s">
        <v>5</v>
      </c>
      <c r="H380" s="460" t="s">
        <v>29</v>
      </c>
      <c r="I380" s="348"/>
      <c r="J380" s="460" t="s">
        <v>66</v>
      </c>
      <c r="K380" s="524">
        <v>100</v>
      </c>
      <c r="L380" s="524"/>
      <c r="M380" s="348">
        <v>3</v>
      </c>
      <c r="N380" s="348">
        <v>2</v>
      </c>
      <c r="O380" s="351">
        <f>N380/M380</f>
        <v>0.66666666666666663</v>
      </c>
      <c r="P380" s="458">
        <v>66.666666666666657</v>
      </c>
      <c r="Q380" s="352">
        <f>N380/(M380*K380/100)</f>
        <v>0.66666666666666663</v>
      </c>
      <c r="R380" s="350" t="s">
        <v>3192</v>
      </c>
    </row>
    <row r="381" spans="1:18" s="92" customFormat="1">
      <c r="A381" s="519" t="s">
        <v>4</v>
      </c>
      <c r="B381" s="346" t="s">
        <v>3194</v>
      </c>
      <c r="C381" s="346" t="s">
        <v>1950</v>
      </c>
      <c r="D381" s="526" t="s">
        <v>137</v>
      </c>
      <c r="E381" s="346" t="s">
        <v>1972</v>
      </c>
      <c r="F381" s="389" t="s">
        <v>11</v>
      </c>
      <c r="G381" s="460" t="s">
        <v>6</v>
      </c>
      <c r="H381" s="460" t="s">
        <v>29</v>
      </c>
      <c r="I381" s="348"/>
      <c r="J381" s="460" t="s">
        <v>66</v>
      </c>
      <c r="K381" s="527">
        <v>38.554216867469883</v>
      </c>
      <c r="L381" s="524"/>
      <c r="M381" s="348">
        <v>83</v>
      </c>
      <c r="N381" s="348">
        <v>29</v>
      </c>
      <c r="O381" s="351">
        <f t="shared" ref="O381:O404" si="30">N381/M381</f>
        <v>0.3493975903614458</v>
      </c>
      <c r="P381" s="348">
        <v>90.625</v>
      </c>
      <c r="Q381" s="352">
        <f t="shared" ref="Q381:Q404" si="31">N381/(M381*K381/100)</f>
        <v>0.90624999999999978</v>
      </c>
      <c r="R381" s="350" t="s">
        <v>3192</v>
      </c>
    </row>
    <row r="382" spans="1:18" s="92" customFormat="1">
      <c r="A382" s="519" t="s">
        <v>4</v>
      </c>
      <c r="B382" s="346" t="s">
        <v>3195</v>
      </c>
      <c r="C382" s="346" t="s">
        <v>1950</v>
      </c>
      <c r="D382" s="526" t="s">
        <v>137</v>
      </c>
      <c r="E382" s="346" t="s">
        <v>1972</v>
      </c>
      <c r="F382" s="389" t="s">
        <v>11</v>
      </c>
      <c r="G382" s="460" t="s">
        <v>5</v>
      </c>
      <c r="H382" s="460" t="s">
        <v>29</v>
      </c>
      <c r="I382" s="348"/>
      <c r="J382" s="460" t="s">
        <v>66</v>
      </c>
      <c r="K382" s="527">
        <v>100</v>
      </c>
      <c r="L382" s="524"/>
      <c r="M382" s="348">
        <v>3</v>
      </c>
      <c r="N382" s="348">
        <v>1</v>
      </c>
      <c r="O382" s="351">
        <f t="shared" si="30"/>
        <v>0.33333333333333331</v>
      </c>
      <c r="P382" s="458">
        <v>33.333333333333329</v>
      </c>
      <c r="Q382" s="352">
        <f t="shared" si="31"/>
        <v>0.33333333333333331</v>
      </c>
      <c r="R382" s="350"/>
    </row>
    <row r="383" spans="1:18" s="92" customFormat="1">
      <c r="A383" s="519" t="s">
        <v>4</v>
      </c>
      <c r="B383" s="346" t="s">
        <v>3196</v>
      </c>
      <c r="C383" s="346" t="s">
        <v>1951</v>
      </c>
      <c r="D383" s="526" t="s">
        <v>137</v>
      </c>
      <c r="E383" s="346" t="s">
        <v>1972</v>
      </c>
      <c r="F383" s="389" t="s">
        <v>11</v>
      </c>
      <c r="G383" s="460" t="s">
        <v>5</v>
      </c>
      <c r="H383" s="460" t="s">
        <v>29</v>
      </c>
      <c r="I383" s="348"/>
      <c r="J383" s="460" t="s">
        <v>66</v>
      </c>
      <c r="K383" s="524">
        <v>100</v>
      </c>
      <c r="L383" s="524"/>
      <c r="M383" s="348">
        <v>25</v>
      </c>
      <c r="N383" s="348">
        <v>25</v>
      </c>
      <c r="O383" s="351">
        <f t="shared" si="30"/>
        <v>1</v>
      </c>
      <c r="P383" s="348">
        <v>100</v>
      </c>
      <c r="Q383" s="352">
        <f t="shared" si="31"/>
        <v>1</v>
      </c>
      <c r="R383" s="350"/>
    </row>
    <row r="384" spans="1:18" s="92" customFormat="1">
      <c r="A384" s="519" t="s">
        <v>4</v>
      </c>
      <c r="B384" s="346" t="s">
        <v>3193</v>
      </c>
      <c r="C384" s="346" t="s">
        <v>1951</v>
      </c>
      <c r="D384" s="526" t="s">
        <v>137</v>
      </c>
      <c r="E384" s="346" t="s">
        <v>1972</v>
      </c>
      <c r="F384" s="389" t="s">
        <v>11</v>
      </c>
      <c r="G384" s="460" t="s">
        <v>5</v>
      </c>
      <c r="H384" s="460" t="s">
        <v>29</v>
      </c>
      <c r="I384" s="348"/>
      <c r="J384" s="460" t="s">
        <v>66</v>
      </c>
      <c r="K384" s="524">
        <v>100</v>
      </c>
      <c r="L384" s="524"/>
      <c r="M384" s="348">
        <v>6</v>
      </c>
      <c r="N384" s="348">
        <v>4</v>
      </c>
      <c r="O384" s="351">
        <f t="shared" si="30"/>
        <v>0.66666666666666663</v>
      </c>
      <c r="P384" s="458">
        <v>66.666666666666657</v>
      </c>
      <c r="Q384" s="352">
        <f t="shared" si="31"/>
        <v>0.66666666666666663</v>
      </c>
      <c r="R384" s="350" t="s">
        <v>3192</v>
      </c>
    </row>
    <row r="385" spans="1:18" s="92" customFormat="1">
      <c r="A385" s="519" t="s">
        <v>4</v>
      </c>
      <c r="B385" s="346" t="s">
        <v>3195</v>
      </c>
      <c r="C385" s="346" t="s">
        <v>1951</v>
      </c>
      <c r="D385" s="526" t="s">
        <v>137</v>
      </c>
      <c r="E385" s="346" t="s">
        <v>1972</v>
      </c>
      <c r="F385" s="389" t="s">
        <v>11</v>
      </c>
      <c r="G385" s="460" t="s">
        <v>5</v>
      </c>
      <c r="H385" s="460" t="s">
        <v>29</v>
      </c>
      <c r="I385" s="348"/>
      <c r="J385" s="460" t="s">
        <v>66</v>
      </c>
      <c r="K385" s="524">
        <v>100</v>
      </c>
      <c r="L385" s="524"/>
      <c r="M385" s="348">
        <v>4</v>
      </c>
      <c r="N385" s="348">
        <v>4</v>
      </c>
      <c r="O385" s="351">
        <f t="shared" si="30"/>
        <v>1</v>
      </c>
      <c r="P385" s="348">
        <v>100</v>
      </c>
      <c r="Q385" s="352">
        <f t="shared" si="31"/>
        <v>1</v>
      </c>
      <c r="R385" s="350"/>
    </row>
    <row r="386" spans="1:18" s="92" customFormat="1">
      <c r="A386" s="519" t="s">
        <v>4</v>
      </c>
      <c r="B386" s="346" t="s">
        <v>3197</v>
      </c>
      <c r="C386" s="346" t="s">
        <v>1952</v>
      </c>
      <c r="D386" s="526" t="s">
        <v>137</v>
      </c>
      <c r="E386" s="346" t="s">
        <v>1972</v>
      </c>
      <c r="F386" s="389" t="s">
        <v>11</v>
      </c>
      <c r="G386" s="460" t="s">
        <v>6</v>
      </c>
      <c r="H386" s="460" t="s">
        <v>29</v>
      </c>
      <c r="I386" s="348"/>
      <c r="J386" s="460" t="s">
        <v>66</v>
      </c>
      <c r="K386" s="527">
        <v>27.777777777777779</v>
      </c>
      <c r="L386" s="524"/>
      <c r="M386" s="348">
        <v>72</v>
      </c>
      <c r="N386" s="348">
        <v>18</v>
      </c>
      <c r="O386" s="351">
        <f t="shared" si="30"/>
        <v>0.25</v>
      </c>
      <c r="P386" s="348">
        <v>90</v>
      </c>
      <c r="Q386" s="352">
        <f t="shared" si="31"/>
        <v>0.9</v>
      </c>
      <c r="R386" s="350"/>
    </row>
    <row r="387" spans="1:18" s="92" customFormat="1">
      <c r="A387" s="519" t="s">
        <v>4</v>
      </c>
      <c r="B387" s="346" t="s">
        <v>3194</v>
      </c>
      <c r="C387" s="346" t="s">
        <v>1952</v>
      </c>
      <c r="D387" s="526" t="s">
        <v>137</v>
      </c>
      <c r="E387" s="346" t="s">
        <v>1972</v>
      </c>
      <c r="F387" s="389" t="s">
        <v>11</v>
      </c>
      <c r="G387" s="460" t="s">
        <v>5</v>
      </c>
      <c r="H387" s="460" t="s">
        <v>29</v>
      </c>
      <c r="I387" s="348"/>
      <c r="J387" s="460" t="s">
        <v>66</v>
      </c>
      <c r="K387" s="524">
        <v>100</v>
      </c>
      <c r="L387" s="524"/>
      <c r="M387" s="348">
        <v>6</v>
      </c>
      <c r="N387" s="348">
        <v>6</v>
      </c>
      <c r="O387" s="351">
        <f t="shared" si="30"/>
        <v>1</v>
      </c>
      <c r="P387" s="348">
        <v>100</v>
      </c>
      <c r="Q387" s="352">
        <f t="shared" si="31"/>
        <v>1</v>
      </c>
      <c r="R387" s="350"/>
    </row>
    <row r="388" spans="1:18" s="92" customFormat="1">
      <c r="A388" s="519" t="s">
        <v>4</v>
      </c>
      <c r="B388" s="346" t="s">
        <v>3196</v>
      </c>
      <c r="C388" s="346" t="s">
        <v>1953</v>
      </c>
      <c r="D388" s="526" t="s">
        <v>137</v>
      </c>
      <c r="E388" s="346" t="s">
        <v>1972</v>
      </c>
      <c r="F388" s="389" t="s">
        <v>11</v>
      </c>
      <c r="G388" s="460" t="s">
        <v>5</v>
      </c>
      <c r="H388" s="460" t="s">
        <v>29</v>
      </c>
      <c r="I388" s="348"/>
      <c r="J388" s="460" t="s">
        <v>66</v>
      </c>
      <c r="K388" s="524">
        <v>100</v>
      </c>
      <c r="L388" s="524"/>
      <c r="M388" s="348">
        <v>4</v>
      </c>
      <c r="N388" s="348">
        <v>4</v>
      </c>
      <c r="O388" s="351">
        <f t="shared" si="30"/>
        <v>1</v>
      </c>
      <c r="P388" s="348">
        <v>100</v>
      </c>
      <c r="Q388" s="352">
        <f t="shared" si="31"/>
        <v>1</v>
      </c>
      <c r="R388" s="350"/>
    </row>
    <row r="389" spans="1:18" s="92" customFormat="1">
      <c r="A389" s="519" t="s">
        <v>4</v>
      </c>
      <c r="B389" s="346" t="s">
        <v>3194</v>
      </c>
      <c r="C389" s="346" t="s">
        <v>1765</v>
      </c>
      <c r="D389" s="526" t="s">
        <v>137</v>
      </c>
      <c r="E389" s="346" t="s">
        <v>1972</v>
      </c>
      <c r="F389" s="389" t="s">
        <v>11</v>
      </c>
      <c r="G389" s="460" t="s">
        <v>5</v>
      </c>
      <c r="H389" s="460" t="s">
        <v>29</v>
      </c>
      <c r="I389" s="348"/>
      <c r="J389" s="460" t="s">
        <v>66</v>
      </c>
      <c r="K389" s="524">
        <v>100</v>
      </c>
      <c r="L389" s="524"/>
      <c r="M389" s="348">
        <v>4</v>
      </c>
      <c r="N389" s="348">
        <v>4</v>
      </c>
      <c r="O389" s="351">
        <f t="shared" si="30"/>
        <v>1</v>
      </c>
      <c r="P389" s="348">
        <v>100</v>
      </c>
      <c r="Q389" s="352">
        <f t="shared" si="31"/>
        <v>1</v>
      </c>
      <c r="R389" s="350" t="s">
        <v>3192</v>
      </c>
    </row>
    <row r="390" spans="1:18" s="92" customFormat="1">
      <c r="A390" s="519" t="s">
        <v>4</v>
      </c>
      <c r="B390" s="346" t="s">
        <v>3194</v>
      </c>
      <c r="C390" s="346" t="s">
        <v>1954</v>
      </c>
      <c r="D390" s="526" t="s">
        <v>137</v>
      </c>
      <c r="E390" s="346" t="s">
        <v>1972</v>
      </c>
      <c r="F390" s="389" t="s">
        <v>11</v>
      </c>
      <c r="G390" s="460" t="s">
        <v>5</v>
      </c>
      <c r="H390" s="460" t="s">
        <v>29</v>
      </c>
      <c r="I390" s="348"/>
      <c r="J390" s="460" t="s">
        <v>66</v>
      </c>
      <c r="K390" s="527">
        <v>100</v>
      </c>
      <c r="L390" s="524"/>
      <c r="M390" s="348">
        <v>6</v>
      </c>
      <c r="N390" s="348">
        <v>4</v>
      </c>
      <c r="O390" s="351">
        <f t="shared" si="30"/>
        <v>0.66666666666666663</v>
      </c>
      <c r="P390" s="458">
        <v>66.666666666666657</v>
      </c>
      <c r="Q390" s="352">
        <f t="shared" si="31"/>
        <v>0.66666666666666663</v>
      </c>
      <c r="R390" s="350" t="s">
        <v>3192</v>
      </c>
    </row>
    <row r="391" spans="1:18" s="92" customFormat="1">
      <c r="A391" s="519" t="s">
        <v>4</v>
      </c>
      <c r="B391" s="346" t="s">
        <v>3198</v>
      </c>
      <c r="C391" s="346" t="s">
        <v>1954</v>
      </c>
      <c r="D391" s="526" t="s">
        <v>137</v>
      </c>
      <c r="E391" s="346" t="s">
        <v>1972</v>
      </c>
      <c r="F391" s="389" t="s">
        <v>11</v>
      </c>
      <c r="G391" s="460" t="s">
        <v>5</v>
      </c>
      <c r="H391" s="460" t="s">
        <v>29</v>
      </c>
      <c r="I391" s="348"/>
      <c r="J391" s="460" t="s">
        <v>66</v>
      </c>
      <c r="K391" s="524">
        <v>100</v>
      </c>
      <c r="L391" s="524"/>
      <c r="M391" s="348">
        <v>3</v>
      </c>
      <c r="N391" s="348">
        <v>3</v>
      </c>
      <c r="O391" s="351">
        <f t="shared" si="30"/>
        <v>1</v>
      </c>
      <c r="P391" s="348">
        <v>100</v>
      </c>
      <c r="Q391" s="352">
        <f t="shared" si="31"/>
        <v>1</v>
      </c>
      <c r="R391" s="350"/>
    </row>
    <row r="392" spans="1:18" s="92" customFormat="1">
      <c r="A392" s="519" t="s">
        <v>4</v>
      </c>
      <c r="B392" s="346" t="s">
        <v>3194</v>
      </c>
      <c r="C392" s="346" t="s">
        <v>1955</v>
      </c>
      <c r="D392" s="526" t="s">
        <v>137</v>
      </c>
      <c r="E392" s="346" t="s">
        <v>1972</v>
      </c>
      <c r="F392" s="389" t="s">
        <v>11</v>
      </c>
      <c r="G392" s="460" t="s">
        <v>5</v>
      </c>
      <c r="H392" s="460" t="s">
        <v>29</v>
      </c>
      <c r="I392" s="348"/>
      <c r="J392" s="460" t="s">
        <v>66</v>
      </c>
      <c r="K392" s="524">
        <v>100</v>
      </c>
      <c r="L392" s="524"/>
      <c r="M392" s="348">
        <v>10</v>
      </c>
      <c r="N392" s="348">
        <v>7</v>
      </c>
      <c r="O392" s="351">
        <f t="shared" si="30"/>
        <v>0.7</v>
      </c>
      <c r="P392" s="348">
        <v>70</v>
      </c>
      <c r="Q392" s="352">
        <f t="shared" si="31"/>
        <v>0.7</v>
      </c>
      <c r="R392" s="350"/>
    </row>
    <row r="393" spans="1:18" s="92" customFormat="1">
      <c r="A393" s="519" t="s">
        <v>4</v>
      </c>
      <c r="B393" s="346" t="s">
        <v>3193</v>
      </c>
      <c r="C393" s="346" t="s">
        <v>1955</v>
      </c>
      <c r="D393" s="526" t="s">
        <v>137</v>
      </c>
      <c r="E393" s="346" t="s">
        <v>1972</v>
      </c>
      <c r="F393" s="389" t="s">
        <v>11</v>
      </c>
      <c r="G393" s="460" t="s">
        <v>5</v>
      </c>
      <c r="H393" s="460" t="s">
        <v>29</v>
      </c>
      <c r="I393" s="348"/>
      <c r="J393" s="460" t="s">
        <v>66</v>
      </c>
      <c r="K393" s="524">
        <v>100</v>
      </c>
      <c r="L393" s="524"/>
      <c r="M393" s="348">
        <v>4</v>
      </c>
      <c r="N393" s="348">
        <v>3</v>
      </c>
      <c r="O393" s="351">
        <f t="shared" si="30"/>
        <v>0.75</v>
      </c>
      <c r="P393" s="348">
        <v>75</v>
      </c>
      <c r="Q393" s="352">
        <f t="shared" si="31"/>
        <v>0.75</v>
      </c>
      <c r="R393" s="350" t="s">
        <v>3192</v>
      </c>
    </row>
    <row r="394" spans="1:18" s="92" customFormat="1">
      <c r="A394" s="519" t="s">
        <v>4</v>
      </c>
      <c r="B394" s="346" t="s">
        <v>1957</v>
      </c>
      <c r="C394" s="346" t="s">
        <v>1956</v>
      </c>
      <c r="D394" s="526" t="s">
        <v>137</v>
      </c>
      <c r="E394" s="346" t="s">
        <v>1972</v>
      </c>
      <c r="F394" s="389" t="s">
        <v>11</v>
      </c>
      <c r="G394" s="460" t="s">
        <v>6</v>
      </c>
      <c r="H394" s="460" t="s">
        <v>29</v>
      </c>
      <c r="I394" s="348"/>
      <c r="J394" s="460" t="s">
        <v>66</v>
      </c>
      <c r="K394" s="527">
        <v>4.666666666666667</v>
      </c>
      <c r="L394" s="524"/>
      <c r="M394" s="348">
        <v>1950</v>
      </c>
      <c r="N394" s="348">
        <v>83</v>
      </c>
      <c r="O394" s="351">
        <f t="shared" si="30"/>
        <v>4.2564102564102563E-2</v>
      </c>
      <c r="P394" s="458">
        <v>91.208791208791212</v>
      </c>
      <c r="Q394" s="352">
        <f t="shared" si="31"/>
        <v>0.91208791208791207</v>
      </c>
      <c r="R394" s="350"/>
    </row>
    <row r="395" spans="1:18" s="92" customFormat="1">
      <c r="A395" s="519" t="s">
        <v>4</v>
      </c>
      <c r="B395" s="346" t="s">
        <v>1958</v>
      </c>
      <c r="C395" s="346" t="s">
        <v>1956</v>
      </c>
      <c r="D395" s="526" t="s">
        <v>137</v>
      </c>
      <c r="E395" s="346" t="s">
        <v>1972</v>
      </c>
      <c r="F395" s="389" t="s">
        <v>11</v>
      </c>
      <c r="G395" s="460" t="s">
        <v>5</v>
      </c>
      <c r="H395" s="460" t="s">
        <v>29</v>
      </c>
      <c r="I395" s="348"/>
      <c r="J395" s="460" t="s">
        <v>66</v>
      </c>
      <c r="K395" s="527">
        <v>100</v>
      </c>
      <c r="L395" s="524"/>
      <c r="M395" s="348">
        <v>12</v>
      </c>
      <c r="N395" s="348">
        <v>1</v>
      </c>
      <c r="O395" s="351">
        <f t="shared" si="30"/>
        <v>8.3333333333333329E-2</v>
      </c>
      <c r="P395" s="458">
        <v>8.3333333333333321</v>
      </c>
      <c r="Q395" s="352">
        <f t="shared" si="31"/>
        <v>8.3333333333333329E-2</v>
      </c>
      <c r="R395" s="350"/>
    </row>
    <row r="396" spans="1:18" s="92" customFormat="1">
      <c r="A396" s="519" t="s">
        <v>4</v>
      </c>
      <c r="B396" s="346" t="s">
        <v>3199</v>
      </c>
      <c r="C396" s="346" t="s">
        <v>1956</v>
      </c>
      <c r="D396" s="526" t="s">
        <v>137</v>
      </c>
      <c r="E396" s="346" t="s">
        <v>1972</v>
      </c>
      <c r="F396" s="389" t="s">
        <v>11</v>
      </c>
      <c r="G396" s="460" t="s">
        <v>5</v>
      </c>
      <c r="H396" s="460" t="s">
        <v>29</v>
      </c>
      <c r="I396" s="348"/>
      <c r="J396" s="460" t="s">
        <v>66</v>
      </c>
      <c r="K396" s="527">
        <v>100</v>
      </c>
      <c r="L396" s="524"/>
      <c r="M396" s="348">
        <v>3</v>
      </c>
      <c r="N396" s="348">
        <v>2</v>
      </c>
      <c r="O396" s="351">
        <f t="shared" si="30"/>
        <v>0.66666666666666663</v>
      </c>
      <c r="P396" s="458">
        <v>66.666666666666657</v>
      </c>
      <c r="Q396" s="352">
        <f t="shared" si="31"/>
        <v>0.66666666666666663</v>
      </c>
      <c r="R396" s="350"/>
    </row>
    <row r="397" spans="1:18" s="92" customFormat="1">
      <c r="A397" s="519" t="s">
        <v>4</v>
      </c>
      <c r="B397" s="346" t="s">
        <v>1957</v>
      </c>
      <c r="C397" s="346" t="s">
        <v>1959</v>
      </c>
      <c r="D397" s="526" t="s">
        <v>137</v>
      </c>
      <c r="E397" s="346" t="s">
        <v>1972</v>
      </c>
      <c r="F397" s="389" t="s">
        <v>11</v>
      </c>
      <c r="G397" s="460" t="s">
        <v>6</v>
      </c>
      <c r="H397" s="460" t="s">
        <v>29</v>
      </c>
      <c r="I397" s="348"/>
      <c r="J397" s="460" t="s">
        <v>66</v>
      </c>
      <c r="K397" s="527">
        <v>17.073170731707318</v>
      </c>
      <c r="L397" s="524"/>
      <c r="M397" s="348">
        <v>41</v>
      </c>
      <c r="N397" s="348">
        <v>6</v>
      </c>
      <c r="O397" s="351">
        <f t="shared" si="30"/>
        <v>0.14634146341463414</v>
      </c>
      <c r="P397" s="458">
        <v>85.714285714285708</v>
      </c>
      <c r="Q397" s="352">
        <f t="shared" si="31"/>
        <v>0.8571428571428571</v>
      </c>
      <c r="R397" s="350"/>
    </row>
    <row r="398" spans="1:18" s="92" customFormat="1">
      <c r="A398" s="519" t="s">
        <v>4</v>
      </c>
      <c r="B398" s="346" t="s">
        <v>3200</v>
      </c>
      <c r="C398" s="346" t="s">
        <v>1959</v>
      </c>
      <c r="D398" s="526" t="s">
        <v>137</v>
      </c>
      <c r="E398" s="346" t="s">
        <v>1972</v>
      </c>
      <c r="F398" s="389" t="s">
        <v>11</v>
      </c>
      <c r="G398" s="460" t="s">
        <v>5</v>
      </c>
      <c r="H398" s="460" t="s">
        <v>29</v>
      </c>
      <c r="I398" s="348"/>
      <c r="J398" s="460" t="s">
        <v>66</v>
      </c>
      <c r="K398" s="527">
        <v>100</v>
      </c>
      <c r="L398" s="524"/>
      <c r="M398" s="348">
        <v>7</v>
      </c>
      <c r="N398" s="348">
        <v>5</v>
      </c>
      <c r="O398" s="351">
        <f t="shared" si="30"/>
        <v>0.7142857142857143</v>
      </c>
      <c r="P398" s="458">
        <v>71.428571428571431</v>
      </c>
      <c r="Q398" s="352">
        <f t="shared" si="31"/>
        <v>0.7142857142857143</v>
      </c>
      <c r="R398" s="350" t="s">
        <v>3192</v>
      </c>
    </row>
    <row r="399" spans="1:18" s="92" customFormat="1">
      <c r="A399" s="519" t="s">
        <v>4</v>
      </c>
      <c r="B399" s="346" t="s">
        <v>1957</v>
      </c>
      <c r="C399" s="346" t="s">
        <v>1960</v>
      </c>
      <c r="D399" s="526" t="s">
        <v>137</v>
      </c>
      <c r="E399" s="346" t="s">
        <v>1972</v>
      </c>
      <c r="F399" s="389" t="s">
        <v>11</v>
      </c>
      <c r="G399" s="460" t="s">
        <v>5</v>
      </c>
      <c r="H399" s="460" t="s">
        <v>29</v>
      </c>
      <c r="I399" s="348"/>
      <c r="J399" s="460" t="s">
        <v>66</v>
      </c>
      <c r="K399" s="524">
        <v>100</v>
      </c>
      <c r="L399" s="524"/>
      <c r="M399" s="348">
        <v>8</v>
      </c>
      <c r="N399" s="348">
        <v>5</v>
      </c>
      <c r="O399" s="351">
        <f t="shared" si="30"/>
        <v>0.625</v>
      </c>
      <c r="P399" s="458">
        <v>62.5</v>
      </c>
      <c r="Q399" s="352">
        <f t="shared" si="31"/>
        <v>0.625</v>
      </c>
      <c r="R399" s="350"/>
    </row>
    <row r="400" spans="1:18" s="92" customFormat="1">
      <c r="A400" s="519" t="s">
        <v>4</v>
      </c>
      <c r="B400" s="346" t="s">
        <v>3199</v>
      </c>
      <c r="C400" s="346" t="s">
        <v>1960</v>
      </c>
      <c r="D400" s="526" t="s">
        <v>137</v>
      </c>
      <c r="E400" s="346" t="s">
        <v>1972</v>
      </c>
      <c r="F400" s="389" t="s">
        <v>11</v>
      </c>
      <c r="G400" s="460" t="s">
        <v>6</v>
      </c>
      <c r="H400" s="460" t="s">
        <v>29</v>
      </c>
      <c r="I400" s="348"/>
      <c r="J400" s="460" t="s">
        <v>66</v>
      </c>
      <c r="K400" s="527">
        <v>10.923076923076923</v>
      </c>
      <c r="L400" s="524"/>
      <c r="M400" s="348">
        <v>650</v>
      </c>
      <c r="N400" s="348">
        <v>48</v>
      </c>
      <c r="O400" s="351">
        <f t="shared" si="30"/>
        <v>7.3846153846153853E-2</v>
      </c>
      <c r="P400" s="458">
        <v>67.605633802816897</v>
      </c>
      <c r="Q400" s="352">
        <f t="shared" si="31"/>
        <v>0.676056338028169</v>
      </c>
      <c r="R400" s="350" t="s">
        <v>3192</v>
      </c>
    </row>
    <row r="401" spans="1:18" s="92" customFormat="1">
      <c r="A401" s="519" t="s">
        <v>4</v>
      </c>
      <c r="B401" s="346" t="s">
        <v>3194</v>
      </c>
      <c r="C401" s="346" t="s">
        <v>692</v>
      </c>
      <c r="D401" s="526" t="s">
        <v>137</v>
      </c>
      <c r="E401" s="346" t="s">
        <v>1972</v>
      </c>
      <c r="F401" s="389" t="s">
        <v>11</v>
      </c>
      <c r="G401" s="460" t="s">
        <v>5</v>
      </c>
      <c r="H401" s="460" t="s">
        <v>29</v>
      </c>
      <c r="I401" s="348"/>
      <c r="J401" s="460" t="s">
        <v>66</v>
      </c>
      <c r="K401" s="524">
        <v>100</v>
      </c>
      <c r="L401" s="524"/>
      <c r="M401" s="348">
        <v>4</v>
      </c>
      <c r="N401" s="348">
        <v>3</v>
      </c>
      <c r="O401" s="351">
        <f t="shared" si="30"/>
        <v>0.75</v>
      </c>
      <c r="P401" s="348">
        <v>75</v>
      </c>
      <c r="Q401" s="352">
        <f t="shared" si="31"/>
        <v>0.75</v>
      </c>
      <c r="R401" s="350" t="s">
        <v>3192</v>
      </c>
    </row>
    <row r="402" spans="1:18" s="92" customFormat="1">
      <c r="A402" s="519" t="s">
        <v>4</v>
      </c>
      <c r="B402" s="346" t="s">
        <v>3200</v>
      </c>
      <c r="C402" s="346" t="s">
        <v>1961</v>
      </c>
      <c r="D402" s="526" t="s">
        <v>137</v>
      </c>
      <c r="E402" s="346" t="s">
        <v>1972</v>
      </c>
      <c r="F402" s="389" t="s">
        <v>11</v>
      </c>
      <c r="G402" s="460" t="s">
        <v>5</v>
      </c>
      <c r="H402" s="460" t="s">
        <v>29</v>
      </c>
      <c r="I402" s="348"/>
      <c r="J402" s="460" t="s">
        <v>66</v>
      </c>
      <c r="K402" s="524">
        <v>100</v>
      </c>
      <c r="L402" s="524"/>
      <c r="M402" s="348">
        <v>10</v>
      </c>
      <c r="N402" s="348">
        <v>7</v>
      </c>
      <c r="O402" s="351">
        <f t="shared" si="30"/>
        <v>0.7</v>
      </c>
      <c r="P402" s="348">
        <v>70</v>
      </c>
      <c r="Q402" s="352">
        <f t="shared" si="31"/>
        <v>0.7</v>
      </c>
      <c r="R402" s="350" t="s">
        <v>3192</v>
      </c>
    </row>
    <row r="403" spans="1:18" s="92" customFormat="1">
      <c r="A403" s="519" t="s">
        <v>4</v>
      </c>
      <c r="B403" s="346" t="s">
        <v>3201</v>
      </c>
      <c r="C403" s="346" t="s">
        <v>1962</v>
      </c>
      <c r="D403" s="526" t="s">
        <v>137</v>
      </c>
      <c r="E403" s="346" t="s">
        <v>1972</v>
      </c>
      <c r="F403" s="389" t="s">
        <v>11</v>
      </c>
      <c r="G403" s="460" t="s">
        <v>5</v>
      </c>
      <c r="H403" s="460" t="s">
        <v>29</v>
      </c>
      <c r="I403" s="348"/>
      <c r="J403" s="460" t="s">
        <v>66</v>
      </c>
      <c r="K403" s="524">
        <v>100</v>
      </c>
      <c r="L403" s="524"/>
      <c r="M403" s="348">
        <v>28</v>
      </c>
      <c r="N403" s="348">
        <v>19</v>
      </c>
      <c r="O403" s="351">
        <f t="shared" si="30"/>
        <v>0.6785714285714286</v>
      </c>
      <c r="P403" s="458">
        <v>67.857142857142861</v>
      </c>
      <c r="Q403" s="352">
        <f t="shared" si="31"/>
        <v>0.6785714285714286</v>
      </c>
      <c r="R403" s="350" t="s">
        <v>3192</v>
      </c>
    </row>
    <row r="404" spans="1:18" s="92" customFormat="1">
      <c r="A404" s="646" t="s">
        <v>4</v>
      </c>
      <c r="B404" s="346" t="s">
        <v>3193</v>
      </c>
      <c r="C404" s="346" t="s">
        <v>1963</v>
      </c>
      <c r="D404" s="526" t="s">
        <v>137</v>
      </c>
      <c r="E404" s="346" t="s">
        <v>1972</v>
      </c>
      <c r="F404" s="389" t="s">
        <v>11</v>
      </c>
      <c r="G404" s="460" t="s">
        <v>5</v>
      </c>
      <c r="H404" s="460" t="s">
        <v>29</v>
      </c>
      <c r="I404" s="348"/>
      <c r="J404" s="460" t="s">
        <v>66</v>
      </c>
      <c r="K404" s="524">
        <v>100</v>
      </c>
      <c r="L404" s="524"/>
      <c r="M404" s="348">
        <v>8</v>
      </c>
      <c r="N404" s="348">
        <v>7</v>
      </c>
      <c r="O404" s="351">
        <f t="shared" si="30"/>
        <v>0.875</v>
      </c>
      <c r="P404" s="458">
        <v>87.5</v>
      </c>
      <c r="Q404" s="352">
        <f t="shared" si="31"/>
        <v>0.875</v>
      </c>
      <c r="R404" s="350" t="s">
        <v>3192</v>
      </c>
    </row>
    <row r="405" spans="1:18" s="92" customFormat="1">
      <c r="A405" s="519" t="s">
        <v>4</v>
      </c>
      <c r="B405" s="346" t="s">
        <v>3193</v>
      </c>
      <c r="C405" s="346" t="s">
        <v>1766</v>
      </c>
      <c r="D405" s="526" t="s">
        <v>137</v>
      </c>
      <c r="E405" s="346" t="s">
        <v>1973</v>
      </c>
      <c r="F405" s="389" t="s">
        <v>11</v>
      </c>
      <c r="G405" s="460" t="s">
        <v>5</v>
      </c>
      <c r="H405" s="460" t="s">
        <v>29</v>
      </c>
      <c r="I405" s="348"/>
      <c r="J405" s="460" t="s">
        <v>66</v>
      </c>
      <c r="K405" s="524">
        <v>100</v>
      </c>
      <c r="L405" s="524"/>
      <c r="M405" s="348">
        <v>3</v>
      </c>
      <c r="N405" s="348">
        <v>2</v>
      </c>
      <c r="O405" s="351">
        <f>N405/M405</f>
        <v>0.66666666666666663</v>
      </c>
      <c r="P405" s="458">
        <v>66.666666666666657</v>
      </c>
      <c r="Q405" s="352">
        <f>N405/(M405*K405/100)</f>
        <v>0.66666666666666663</v>
      </c>
      <c r="R405" s="350" t="s">
        <v>3192</v>
      </c>
    </row>
    <row r="406" spans="1:18" s="92" customFormat="1">
      <c r="A406" s="519" t="s">
        <v>4</v>
      </c>
      <c r="B406" s="346" t="s">
        <v>3194</v>
      </c>
      <c r="C406" s="346" t="s">
        <v>1950</v>
      </c>
      <c r="D406" s="526" t="s">
        <v>137</v>
      </c>
      <c r="E406" s="346" t="s">
        <v>1973</v>
      </c>
      <c r="F406" s="389" t="s">
        <v>11</v>
      </c>
      <c r="G406" s="460" t="s">
        <v>6</v>
      </c>
      <c r="H406" s="460" t="s">
        <v>29</v>
      </c>
      <c r="I406" s="348"/>
      <c r="J406" s="460" t="s">
        <v>66</v>
      </c>
      <c r="K406" s="527">
        <v>38.554216867469883</v>
      </c>
      <c r="L406" s="524"/>
      <c r="M406" s="348">
        <v>83</v>
      </c>
      <c r="N406" s="348">
        <v>29</v>
      </c>
      <c r="O406" s="351">
        <f t="shared" ref="O406:O429" si="32">N406/M406</f>
        <v>0.3493975903614458</v>
      </c>
      <c r="P406" s="348">
        <v>90.625</v>
      </c>
      <c r="Q406" s="352">
        <f t="shared" ref="Q406:Q429" si="33">N406/(M406*K406/100)</f>
        <v>0.90624999999999978</v>
      </c>
      <c r="R406" s="350" t="s">
        <v>3192</v>
      </c>
    </row>
    <row r="407" spans="1:18" s="92" customFormat="1">
      <c r="A407" s="519" t="s">
        <v>4</v>
      </c>
      <c r="B407" s="346" t="s">
        <v>3195</v>
      </c>
      <c r="C407" s="346" t="s">
        <v>1950</v>
      </c>
      <c r="D407" s="526" t="s">
        <v>137</v>
      </c>
      <c r="E407" s="346" t="s">
        <v>1973</v>
      </c>
      <c r="F407" s="389" t="s">
        <v>11</v>
      </c>
      <c r="G407" s="460" t="s">
        <v>5</v>
      </c>
      <c r="H407" s="460" t="s">
        <v>29</v>
      </c>
      <c r="I407" s="348"/>
      <c r="J407" s="460" t="s">
        <v>66</v>
      </c>
      <c r="K407" s="527">
        <v>100</v>
      </c>
      <c r="L407" s="524"/>
      <c r="M407" s="348">
        <v>3</v>
      </c>
      <c r="N407" s="348">
        <v>1</v>
      </c>
      <c r="O407" s="351">
        <f t="shared" si="32"/>
        <v>0.33333333333333331</v>
      </c>
      <c r="P407" s="458">
        <v>33.333333333333329</v>
      </c>
      <c r="Q407" s="352">
        <f t="shared" si="33"/>
        <v>0.33333333333333331</v>
      </c>
      <c r="R407" s="350"/>
    </row>
    <row r="408" spans="1:18" s="92" customFormat="1">
      <c r="A408" s="519" t="s">
        <v>4</v>
      </c>
      <c r="B408" s="346" t="s">
        <v>3196</v>
      </c>
      <c r="C408" s="346" t="s">
        <v>1951</v>
      </c>
      <c r="D408" s="526" t="s">
        <v>137</v>
      </c>
      <c r="E408" s="346" t="s">
        <v>1973</v>
      </c>
      <c r="F408" s="389" t="s">
        <v>11</v>
      </c>
      <c r="G408" s="460" t="s">
        <v>5</v>
      </c>
      <c r="H408" s="460" t="s">
        <v>29</v>
      </c>
      <c r="I408" s="348"/>
      <c r="J408" s="460" t="s">
        <v>66</v>
      </c>
      <c r="K408" s="524">
        <v>100</v>
      </c>
      <c r="L408" s="524"/>
      <c r="M408" s="348">
        <v>25</v>
      </c>
      <c r="N408" s="348">
        <v>25</v>
      </c>
      <c r="O408" s="351">
        <f t="shared" si="32"/>
        <v>1</v>
      </c>
      <c r="P408" s="348">
        <v>100</v>
      </c>
      <c r="Q408" s="352">
        <f t="shared" si="33"/>
        <v>1</v>
      </c>
      <c r="R408" s="350"/>
    </row>
    <row r="409" spans="1:18" s="92" customFormat="1">
      <c r="A409" s="519" t="s">
        <v>4</v>
      </c>
      <c r="B409" s="346" t="s">
        <v>3193</v>
      </c>
      <c r="C409" s="346" t="s">
        <v>1951</v>
      </c>
      <c r="D409" s="526" t="s">
        <v>137</v>
      </c>
      <c r="E409" s="346" t="s">
        <v>1973</v>
      </c>
      <c r="F409" s="389" t="s">
        <v>11</v>
      </c>
      <c r="G409" s="460" t="s">
        <v>5</v>
      </c>
      <c r="H409" s="460" t="s">
        <v>29</v>
      </c>
      <c r="I409" s="348"/>
      <c r="J409" s="460" t="s">
        <v>66</v>
      </c>
      <c r="K409" s="524">
        <v>100</v>
      </c>
      <c r="L409" s="524"/>
      <c r="M409" s="348">
        <v>6</v>
      </c>
      <c r="N409" s="348">
        <v>4</v>
      </c>
      <c r="O409" s="351">
        <f t="shared" si="32"/>
        <v>0.66666666666666663</v>
      </c>
      <c r="P409" s="458">
        <v>66.666666666666657</v>
      </c>
      <c r="Q409" s="352">
        <f t="shared" si="33"/>
        <v>0.66666666666666663</v>
      </c>
      <c r="R409" s="350" t="s">
        <v>3192</v>
      </c>
    </row>
    <row r="410" spans="1:18" s="92" customFormat="1">
      <c r="A410" s="519" t="s">
        <v>4</v>
      </c>
      <c r="B410" s="346" t="s">
        <v>3195</v>
      </c>
      <c r="C410" s="346" t="s">
        <v>1951</v>
      </c>
      <c r="D410" s="526" t="s">
        <v>137</v>
      </c>
      <c r="E410" s="346" t="s">
        <v>1973</v>
      </c>
      <c r="F410" s="389" t="s">
        <v>11</v>
      </c>
      <c r="G410" s="460" t="s">
        <v>5</v>
      </c>
      <c r="H410" s="460" t="s">
        <v>29</v>
      </c>
      <c r="I410" s="348"/>
      <c r="J410" s="460" t="s">
        <v>66</v>
      </c>
      <c r="K410" s="524">
        <v>100</v>
      </c>
      <c r="L410" s="524"/>
      <c r="M410" s="348">
        <v>4</v>
      </c>
      <c r="N410" s="348">
        <v>4</v>
      </c>
      <c r="O410" s="351">
        <f t="shared" si="32"/>
        <v>1</v>
      </c>
      <c r="P410" s="348">
        <v>100</v>
      </c>
      <c r="Q410" s="352">
        <f t="shared" si="33"/>
        <v>1</v>
      </c>
      <c r="R410" s="350"/>
    </row>
    <row r="411" spans="1:18" s="92" customFormat="1">
      <c r="A411" s="519" t="s">
        <v>4</v>
      </c>
      <c r="B411" s="346" t="s">
        <v>3197</v>
      </c>
      <c r="C411" s="346" t="s">
        <v>1952</v>
      </c>
      <c r="D411" s="526" t="s">
        <v>137</v>
      </c>
      <c r="E411" s="346" t="s">
        <v>1973</v>
      </c>
      <c r="F411" s="389" t="s">
        <v>11</v>
      </c>
      <c r="G411" s="460" t="s">
        <v>6</v>
      </c>
      <c r="H411" s="460" t="s">
        <v>29</v>
      </c>
      <c r="I411" s="348"/>
      <c r="J411" s="460" t="s">
        <v>66</v>
      </c>
      <c r="K411" s="527">
        <v>27.777777777777779</v>
      </c>
      <c r="L411" s="524"/>
      <c r="M411" s="348">
        <v>72</v>
      </c>
      <c r="N411" s="348">
        <v>18</v>
      </c>
      <c r="O411" s="351">
        <f t="shared" si="32"/>
        <v>0.25</v>
      </c>
      <c r="P411" s="348">
        <v>90</v>
      </c>
      <c r="Q411" s="352">
        <f t="shared" si="33"/>
        <v>0.9</v>
      </c>
      <c r="R411" s="350"/>
    </row>
    <row r="412" spans="1:18" s="92" customFormat="1">
      <c r="A412" s="519" t="s">
        <v>4</v>
      </c>
      <c r="B412" s="346" t="s">
        <v>3194</v>
      </c>
      <c r="C412" s="346" t="s">
        <v>1952</v>
      </c>
      <c r="D412" s="526" t="s">
        <v>137</v>
      </c>
      <c r="E412" s="346" t="s">
        <v>1973</v>
      </c>
      <c r="F412" s="389" t="s">
        <v>11</v>
      </c>
      <c r="G412" s="460" t="s">
        <v>5</v>
      </c>
      <c r="H412" s="460" t="s">
        <v>29</v>
      </c>
      <c r="I412" s="348"/>
      <c r="J412" s="460" t="s">
        <v>66</v>
      </c>
      <c r="K412" s="524">
        <v>100</v>
      </c>
      <c r="L412" s="524"/>
      <c r="M412" s="348">
        <v>6</v>
      </c>
      <c r="N412" s="348">
        <v>6</v>
      </c>
      <c r="O412" s="351">
        <f t="shared" si="32"/>
        <v>1</v>
      </c>
      <c r="P412" s="348">
        <v>100</v>
      </c>
      <c r="Q412" s="352">
        <f t="shared" si="33"/>
        <v>1</v>
      </c>
      <c r="R412" s="350"/>
    </row>
    <row r="413" spans="1:18" s="92" customFormat="1">
      <c r="A413" s="519" t="s">
        <v>4</v>
      </c>
      <c r="B413" s="346" t="s">
        <v>3196</v>
      </c>
      <c r="C413" s="346" t="s">
        <v>1953</v>
      </c>
      <c r="D413" s="526" t="s">
        <v>137</v>
      </c>
      <c r="E413" s="346" t="s">
        <v>1973</v>
      </c>
      <c r="F413" s="389" t="s">
        <v>11</v>
      </c>
      <c r="G413" s="460" t="s">
        <v>5</v>
      </c>
      <c r="H413" s="460" t="s">
        <v>29</v>
      </c>
      <c r="I413" s="348"/>
      <c r="J413" s="460" t="s">
        <v>66</v>
      </c>
      <c r="K413" s="524">
        <v>100</v>
      </c>
      <c r="L413" s="524"/>
      <c r="M413" s="348">
        <v>4</v>
      </c>
      <c r="N413" s="348">
        <v>4</v>
      </c>
      <c r="O413" s="351">
        <f t="shared" si="32"/>
        <v>1</v>
      </c>
      <c r="P413" s="348">
        <v>100</v>
      </c>
      <c r="Q413" s="352">
        <f t="shared" si="33"/>
        <v>1</v>
      </c>
      <c r="R413" s="350"/>
    </row>
    <row r="414" spans="1:18" s="92" customFormat="1">
      <c r="A414" s="519" t="s">
        <v>4</v>
      </c>
      <c r="B414" s="346" t="s">
        <v>3194</v>
      </c>
      <c r="C414" s="346" t="s">
        <v>1765</v>
      </c>
      <c r="D414" s="526" t="s">
        <v>137</v>
      </c>
      <c r="E414" s="346" t="s">
        <v>1973</v>
      </c>
      <c r="F414" s="389" t="s">
        <v>11</v>
      </c>
      <c r="G414" s="460" t="s">
        <v>5</v>
      </c>
      <c r="H414" s="460" t="s">
        <v>29</v>
      </c>
      <c r="I414" s="348"/>
      <c r="J414" s="460" t="s">
        <v>66</v>
      </c>
      <c r="K414" s="524">
        <v>100</v>
      </c>
      <c r="L414" s="524"/>
      <c r="M414" s="348">
        <v>4</v>
      </c>
      <c r="N414" s="348">
        <v>4</v>
      </c>
      <c r="O414" s="351">
        <f t="shared" si="32"/>
        <v>1</v>
      </c>
      <c r="P414" s="348">
        <v>100</v>
      </c>
      <c r="Q414" s="352">
        <f t="shared" si="33"/>
        <v>1</v>
      </c>
      <c r="R414" s="350" t="s">
        <v>3192</v>
      </c>
    </row>
    <row r="415" spans="1:18" s="92" customFormat="1">
      <c r="A415" s="519" t="s">
        <v>4</v>
      </c>
      <c r="B415" s="346" t="s">
        <v>3194</v>
      </c>
      <c r="C415" s="346" t="s">
        <v>1954</v>
      </c>
      <c r="D415" s="526" t="s">
        <v>137</v>
      </c>
      <c r="E415" s="346" t="s">
        <v>1973</v>
      </c>
      <c r="F415" s="389" t="s">
        <v>11</v>
      </c>
      <c r="G415" s="460" t="s">
        <v>5</v>
      </c>
      <c r="H415" s="460" t="s">
        <v>29</v>
      </c>
      <c r="I415" s="348"/>
      <c r="J415" s="460" t="s">
        <v>66</v>
      </c>
      <c r="K415" s="527">
        <v>100</v>
      </c>
      <c r="L415" s="524"/>
      <c r="M415" s="348">
        <v>6</v>
      </c>
      <c r="N415" s="348">
        <v>4</v>
      </c>
      <c r="O415" s="351">
        <f t="shared" si="32"/>
        <v>0.66666666666666663</v>
      </c>
      <c r="P415" s="458">
        <v>66.666666666666657</v>
      </c>
      <c r="Q415" s="352">
        <f t="shared" si="33"/>
        <v>0.66666666666666663</v>
      </c>
      <c r="R415" s="350" t="s">
        <v>3192</v>
      </c>
    </row>
    <row r="416" spans="1:18" s="92" customFormat="1">
      <c r="A416" s="519" t="s">
        <v>4</v>
      </c>
      <c r="B416" s="346" t="s">
        <v>3198</v>
      </c>
      <c r="C416" s="346" t="s">
        <v>1954</v>
      </c>
      <c r="D416" s="526" t="s">
        <v>137</v>
      </c>
      <c r="E416" s="346" t="s">
        <v>1973</v>
      </c>
      <c r="F416" s="389" t="s">
        <v>11</v>
      </c>
      <c r="G416" s="460" t="s">
        <v>5</v>
      </c>
      <c r="H416" s="460" t="s">
        <v>29</v>
      </c>
      <c r="I416" s="348"/>
      <c r="J416" s="460" t="s">
        <v>66</v>
      </c>
      <c r="K416" s="524">
        <v>100</v>
      </c>
      <c r="L416" s="524"/>
      <c r="M416" s="348">
        <v>3</v>
      </c>
      <c r="N416" s="348">
        <v>3</v>
      </c>
      <c r="O416" s="351">
        <f t="shared" si="32"/>
        <v>1</v>
      </c>
      <c r="P416" s="348">
        <v>100</v>
      </c>
      <c r="Q416" s="352">
        <f t="shared" si="33"/>
        <v>1</v>
      </c>
      <c r="R416" s="350"/>
    </row>
    <row r="417" spans="1:18" s="92" customFormat="1">
      <c r="A417" s="519" t="s">
        <v>4</v>
      </c>
      <c r="B417" s="346" t="s">
        <v>3194</v>
      </c>
      <c r="C417" s="346" t="s">
        <v>1955</v>
      </c>
      <c r="D417" s="526" t="s">
        <v>137</v>
      </c>
      <c r="E417" s="346" t="s">
        <v>1973</v>
      </c>
      <c r="F417" s="389" t="s">
        <v>11</v>
      </c>
      <c r="G417" s="460" t="s">
        <v>5</v>
      </c>
      <c r="H417" s="460" t="s">
        <v>29</v>
      </c>
      <c r="I417" s="348"/>
      <c r="J417" s="460" t="s">
        <v>66</v>
      </c>
      <c r="K417" s="524">
        <v>100</v>
      </c>
      <c r="L417" s="524"/>
      <c r="M417" s="348">
        <v>10</v>
      </c>
      <c r="N417" s="348">
        <v>7</v>
      </c>
      <c r="O417" s="351">
        <f t="shared" si="32"/>
        <v>0.7</v>
      </c>
      <c r="P417" s="348">
        <v>70</v>
      </c>
      <c r="Q417" s="352">
        <f t="shared" si="33"/>
        <v>0.7</v>
      </c>
      <c r="R417" s="350"/>
    </row>
    <row r="418" spans="1:18" s="92" customFormat="1">
      <c r="A418" s="519" t="s">
        <v>4</v>
      </c>
      <c r="B418" s="346" t="s">
        <v>3193</v>
      </c>
      <c r="C418" s="346" t="s">
        <v>1955</v>
      </c>
      <c r="D418" s="526" t="s">
        <v>137</v>
      </c>
      <c r="E418" s="346" t="s">
        <v>1973</v>
      </c>
      <c r="F418" s="389" t="s">
        <v>11</v>
      </c>
      <c r="G418" s="460" t="s">
        <v>5</v>
      </c>
      <c r="H418" s="460" t="s">
        <v>29</v>
      </c>
      <c r="I418" s="348"/>
      <c r="J418" s="460" t="s">
        <v>66</v>
      </c>
      <c r="K418" s="524">
        <v>100</v>
      </c>
      <c r="L418" s="524"/>
      <c r="M418" s="348">
        <v>4</v>
      </c>
      <c r="N418" s="348">
        <v>3</v>
      </c>
      <c r="O418" s="351">
        <f t="shared" si="32"/>
        <v>0.75</v>
      </c>
      <c r="P418" s="348">
        <v>75</v>
      </c>
      <c r="Q418" s="352">
        <f t="shared" si="33"/>
        <v>0.75</v>
      </c>
      <c r="R418" s="350" t="s">
        <v>3192</v>
      </c>
    </row>
    <row r="419" spans="1:18" s="92" customFormat="1">
      <c r="A419" s="519" t="s">
        <v>4</v>
      </c>
      <c r="B419" s="346" t="s">
        <v>1957</v>
      </c>
      <c r="C419" s="346" t="s">
        <v>1956</v>
      </c>
      <c r="D419" s="526" t="s">
        <v>137</v>
      </c>
      <c r="E419" s="346" t="s">
        <v>1973</v>
      </c>
      <c r="F419" s="389" t="s">
        <v>11</v>
      </c>
      <c r="G419" s="460" t="s">
        <v>6</v>
      </c>
      <c r="H419" s="460" t="s">
        <v>29</v>
      </c>
      <c r="I419" s="348"/>
      <c r="J419" s="460" t="s">
        <v>66</v>
      </c>
      <c r="K419" s="527">
        <v>4.666666666666667</v>
      </c>
      <c r="L419" s="524"/>
      <c r="M419" s="348">
        <v>1950</v>
      </c>
      <c r="N419" s="348">
        <v>83</v>
      </c>
      <c r="O419" s="351">
        <f t="shared" si="32"/>
        <v>4.2564102564102563E-2</v>
      </c>
      <c r="P419" s="458">
        <v>91.208791208791212</v>
      </c>
      <c r="Q419" s="352">
        <f t="shared" si="33"/>
        <v>0.91208791208791207</v>
      </c>
      <c r="R419" s="350"/>
    </row>
    <row r="420" spans="1:18" s="92" customFormat="1">
      <c r="A420" s="519" t="s">
        <v>4</v>
      </c>
      <c r="B420" s="346" t="s">
        <v>1958</v>
      </c>
      <c r="C420" s="346" t="s">
        <v>1956</v>
      </c>
      <c r="D420" s="526" t="s">
        <v>137</v>
      </c>
      <c r="E420" s="346" t="s">
        <v>1973</v>
      </c>
      <c r="F420" s="389" t="s">
        <v>11</v>
      </c>
      <c r="G420" s="460" t="s">
        <v>5</v>
      </c>
      <c r="H420" s="460" t="s">
        <v>29</v>
      </c>
      <c r="I420" s="348"/>
      <c r="J420" s="460" t="s">
        <v>66</v>
      </c>
      <c r="K420" s="527">
        <v>100</v>
      </c>
      <c r="L420" s="524"/>
      <c r="M420" s="348">
        <v>12</v>
      </c>
      <c r="N420" s="348">
        <v>1</v>
      </c>
      <c r="O420" s="351">
        <f t="shared" si="32"/>
        <v>8.3333333333333329E-2</v>
      </c>
      <c r="P420" s="458">
        <v>8.3333333333333321</v>
      </c>
      <c r="Q420" s="352">
        <f t="shared" si="33"/>
        <v>8.3333333333333329E-2</v>
      </c>
      <c r="R420" s="350"/>
    </row>
    <row r="421" spans="1:18" s="92" customFormat="1">
      <c r="A421" s="519" t="s">
        <v>4</v>
      </c>
      <c r="B421" s="346" t="s">
        <v>3199</v>
      </c>
      <c r="C421" s="346" t="s">
        <v>1956</v>
      </c>
      <c r="D421" s="526" t="s">
        <v>137</v>
      </c>
      <c r="E421" s="346" t="s">
        <v>1973</v>
      </c>
      <c r="F421" s="389" t="s">
        <v>11</v>
      </c>
      <c r="G421" s="460" t="s">
        <v>5</v>
      </c>
      <c r="H421" s="460" t="s">
        <v>29</v>
      </c>
      <c r="I421" s="348"/>
      <c r="J421" s="460" t="s">
        <v>66</v>
      </c>
      <c r="K421" s="527">
        <v>100</v>
      </c>
      <c r="L421" s="524"/>
      <c r="M421" s="348">
        <v>3</v>
      </c>
      <c r="N421" s="348">
        <v>2</v>
      </c>
      <c r="O421" s="351">
        <f t="shared" si="32"/>
        <v>0.66666666666666663</v>
      </c>
      <c r="P421" s="458">
        <v>66.666666666666657</v>
      </c>
      <c r="Q421" s="352">
        <f t="shared" si="33"/>
        <v>0.66666666666666663</v>
      </c>
      <c r="R421" s="350"/>
    </row>
    <row r="422" spans="1:18" s="92" customFormat="1">
      <c r="A422" s="519" t="s">
        <v>4</v>
      </c>
      <c r="B422" s="346" t="s">
        <v>1957</v>
      </c>
      <c r="C422" s="346" t="s">
        <v>1959</v>
      </c>
      <c r="D422" s="526" t="s">
        <v>137</v>
      </c>
      <c r="E422" s="346" t="s">
        <v>1973</v>
      </c>
      <c r="F422" s="389" t="s">
        <v>11</v>
      </c>
      <c r="G422" s="460" t="s">
        <v>6</v>
      </c>
      <c r="H422" s="460" t="s">
        <v>29</v>
      </c>
      <c r="I422" s="348"/>
      <c r="J422" s="460" t="s">
        <v>66</v>
      </c>
      <c r="K422" s="527">
        <v>17.073170731707318</v>
      </c>
      <c r="L422" s="524"/>
      <c r="M422" s="348">
        <v>41</v>
      </c>
      <c r="N422" s="348">
        <v>6</v>
      </c>
      <c r="O422" s="351">
        <f t="shared" si="32"/>
        <v>0.14634146341463414</v>
      </c>
      <c r="P422" s="458">
        <v>85.714285714285708</v>
      </c>
      <c r="Q422" s="352">
        <f t="shared" si="33"/>
        <v>0.8571428571428571</v>
      </c>
      <c r="R422" s="350"/>
    </row>
    <row r="423" spans="1:18" s="92" customFormat="1">
      <c r="A423" s="519" t="s">
        <v>4</v>
      </c>
      <c r="B423" s="346" t="s">
        <v>3200</v>
      </c>
      <c r="C423" s="346" t="s">
        <v>1959</v>
      </c>
      <c r="D423" s="526" t="s">
        <v>137</v>
      </c>
      <c r="E423" s="346" t="s">
        <v>1973</v>
      </c>
      <c r="F423" s="389" t="s">
        <v>11</v>
      </c>
      <c r="G423" s="460" t="s">
        <v>5</v>
      </c>
      <c r="H423" s="460" t="s">
        <v>29</v>
      </c>
      <c r="I423" s="348"/>
      <c r="J423" s="460" t="s">
        <v>66</v>
      </c>
      <c r="K423" s="527">
        <v>100</v>
      </c>
      <c r="L423" s="524"/>
      <c r="M423" s="348">
        <v>7</v>
      </c>
      <c r="N423" s="348">
        <v>5</v>
      </c>
      <c r="O423" s="351">
        <f t="shared" si="32"/>
        <v>0.7142857142857143</v>
      </c>
      <c r="P423" s="458">
        <v>71.428571428571431</v>
      </c>
      <c r="Q423" s="352">
        <f t="shared" si="33"/>
        <v>0.7142857142857143</v>
      </c>
      <c r="R423" s="350" t="s">
        <v>3192</v>
      </c>
    </row>
    <row r="424" spans="1:18" s="92" customFormat="1">
      <c r="A424" s="519" t="s">
        <v>4</v>
      </c>
      <c r="B424" s="346" t="s">
        <v>1957</v>
      </c>
      <c r="C424" s="346" t="s">
        <v>1960</v>
      </c>
      <c r="D424" s="526" t="s">
        <v>137</v>
      </c>
      <c r="E424" s="346" t="s">
        <v>1973</v>
      </c>
      <c r="F424" s="389" t="s">
        <v>11</v>
      </c>
      <c r="G424" s="460" t="s">
        <v>5</v>
      </c>
      <c r="H424" s="460" t="s">
        <v>29</v>
      </c>
      <c r="I424" s="348"/>
      <c r="J424" s="460" t="s">
        <v>66</v>
      </c>
      <c r="K424" s="524">
        <v>100</v>
      </c>
      <c r="L424" s="524"/>
      <c r="M424" s="348">
        <v>8</v>
      </c>
      <c r="N424" s="348">
        <v>5</v>
      </c>
      <c r="O424" s="351">
        <f t="shared" si="32"/>
        <v>0.625</v>
      </c>
      <c r="P424" s="458">
        <v>62.5</v>
      </c>
      <c r="Q424" s="352">
        <f t="shared" si="33"/>
        <v>0.625</v>
      </c>
      <c r="R424" s="350"/>
    </row>
    <row r="425" spans="1:18" s="92" customFormat="1">
      <c r="A425" s="519" t="s">
        <v>4</v>
      </c>
      <c r="B425" s="346" t="s">
        <v>3199</v>
      </c>
      <c r="C425" s="346" t="s">
        <v>1960</v>
      </c>
      <c r="D425" s="526" t="s">
        <v>137</v>
      </c>
      <c r="E425" s="346" t="s">
        <v>1973</v>
      </c>
      <c r="F425" s="389" t="s">
        <v>11</v>
      </c>
      <c r="G425" s="460" t="s">
        <v>6</v>
      </c>
      <c r="H425" s="460" t="s">
        <v>29</v>
      </c>
      <c r="I425" s="348"/>
      <c r="J425" s="460" t="s">
        <v>66</v>
      </c>
      <c r="K425" s="527">
        <v>10.923076923076923</v>
      </c>
      <c r="L425" s="524"/>
      <c r="M425" s="348">
        <v>650</v>
      </c>
      <c r="N425" s="348">
        <v>48</v>
      </c>
      <c r="O425" s="351">
        <f t="shared" si="32"/>
        <v>7.3846153846153853E-2</v>
      </c>
      <c r="P425" s="458">
        <v>67.605633802816897</v>
      </c>
      <c r="Q425" s="352">
        <f t="shared" si="33"/>
        <v>0.676056338028169</v>
      </c>
      <c r="R425" s="350" t="s">
        <v>3192</v>
      </c>
    </row>
    <row r="426" spans="1:18" s="92" customFormat="1">
      <c r="A426" s="519" t="s">
        <v>4</v>
      </c>
      <c r="B426" s="346" t="s">
        <v>3194</v>
      </c>
      <c r="C426" s="346" t="s">
        <v>692</v>
      </c>
      <c r="D426" s="526" t="s">
        <v>137</v>
      </c>
      <c r="E426" s="346" t="s">
        <v>1973</v>
      </c>
      <c r="F426" s="389" t="s">
        <v>11</v>
      </c>
      <c r="G426" s="460" t="s">
        <v>5</v>
      </c>
      <c r="H426" s="460" t="s">
        <v>29</v>
      </c>
      <c r="I426" s="348"/>
      <c r="J426" s="460" t="s">
        <v>66</v>
      </c>
      <c r="K426" s="524">
        <v>100</v>
      </c>
      <c r="L426" s="524"/>
      <c r="M426" s="348">
        <v>4</v>
      </c>
      <c r="N426" s="348">
        <v>3</v>
      </c>
      <c r="O426" s="351">
        <f t="shared" si="32"/>
        <v>0.75</v>
      </c>
      <c r="P426" s="348">
        <v>75</v>
      </c>
      <c r="Q426" s="352">
        <f t="shared" si="33"/>
        <v>0.75</v>
      </c>
      <c r="R426" s="350" t="s">
        <v>3192</v>
      </c>
    </row>
    <row r="427" spans="1:18" s="92" customFormat="1">
      <c r="A427" s="519" t="s">
        <v>4</v>
      </c>
      <c r="B427" s="346" t="s">
        <v>3200</v>
      </c>
      <c r="C427" s="346" t="s">
        <v>1961</v>
      </c>
      <c r="D427" s="526" t="s">
        <v>137</v>
      </c>
      <c r="E427" s="346" t="s">
        <v>1973</v>
      </c>
      <c r="F427" s="389" t="s">
        <v>11</v>
      </c>
      <c r="G427" s="460" t="s">
        <v>5</v>
      </c>
      <c r="H427" s="460" t="s">
        <v>29</v>
      </c>
      <c r="I427" s="348"/>
      <c r="J427" s="460" t="s">
        <v>66</v>
      </c>
      <c r="K427" s="524">
        <v>100</v>
      </c>
      <c r="L427" s="524"/>
      <c r="M427" s="348">
        <v>10</v>
      </c>
      <c r="N427" s="348">
        <v>7</v>
      </c>
      <c r="O427" s="351">
        <f t="shared" si="32"/>
        <v>0.7</v>
      </c>
      <c r="P427" s="348">
        <v>70</v>
      </c>
      <c r="Q427" s="352">
        <f t="shared" si="33"/>
        <v>0.7</v>
      </c>
      <c r="R427" s="350" t="s">
        <v>3192</v>
      </c>
    </row>
    <row r="428" spans="1:18" s="92" customFormat="1">
      <c r="A428" s="519" t="s">
        <v>4</v>
      </c>
      <c r="B428" s="346" t="s">
        <v>3201</v>
      </c>
      <c r="C428" s="346" t="s">
        <v>1962</v>
      </c>
      <c r="D428" s="526" t="s">
        <v>137</v>
      </c>
      <c r="E428" s="346" t="s">
        <v>1973</v>
      </c>
      <c r="F428" s="389" t="s">
        <v>11</v>
      </c>
      <c r="G428" s="460" t="s">
        <v>5</v>
      </c>
      <c r="H428" s="460" t="s">
        <v>29</v>
      </c>
      <c r="I428" s="348"/>
      <c r="J428" s="460" t="s">
        <v>66</v>
      </c>
      <c r="K428" s="524">
        <v>100</v>
      </c>
      <c r="L428" s="524"/>
      <c r="M428" s="348">
        <v>28</v>
      </c>
      <c r="N428" s="348">
        <v>19</v>
      </c>
      <c r="O428" s="351">
        <f t="shared" si="32"/>
        <v>0.6785714285714286</v>
      </c>
      <c r="P428" s="458">
        <v>67.857142857142861</v>
      </c>
      <c r="Q428" s="352">
        <f t="shared" si="33"/>
        <v>0.6785714285714286</v>
      </c>
      <c r="R428" s="350" t="s">
        <v>3192</v>
      </c>
    </row>
    <row r="429" spans="1:18" s="92" customFormat="1">
      <c r="A429" s="646" t="s">
        <v>4</v>
      </c>
      <c r="B429" s="346" t="s">
        <v>3193</v>
      </c>
      <c r="C429" s="346" t="s">
        <v>1963</v>
      </c>
      <c r="D429" s="526" t="s">
        <v>137</v>
      </c>
      <c r="E429" s="346" t="s">
        <v>1973</v>
      </c>
      <c r="F429" s="389" t="s">
        <v>11</v>
      </c>
      <c r="G429" s="460" t="s">
        <v>5</v>
      </c>
      <c r="H429" s="460" t="s">
        <v>29</v>
      </c>
      <c r="I429" s="348"/>
      <c r="J429" s="460" t="s">
        <v>66</v>
      </c>
      <c r="K429" s="524">
        <v>100</v>
      </c>
      <c r="L429" s="524"/>
      <c r="M429" s="348">
        <v>8</v>
      </c>
      <c r="N429" s="348">
        <v>7</v>
      </c>
      <c r="O429" s="351">
        <f t="shared" si="32"/>
        <v>0.875</v>
      </c>
      <c r="P429" s="458">
        <v>87.5</v>
      </c>
      <c r="Q429" s="352">
        <f t="shared" si="33"/>
        <v>0.875</v>
      </c>
      <c r="R429" s="350" t="s">
        <v>3192</v>
      </c>
    </row>
    <row r="430" spans="1:18" s="92" customFormat="1">
      <c r="A430" s="519" t="s">
        <v>4</v>
      </c>
      <c r="B430" s="346" t="s">
        <v>3193</v>
      </c>
      <c r="C430" s="346" t="s">
        <v>1766</v>
      </c>
      <c r="D430" s="526" t="s">
        <v>137</v>
      </c>
      <c r="E430" s="346" t="s">
        <v>1974</v>
      </c>
      <c r="F430" s="389" t="s">
        <v>11</v>
      </c>
      <c r="G430" s="460" t="s">
        <v>5</v>
      </c>
      <c r="H430" s="460" t="s">
        <v>29</v>
      </c>
      <c r="I430" s="348"/>
      <c r="J430" s="460" t="s">
        <v>66</v>
      </c>
      <c r="K430" s="524">
        <v>100</v>
      </c>
      <c r="L430" s="524"/>
      <c r="M430" s="348">
        <v>3</v>
      </c>
      <c r="N430" s="348">
        <v>3</v>
      </c>
      <c r="O430" s="351">
        <f>N430/M430</f>
        <v>1</v>
      </c>
      <c r="P430" s="349">
        <v>100</v>
      </c>
      <c r="Q430" s="352">
        <f>N430/(M430*K430/100)</f>
        <v>1</v>
      </c>
      <c r="R430" s="350" t="s">
        <v>3192</v>
      </c>
    </row>
    <row r="431" spans="1:18" s="92" customFormat="1">
      <c r="A431" s="519" t="s">
        <v>4</v>
      </c>
      <c r="B431" s="346" t="s">
        <v>3194</v>
      </c>
      <c r="C431" s="346" t="s">
        <v>1950</v>
      </c>
      <c r="D431" s="526" t="s">
        <v>137</v>
      </c>
      <c r="E431" s="346" t="s">
        <v>1974</v>
      </c>
      <c r="F431" s="389" t="s">
        <v>11</v>
      </c>
      <c r="G431" s="460" t="s">
        <v>5</v>
      </c>
      <c r="H431" s="460" t="s">
        <v>29</v>
      </c>
      <c r="I431" s="348"/>
      <c r="J431" s="460" t="s">
        <v>66</v>
      </c>
      <c r="K431" s="524">
        <v>100</v>
      </c>
      <c r="L431" s="524"/>
      <c r="M431" s="348">
        <v>83</v>
      </c>
      <c r="N431" s="348">
        <v>83</v>
      </c>
      <c r="O431" s="351">
        <f t="shared" ref="O431:O454" si="34">N431/M431</f>
        <v>1</v>
      </c>
      <c r="P431" s="349">
        <v>100</v>
      </c>
      <c r="Q431" s="352">
        <f t="shared" ref="Q431:Q454" si="35">N431/(M431*K431/100)</f>
        <v>1</v>
      </c>
      <c r="R431" s="350" t="s">
        <v>3192</v>
      </c>
    </row>
    <row r="432" spans="1:18" s="92" customFormat="1">
      <c r="A432" s="519" t="s">
        <v>4</v>
      </c>
      <c r="B432" s="346" t="s">
        <v>3195</v>
      </c>
      <c r="C432" s="346" t="s">
        <v>1950</v>
      </c>
      <c r="D432" s="526" t="s">
        <v>137</v>
      </c>
      <c r="E432" s="346" t="s">
        <v>1974</v>
      </c>
      <c r="F432" s="389" t="s">
        <v>11</v>
      </c>
      <c r="G432" s="460" t="s">
        <v>5</v>
      </c>
      <c r="H432" s="460" t="s">
        <v>29</v>
      </c>
      <c r="I432" s="348"/>
      <c r="J432" s="460" t="s">
        <v>66</v>
      </c>
      <c r="K432" s="524">
        <v>100</v>
      </c>
      <c r="L432" s="524"/>
      <c r="M432" s="348">
        <v>3</v>
      </c>
      <c r="N432" s="348">
        <v>3</v>
      </c>
      <c r="O432" s="351">
        <f t="shared" si="34"/>
        <v>1</v>
      </c>
      <c r="P432" s="349">
        <v>100</v>
      </c>
      <c r="Q432" s="352">
        <f t="shared" si="35"/>
        <v>1</v>
      </c>
      <c r="R432" s="350"/>
    </row>
    <row r="433" spans="1:18" s="92" customFormat="1">
      <c r="A433" s="519" t="s">
        <v>4</v>
      </c>
      <c r="B433" s="346" t="s">
        <v>3196</v>
      </c>
      <c r="C433" s="346" t="s">
        <v>1951</v>
      </c>
      <c r="D433" s="526" t="s">
        <v>137</v>
      </c>
      <c r="E433" s="346" t="s">
        <v>1974</v>
      </c>
      <c r="F433" s="389" t="s">
        <v>11</v>
      </c>
      <c r="G433" s="460" t="s">
        <v>5</v>
      </c>
      <c r="H433" s="460" t="s">
        <v>29</v>
      </c>
      <c r="I433" s="348"/>
      <c r="J433" s="460" t="s">
        <v>66</v>
      </c>
      <c r="K433" s="524">
        <v>100</v>
      </c>
      <c r="L433" s="524"/>
      <c r="M433" s="348">
        <v>25</v>
      </c>
      <c r="N433" s="348">
        <v>25</v>
      </c>
      <c r="O433" s="351">
        <f t="shared" si="34"/>
        <v>1</v>
      </c>
      <c r="P433" s="349">
        <v>100</v>
      </c>
      <c r="Q433" s="352">
        <f t="shared" si="35"/>
        <v>1</v>
      </c>
      <c r="R433" s="350"/>
    </row>
    <row r="434" spans="1:18" s="92" customFormat="1">
      <c r="A434" s="519" t="s">
        <v>4</v>
      </c>
      <c r="B434" s="346" t="s">
        <v>3193</v>
      </c>
      <c r="C434" s="346" t="s">
        <v>1951</v>
      </c>
      <c r="D434" s="526" t="s">
        <v>137</v>
      </c>
      <c r="E434" s="346" t="s">
        <v>1974</v>
      </c>
      <c r="F434" s="389" t="s">
        <v>11</v>
      </c>
      <c r="G434" s="460" t="s">
        <v>5</v>
      </c>
      <c r="H434" s="460" t="s">
        <v>29</v>
      </c>
      <c r="I434" s="348"/>
      <c r="J434" s="460" t="s">
        <v>66</v>
      </c>
      <c r="K434" s="524">
        <v>100</v>
      </c>
      <c r="L434" s="524"/>
      <c r="M434" s="348">
        <v>6</v>
      </c>
      <c r="N434" s="348">
        <v>6</v>
      </c>
      <c r="O434" s="351">
        <f t="shared" si="34"/>
        <v>1</v>
      </c>
      <c r="P434" s="349">
        <v>100</v>
      </c>
      <c r="Q434" s="352">
        <f t="shared" si="35"/>
        <v>1</v>
      </c>
      <c r="R434" s="350" t="s">
        <v>3192</v>
      </c>
    </row>
    <row r="435" spans="1:18" s="92" customFormat="1">
      <c r="A435" s="519" t="s">
        <v>4</v>
      </c>
      <c r="B435" s="346" t="s">
        <v>3195</v>
      </c>
      <c r="C435" s="346" t="s">
        <v>1951</v>
      </c>
      <c r="D435" s="526" t="s">
        <v>137</v>
      </c>
      <c r="E435" s="346" t="s">
        <v>1974</v>
      </c>
      <c r="F435" s="389" t="s">
        <v>11</v>
      </c>
      <c r="G435" s="460" t="s">
        <v>5</v>
      </c>
      <c r="H435" s="460" t="s">
        <v>29</v>
      </c>
      <c r="I435" s="348"/>
      <c r="J435" s="460" t="s">
        <v>66</v>
      </c>
      <c r="K435" s="524">
        <v>100</v>
      </c>
      <c r="L435" s="524"/>
      <c r="M435" s="348">
        <v>4</v>
      </c>
      <c r="N435" s="348">
        <v>4</v>
      </c>
      <c r="O435" s="351">
        <f t="shared" si="34"/>
        <v>1</v>
      </c>
      <c r="P435" s="349">
        <v>100</v>
      </c>
      <c r="Q435" s="352">
        <f t="shared" si="35"/>
        <v>1</v>
      </c>
      <c r="R435" s="350"/>
    </row>
    <row r="436" spans="1:18" s="92" customFormat="1">
      <c r="A436" s="519" t="s">
        <v>4</v>
      </c>
      <c r="B436" s="346" t="s">
        <v>3197</v>
      </c>
      <c r="C436" s="346" t="s">
        <v>1952</v>
      </c>
      <c r="D436" s="526" t="s">
        <v>137</v>
      </c>
      <c r="E436" s="346" t="s">
        <v>1974</v>
      </c>
      <c r="F436" s="389" t="s">
        <v>11</v>
      </c>
      <c r="G436" s="460" t="s">
        <v>5</v>
      </c>
      <c r="H436" s="460" t="s">
        <v>29</v>
      </c>
      <c r="I436" s="348"/>
      <c r="J436" s="460" t="s">
        <v>66</v>
      </c>
      <c r="K436" s="524">
        <v>100</v>
      </c>
      <c r="L436" s="524"/>
      <c r="M436" s="348">
        <v>72</v>
      </c>
      <c r="N436" s="348">
        <v>72</v>
      </c>
      <c r="O436" s="351">
        <f t="shared" si="34"/>
        <v>1</v>
      </c>
      <c r="P436" s="349">
        <v>100</v>
      </c>
      <c r="Q436" s="352">
        <f t="shared" si="35"/>
        <v>1</v>
      </c>
      <c r="R436" s="350"/>
    </row>
    <row r="437" spans="1:18" s="92" customFormat="1">
      <c r="A437" s="519" t="s">
        <v>4</v>
      </c>
      <c r="B437" s="346" t="s">
        <v>3194</v>
      </c>
      <c r="C437" s="346" t="s">
        <v>1952</v>
      </c>
      <c r="D437" s="526" t="s">
        <v>137</v>
      </c>
      <c r="E437" s="346" t="s">
        <v>1974</v>
      </c>
      <c r="F437" s="389" t="s">
        <v>11</v>
      </c>
      <c r="G437" s="460" t="s">
        <v>5</v>
      </c>
      <c r="H437" s="460" t="s">
        <v>29</v>
      </c>
      <c r="I437" s="348"/>
      <c r="J437" s="460" t="s">
        <v>66</v>
      </c>
      <c r="K437" s="524">
        <v>100</v>
      </c>
      <c r="L437" s="524"/>
      <c r="M437" s="348">
        <v>6</v>
      </c>
      <c r="N437" s="348">
        <v>6</v>
      </c>
      <c r="O437" s="351">
        <f t="shared" si="34"/>
        <v>1</v>
      </c>
      <c r="P437" s="349">
        <v>100</v>
      </c>
      <c r="Q437" s="352">
        <f t="shared" si="35"/>
        <v>1</v>
      </c>
      <c r="R437" s="350"/>
    </row>
    <row r="438" spans="1:18" s="92" customFormat="1">
      <c r="A438" s="519" t="s">
        <v>4</v>
      </c>
      <c r="B438" s="346" t="s">
        <v>3196</v>
      </c>
      <c r="C438" s="346" t="s">
        <v>1953</v>
      </c>
      <c r="D438" s="526" t="s">
        <v>137</v>
      </c>
      <c r="E438" s="346" t="s">
        <v>1974</v>
      </c>
      <c r="F438" s="389" t="s">
        <v>11</v>
      </c>
      <c r="G438" s="460" t="s">
        <v>5</v>
      </c>
      <c r="H438" s="460" t="s">
        <v>29</v>
      </c>
      <c r="I438" s="348"/>
      <c r="J438" s="460" t="s">
        <v>66</v>
      </c>
      <c r="K438" s="524">
        <v>100</v>
      </c>
      <c r="L438" s="524"/>
      <c r="M438" s="348">
        <v>4</v>
      </c>
      <c r="N438" s="348">
        <v>4</v>
      </c>
      <c r="O438" s="351">
        <f t="shared" si="34"/>
        <v>1</v>
      </c>
      <c r="P438" s="349">
        <v>100</v>
      </c>
      <c r="Q438" s="352">
        <f t="shared" si="35"/>
        <v>1</v>
      </c>
      <c r="R438" s="350"/>
    </row>
    <row r="439" spans="1:18" s="92" customFormat="1">
      <c r="A439" s="519" t="s">
        <v>4</v>
      </c>
      <c r="B439" s="346" t="s">
        <v>3194</v>
      </c>
      <c r="C439" s="346" t="s">
        <v>1765</v>
      </c>
      <c r="D439" s="526" t="s">
        <v>137</v>
      </c>
      <c r="E439" s="346" t="s">
        <v>1974</v>
      </c>
      <c r="F439" s="389" t="s">
        <v>11</v>
      </c>
      <c r="G439" s="460" t="s">
        <v>5</v>
      </c>
      <c r="H439" s="460" t="s">
        <v>29</v>
      </c>
      <c r="I439" s="348"/>
      <c r="J439" s="460" t="s">
        <v>66</v>
      </c>
      <c r="K439" s="524">
        <v>100</v>
      </c>
      <c r="L439" s="524"/>
      <c r="M439" s="348">
        <v>4</v>
      </c>
      <c r="N439" s="348">
        <v>4</v>
      </c>
      <c r="O439" s="351">
        <f t="shared" si="34"/>
        <v>1</v>
      </c>
      <c r="P439" s="349">
        <v>100</v>
      </c>
      <c r="Q439" s="352">
        <f t="shared" si="35"/>
        <v>1</v>
      </c>
      <c r="R439" s="350" t="s">
        <v>3192</v>
      </c>
    </row>
    <row r="440" spans="1:18" s="92" customFormat="1">
      <c r="A440" s="519" t="s">
        <v>4</v>
      </c>
      <c r="B440" s="346" t="s">
        <v>3194</v>
      </c>
      <c r="C440" s="346" t="s">
        <v>1954</v>
      </c>
      <c r="D440" s="526" t="s">
        <v>137</v>
      </c>
      <c r="E440" s="346" t="s">
        <v>1974</v>
      </c>
      <c r="F440" s="389" t="s">
        <v>11</v>
      </c>
      <c r="G440" s="460" t="s">
        <v>5</v>
      </c>
      <c r="H440" s="460" t="s">
        <v>29</v>
      </c>
      <c r="I440" s="348"/>
      <c r="J440" s="460" t="s">
        <v>66</v>
      </c>
      <c r="K440" s="524">
        <v>100</v>
      </c>
      <c r="L440" s="524"/>
      <c r="M440" s="348">
        <v>6</v>
      </c>
      <c r="N440" s="348">
        <v>6</v>
      </c>
      <c r="O440" s="351">
        <f t="shared" si="34"/>
        <v>1</v>
      </c>
      <c r="P440" s="349">
        <v>100</v>
      </c>
      <c r="Q440" s="352">
        <f t="shared" si="35"/>
        <v>1</v>
      </c>
      <c r="R440" s="350" t="s">
        <v>3192</v>
      </c>
    </row>
    <row r="441" spans="1:18" s="92" customFormat="1">
      <c r="A441" s="519" t="s">
        <v>4</v>
      </c>
      <c r="B441" s="346" t="s">
        <v>3198</v>
      </c>
      <c r="C441" s="346" t="s">
        <v>1954</v>
      </c>
      <c r="D441" s="526" t="s">
        <v>137</v>
      </c>
      <c r="E441" s="346" t="s">
        <v>1974</v>
      </c>
      <c r="F441" s="389" t="s">
        <v>11</v>
      </c>
      <c r="G441" s="460" t="s">
        <v>5</v>
      </c>
      <c r="H441" s="460" t="s">
        <v>29</v>
      </c>
      <c r="I441" s="348"/>
      <c r="J441" s="460" t="s">
        <v>66</v>
      </c>
      <c r="K441" s="524">
        <v>100</v>
      </c>
      <c r="L441" s="524"/>
      <c r="M441" s="348">
        <v>3</v>
      </c>
      <c r="N441" s="348">
        <v>3</v>
      </c>
      <c r="O441" s="351">
        <f t="shared" si="34"/>
        <v>1</v>
      </c>
      <c r="P441" s="349">
        <v>100</v>
      </c>
      <c r="Q441" s="352">
        <f t="shared" si="35"/>
        <v>1</v>
      </c>
      <c r="R441" s="350"/>
    </row>
    <row r="442" spans="1:18" s="92" customFormat="1">
      <c r="A442" s="519" t="s">
        <v>4</v>
      </c>
      <c r="B442" s="346" t="s">
        <v>3194</v>
      </c>
      <c r="C442" s="346" t="s">
        <v>1955</v>
      </c>
      <c r="D442" s="526" t="s">
        <v>137</v>
      </c>
      <c r="E442" s="346" t="s">
        <v>1974</v>
      </c>
      <c r="F442" s="389" t="s">
        <v>11</v>
      </c>
      <c r="G442" s="460" t="s">
        <v>5</v>
      </c>
      <c r="H442" s="460" t="s">
        <v>29</v>
      </c>
      <c r="I442" s="348"/>
      <c r="J442" s="460" t="s">
        <v>66</v>
      </c>
      <c r="K442" s="524">
        <v>100</v>
      </c>
      <c r="L442" s="524"/>
      <c r="M442" s="348">
        <v>10</v>
      </c>
      <c r="N442" s="348">
        <v>10</v>
      </c>
      <c r="O442" s="351">
        <f t="shared" si="34"/>
        <v>1</v>
      </c>
      <c r="P442" s="349">
        <v>100</v>
      </c>
      <c r="Q442" s="352">
        <f t="shared" si="35"/>
        <v>1</v>
      </c>
      <c r="R442" s="350"/>
    </row>
    <row r="443" spans="1:18" s="92" customFormat="1">
      <c r="A443" s="519" t="s">
        <v>4</v>
      </c>
      <c r="B443" s="346" t="s">
        <v>3193</v>
      </c>
      <c r="C443" s="346" t="s">
        <v>1955</v>
      </c>
      <c r="D443" s="526" t="s">
        <v>137</v>
      </c>
      <c r="E443" s="346" t="s">
        <v>1974</v>
      </c>
      <c r="F443" s="389" t="s">
        <v>11</v>
      </c>
      <c r="G443" s="460" t="s">
        <v>5</v>
      </c>
      <c r="H443" s="460" t="s">
        <v>29</v>
      </c>
      <c r="I443" s="348"/>
      <c r="J443" s="460" t="s">
        <v>66</v>
      </c>
      <c r="K443" s="524">
        <v>100</v>
      </c>
      <c r="L443" s="524"/>
      <c r="M443" s="348">
        <v>4</v>
      </c>
      <c r="N443" s="348">
        <v>4</v>
      </c>
      <c r="O443" s="351">
        <f t="shared" si="34"/>
        <v>1</v>
      </c>
      <c r="P443" s="349">
        <v>100</v>
      </c>
      <c r="Q443" s="352">
        <f t="shared" si="35"/>
        <v>1</v>
      </c>
      <c r="R443" s="350" t="s">
        <v>3192</v>
      </c>
    </row>
    <row r="444" spans="1:18" s="92" customFormat="1">
      <c r="A444" s="519" t="s">
        <v>4</v>
      </c>
      <c r="B444" s="346" t="s">
        <v>1957</v>
      </c>
      <c r="C444" s="346" t="s">
        <v>1956</v>
      </c>
      <c r="D444" s="526" t="s">
        <v>137</v>
      </c>
      <c r="E444" s="346" t="s">
        <v>1974</v>
      </c>
      <c r="F444" s="389" t="s">
        <v>11</v>
      </c>
      <c r="G444" s="460" t="s">
        <v>5</v>
      </c>
      <c r="H444" s="460" t="s">
        <v>29</v>
      </c>
      <c r="I444" s="348"/>
      <c r="J444" s="460" t="s">
        <v>66</v>
      </c>
      <c r="K444" s="524">
        <v>100</v>
      </c>
      <c r="L444" s="524"/>
      <c r="M444" s="348">
        <v>1950</v>
      </c>
      <c r="N444" s="348">
        <v>1950</v>
      </c>
      <c r="O444" s="351">
        <f t="shared" si="34"/>
        <v>1</v>
      </c>
      <c r="P444" s="349">
        <v>100</v>
      </c>
      <c r="Q444" s="352">
        <f t="shared" si="35"/>
        <v>1</v>
      </c>
      <c r="R444" s="350"/>
    </row>
    <row r="445" spans="1:18" s="92" customFormat="1">
      <c r="A445" s="519" t="s">
        <v>4</v>
      </c>
      <c r="B445" s="346" t="s">
        <v>1958</v>
      </c>
      <c r="C445" s="346" t="s">
        <v>1956</v>
      </c>
      <c r="D445" s="526" t="s">
        <v>137</v>
      </c>
      <c r="E445" s="346" t="s">
        <v>1974</v>
      </c>
      <c r="F445" s="389" t="s">
        <v>11</v>
      </c>
      <c r="G445" s="460" t="s">
        <v>5</v>
      </c>
      <c r="H445" s="460" t="s">
        <v>29</v>
      </c>
      <c r="I445" s="348"/>
      <c r="J445" s="460" t="s">
        <v>66</v>
      </c>
      <c r="K445" s="524">
        <v>100</v>
      </c>
      <c r="L445" s="524"/>
      <c r="M445" s="348">
        <v>12</v>
      </c>
      <c r="N445" s="348">
        <v>12</v>
      </c>
      <c r="O445" s="351">
        <f t="shared" si="34"/>
        <v>1</v>
      </c>
      <c r="P445" s="349">
        <v>100</v>
      </c>
      <c r="Q445" s="352">
        <f t="shared" si="35"/>
        <v>1</v>
      </c>
      <c r="R445" s="350"/>
    </row>
    <row r="446" spans="1:18" s="92" customFormat="1">
      <c r="A446" s="519" t="s">
        <v>4</v>
      </c>
      <c r="B446" s="346" t="s">
        <v>3199</v>
      </c>
      <c r="C446" s="346" t="s">
        <v>1956</v>
      </c>
      <c r="D446" s="526" t="s">
        <v>137</v>
      </c>
      <c r="E446" s="346" t="s">
        <v>1974</v>
      </c>
      <c r="F446" s="389" t="s">
        <v>11</v>
      </c>
      <c r="G446" s="460" t="s">
        <v>5</v>
      </c>
      <c r="H446" s="460" t="s">
        <v>29</v>
      </c>
      <c r="I446" s="348"/>
      <c r="J446" s="460" t="s">
        <v>66</v>
      </c>
      <c r="K446" s="524">
        <v>100</v>
      </c>
      <c r="L446" s="524"/>
      <c r="M446" s="348">
        <v>3</v>
      </c>
      <c r="N446" s="348">
        <v>3</v>
      </c>
      <c r="O446" s="351">
        <f t="shared" si="34"/>
        <v>1</v>
      </c>
      <c r="P446" s="349">
        <v>100</v>
      </c>
      <c r="Q446" s="352">
        <f t="shared" si="35"/>
        <v>1</v>
      </c>
      <c r="R446" s="350"/>
    </row>
    <row r="447" spans="1:18" s="92" customFormat="1">
      <c r="A447" s="519" t="s">
        <v>4</v>
      </c>
      <c r="B447" s="346" t="s">
        <v>1957</v>
      </c>
      <c r="C447" s="346" t="s">
        <v>1959</v>
      </c>
      <c r="D447" s="526" t="s">
        <v>137</v>
      </c>
      <c r="E447" s="346" t="s">
        <v>1974</v>
      </c>
      <c r="F447" s="389" t="s">
        <v>11</v>
      </c>
      <c r="G447" s="460" t="s">
        <v>5</v>
      </c>
      <c r="H447" s="460" t="s">
        <v>29</v>
      </c>
      <c r="I447" s="348"/>
      <c r="J447" s="460" t="s">
        <v>66</v>
      </c>
      <c r="K447" s="524">
        <v>100</v>
      </c>
      <c r="L447" s="524"/>
      <c r="M447" s="348">
        <v>41</v>
      </c>
      <c r="N447" s="348">
        <v>41</v>
      </c>
      <c r="O447" s="351">
        <f t="shared" si="34"/>
        <v>1</v>
      </c>
      <c r="P447" s="349">
        <v>100</v>
      </c>
      <c r="Q447" s="352">
        <f t="shared" si="35"/>
        <v>1</v>
      </c>
      <c r="R447" s="350"/>
    </row>
    <row r="448" spans="1:18" s="92" customFormat="1">
      <c r="A448" s="519" t="s">
        <v>4</v>
      </c>
      <c r="B448" s="346" t="s">
        <v>3200</v>
      </c>
      <c r="C448" s="346" t="s">
        <v>1959</v>
      </c>
      <c r="D448" s="526" t="s">
        <v>137</v>
      </c>
      <c r="E448" s="346" t="s">
        <v>1974</v>
      </c>
      <c r="F448" s="389" t="s">
        <v>11</v>
      </c>
      <c r="G448" s="460" t="s">
        <v>5</v>
      </c>
      <c r="H448" s="460" t="s">
        <v>29</v>
      </c>
      <c r="I448" s="348"/>
      <c r="J448" s="460" t="s">
        <v>66</v>
      </c>
      <c r="K448" s="524">
        <v>100</v>
      </c>
      <c r="L448" s="524"/>
      <c r="M448" s="348">
        <v>7</v>
      </c>
      <c r="N448" s="348">
        <v>7</v>
      </c>
      <c r="O448" s="351">
        <f t="shared" si="34"/>
        <v>1</v>
      </c>
      <c r="P448" s="349">
        <v>100</v>
      </c>
      <c r="Q448" s="352">
        <f t="shared" si="35"/>
        <v>1</v>
      </c>
      <c r="R448" s="350" t="s">
        <v>3192</v>
      </c>
    </row>
    <row r="449" spans="1:18" s="92" customFormat="1">
      <c r="A449" s="519" t="s">
        <v>4</v>
      </c>
      <c r="B449" s="346" t="s">
        <v>1957</v>
      </c>
      <c r="C449" s="346" t="s">
        <v>1960</v>
      </c>
      <c r="D449" s="526" t="s">
        <v>137</v>
      </c>
      <c r="E449" s="346" t="s">
        <v>1974</v>
      </c>
      <c r="F449" s="389" t="s">
        <v>11</v>
      </c>
      <c r="G449" s="460" t="s">
        <v>5</v>
      </c>
      <c r="H449" s="460" t="s">
        <v>29</v>
      </c>
      <c r="I449" s="348"/>
      <c r="J449" s="460" t="s">
        <v>66</v>
      </c>
      <c r="K449" s="524">
        <v>100</v>
      </c>
      <c r="L449" s="524"/>
      <c r="M449" s="348">
        <v>8</v>
      </c>
      <c r="N449" s="348">
        <v>8</v>
      </c>
      <c r="O449" s="351">
        <f t="shared" si="34"/>
        <v>1</v>
      </c>
      <c r="P449" s="349">
        <v>100</v>
      </c>
      <c r="Q449" s="352">
        <f t="shared" si="35"/>
        <v>1</v>
      </c>
      <c r="R449" s="350"/>
    </row>
    <row r="450" spans="1:18" s="92" customFormat="1">
      <c r="A450" s="519" t="s">
        <v>4</v>
      </c>
      <c r="B450" s="346" t="s">
        <v>3199</v>
      </c>
      <c r="C450" s="346" t="s">
        <v>1960</v>
      </c>
      <c r="D450" s="526" t="s">
        <v>137</v>
      </c>
      <c r="E450" s="346" t="s">
        <v>1974</v>
      </c>
      <c r="F450" s="389" t="s">
        <v>11</v>
      </c>
      <c r="G450" s="460" t="s">
        <v>5</v>
      </c>
      <c r="H450" s="460" t="s">
        <v>29</v>
      </c>
      <c r="I450" s="348"/>
      <c r="J450" s="460" t="s">
        <v>66</v>
      </c>
      <c r="K450" s="524">
        <v>100</v>
      </c>
      <c r="L450" s="524"/>
      <c r="M450" s="348">
        <v>650</v>
      </c>
      <c r="N450" s="348">
        <v>650</v>
      </c>
      <c r="O450" s="351">
        <f t="shared" si="34"/>
        <v>1</v>
      </c>
      <c r="P450" s="349">
        <v>100</v>
      </c>
      <c r="Q450" s="352">
        <f t="shared" si="35"/>
        <v>1</v>
      </c>
      <c r="R450" s="350" t="s">
        <v>3192</v>
      </c>
    </row>
    <row r="451" spans="1:18" s="92" customFormat="1">
      <c r="A451" s="519" t="s">
        <v>4</v>
      </c>
      <c r="B451" s="346" t="s">
        <v>3194</v>
      </c>
      <c r="C451" s="346" t="s">
        <v>692</v>
      </c>
      <c r="D451" s="526" t="s">
        <v>137</v>
      </c>
      <c r="E451" s="346" t="s">
        <v>1974</v>
      </c>
      <c r="F451" s="389" t="s">
        <v>11</v>
      </c>
      <c r="G451" s="460" t="s">
        <v>5</v>
      </c>
      <c r="H451" s="460" t="s">
        <v>29</v>
      </c>
      <c r="I451" s="348"/>
      <c r="J451" s="460" t="s">
        <v>66</v>
      </c>
      <c r="K451" s="524">
        <v>100</v>
      </c>
      <c r="L451" s="524"/>
      <c r="M451" s="348">
        <v>4</v>
      </c>
      <c r="N451" s="348">
        <v>4</v>
      </c>
      <c r="O451" s="351">
        <f t="shared" si="34"/>
        <v>1</v>
      </c>
      <c r="P451" s="349">
        <v>100</v>
      </c>
      <c r="Q451" s="352">
        <f t="shared" si="35"/>
        <v>1</v>
      </c>
      <c r="R451" s="350" t="s">
        <v>3192</v>
      </c>
    </row>
    <row r="452" spans="1:18" s="92" customFormat="1">
      <c r="A452" s="519" t="s">
        <v>4</v>
      </c>
      <c r="B452" s="346" t="s">
        <v>3200</v>
      </c>
      <c r="C452" s="346" t="s">
        <v>1961</v>
      </c>
      <c r="D452" s="526" t="s">
        <v>137</v>
      </c>
      <c r="E452" s="346" t="s">
        <v>1974</v>
      </c>
      <c r="F452" s="389" t="s">
        <v>11</v>
      </c>
      <c r="G452" s="460" t="s">
        <v>5</v>
      </c>
      <c r="H452" s="460" t="s">
        <v>29</v>
      </c>
      <c r="I452" s="348"/>
      <c r="J452" s="460" t="s">
        <v>66</v>
      </c>
      <c r="K452" s="524">
        <v>100</v>
      </c>
      <c r="L452" s="524"/>
      <c r="M452" s="348">
        <v>10</v>
      </c>
      <c r="N452" s="348">
        <v>10</v>
      </c>
      <c r="O452" s="351">
        <f t="shared" si="34"/>
        <v>1</v>
      </c>
      <c r="P452" s="349">
        <v>100</v>
      </c>
      <c r="Q452" s="352">
        <f t="shared" si="35"/>
        <v>1</v>
      </c>
      <c r="R452" s="350" t="s">
        <v>3192</v>
      </c>
    </row>
    <row r="453" spans="1:18" s="92" customFormat="1">
      <c r="A453" s="519" t="s">
        <v>4</v>
      </c>
      <c r="B453" s="346" t="s">
        <v>3201</v>
      </c>
      <c r="C453" s="346" t="s">
        <v>1962</v>
      </c>
      <c r="D453" s="526" t="s">
        <v>137</v>
      </c>
      <c r="E453" s="346" t="s">
        <v>1974</v>
      </c>
      <c r="F453" s="389" t="s">
        <v>11</v>
      </c>
      <c r="G453" s="460" t="s">
        <v>5</v>
      </c>
      <c r="H453" s="460" t="s">
        <v>29</v>
      </c>
      <c r="I453" s="348"/>
      <c r="J453" s="460" t="s">
        <v>66</v>
      </c>
      <c r="K453" s="524">
        <v>100</v>
      </c>
      <c r="L453" s="524"/>
      <c r="M453" s="348">
        <v>28</v>
      </c>
      <c r="N453" s="348">
        <v>28</v>
      </c>
      <c r="O453" s="351">
        <f t="shared" si="34"/>
        <v>1</v>
      </c>
      <c r="P453" s="349">
        <v>100</v>
      </c>
      <c r="Q453" s="352">
        <f t="shared" si="35"/>
        <v>1</v>
      </c>
      <c r="R453" s="350" t="s">
        <v>3192</v>
      </c>
    </row>
    <row r="454" spans="1:18" s="92" customFormat="1">
      <c r="A454" s="646" t="s">
        <v>4</v>
      </c>
      <c r="B454" s="346" t="s">
        <v>3193</v>
      </c>
      <c r="C454" s="346" t="s">
        <v>1963</v>
      </c>
      <c r="D454" s="526" t="s">
        <v>137</v>
      </c>
      <c r="E454" s="346" t="s">
        <v>1974</v>
      </c>
      <c r="F454" s="389" t="s">
        <v>11</v>
      </c>
      <c r="G454" s="460" t="s">
        <v>5</v>
      </c>
      <c r="H454" s="460" t="s">
        <v>29</v>
      </c>
      <c r="I454" s="348"/>
      <c r="J454" s="460" t="s">
        <v>66</v>
      </c>
      <c r="K454" s="524">
        <v>100</v>
      </c>
      <c r="L454" s="524"/>
      <c r="M454" s="348">
        <v>8</v>
      </c>
      <c r="N454" s="348">
        <v>8</v>
      </c>
      <c r="O454" s="351">
        <f t="shared" si="34"/>
        <v>1</v>
      </c>
      <c r="P454" s="349">
        <v>100</v>
      </c>
      <c r="Q454" s="352">
        <f t="shared" si="35"/>
        <v>1</v>
      </c>
      <c r="R454" s="350" t="s">
        <v>3192</v>
      </c>
    </row>
    <row r="455" spans="1:18" s="92" customFormat="1">
      <c r="A455" s="519" t="s">
        <v>4</v>
      </c>
      <c r="B455" s="346" t="s">
        <v>3193</v>
      </c>
      <c r="C455" s="346" t="s">
        <v>1766</v>
      </c>
      <c r="D455" s="526" t="s">
        <v>137</v>
      </c>
      <c r="E455" s="346" t="s">
        <v>1975</v>
      </c>
      <c r="F455" s="389" t="s">
        <v>11</v>
      </c>
      <c r="G455" s="460" t="s">
        <v>5</v>
      </c>
      <c r="H455" s="460" t="s">
        <v>29</v>
      </c>
      <c r="I455" s="348"/>
      <c r="J455" s="460" t="s">
        <v>66</v>
      </c>
      <c r="K455" s="524">
        <v>100</v>
      </c>
      <c r="L455" s="524"/>
      <c r="M455" s="348">
        <v>3</v>
      </c>
      <c r="N455" s="348">
        <v>3</v>
      </c>
      <c r="O455" s="351">
        <f>N455/M455</f>
        <v>1</v>
      </c>
      <c r="P455" s="349">
        <v>100</v>
      </c>
      <c r="Q455" s="352">
        <f>N455/(M455*K455/100)</f>
        <v>1</v>
      </c>
      <c r="R455" s="350" t="s">
        <v>3192</v>
      </c>
    </row>
    <row r="456" spans="1:18" s="92" customFormat="1">
      <c r="A456" s="519" t="s">
        <v>4</v>
      </c>
      <c r="B456" s="346" t="s">
        <v>3194</v>
      </c>
      <c r="C456" s="346" t="s">
        <v>1950</v>
      </c>
      <c r="D456" s="526" t="s">
        <v>137</v>
      </c>
      <c r="E456" s="346" t="s">
        <v>1975</v>
      </c>
      <c r="F456" s="389" t="s">
        <v>11</v>
      </c>
      <c r="G456" s="460" t="s">
        <v>5</v>
      </c>
      <c r="H456" s="460" t="s">
        <v>29</v>
      </c>
      <c r="I456" s="348"/>
      <c r="J456" s="460" t="s">
        <v>66</v>
      </c>
      <c r="K456" s="524">
        <v>100</v>
      </c>
      <c r="L456" s="524"/>
      <c r="M456" s="348">
        <v>83</v>
      </c>
      <c r="N456" s="348">
        <v>83</v>
      </c>
      <c r="O456" s="351">
        <f t="shared" ref="O456:O479" si="36">N456/M456</f>
        <v>1</v>
      </c>
      <c r="P456" s="349">
        <v>100</v>
      </c>
      <c r="Q456" s="352">
        <f t="shared" ref="Q456:Q479" si="37">N456/(M456*K456/100)</f>
        <v>1</v>
      </c>
      <c r="R456" s="350" t="s">
        <v>3192</v>
      </c>
    </row>
    <row r="457" spans="1:18" s="92" customFormat="1">
      <c r="A457" s="519" t="s">
        <v>4</v>
      </c>
      <c r="B457" s="346" t="s">
        <v>3195</v>
      </c>
      <c r="C457" s="346" t="s">
        <v>1950</v>
      </c>
      <c r="D457" s="526" t="s">
        <v>137</v>
      </c>
      <c r="E457" s="346" t="s">
        <v>1975</v>
      </c>
      <c r="F457" s="389" t="s">
        <v>11</v>
      </c>
      <c r="G457" s="460" t="s">
        <v>5</v>
      </c>
      <c r="H457" s="460" t="s">
        <v>29</v>
      </c>
      <c r="I457" s="348"/>
      <c r="J457" s="460" t="s">
        <v>66</v>
      </c>
      <c r="K457" s="524">
        <v>100</v>
      </c>
      <c r="L457" s="524"/>
      <c r="M457" s="348">
        <v>3</v>
      </c>
      <c r="N457" s="348">
        <v>3</v>
      </c>
      <c r="O457" s="351">
        <f t="shared" si="36"/>
        <v>1</v>
      </c>
      <c r="P457" s="349">
        <v>100</v>
      </c>
      <c r="Q457" s="352">
        <f t="shared" si="37"/>
        <v>1</v>
      </c>
      <c r="R457" s="350"/>
    </row>
    <row r="458" spans="1:18" s="92" customFormat="1">
      <c r="A458" s="519" t="s">
        <v>4</v>
      </c>
      <c r="B458" s="346" t="s">
        <v>3196</v>
      </c>
      <c r="C458" s="346" t="s">
        <v>1951</v>
      </c>
      <c r="D458" s="526" t="s">
        <v>137</v>
      </c>
      <c r="E458" s="346" t="s">
        <v>1975</v>
      </c>
      <c r="F458" s="389" t="s">
        <v>11</v>
      </c>
      <c r="G458" s="460" t="s">
        <v>5</v>
      </c>
      <c r="H458" s="460" t="s">
        <v>29</v>
      </c>
      <c r="I458" s="348"/>
      <c r="J458" s="460" t="s">
        <v>66</v>
      </c>
      <c r="K458" s="524">
        <v>100</v>
      </c>
      <c r="L458" s="524"/>
      <c r="M458" s="348">
        <v>25</v>
      </c>
      <c r="N458" s="348">
        <v>25</v>
      </c>
      <c r="O458" s="351">
        <f t="shared" si="36"/>
        <v>1</v>
      </c>
      <c r="P458" s="349">
        <v>100</v>
      </c>
      <c r="Q458" s="352">
        <f t="shared" si="37"/>
        <v>1</v>
      </c>
      <c r="R458" s="350"/>
    </row>
    <row r="459" spans="1:18" s="92" customFormat="1">
      <c r="A459" s="519" t="s">
        <v>4</v>
      </c>
      <c r="B459" s="346" t="s">
        <v>3193</v>
      </c>
      <c r="C459" s="346" t="s">
        <v>1951</v>
      </c>
      <c r="D459" s="526" t="s">
        <v>137</v>
      </c>
      <c r="E459" s="346" t="s">
        <v>1975</v>
      </c>
      <c r="F459" s="389" t="s">
        <v>11</v>
      </c>
      <c r="G459" s="460" t="s">
        <v>5</v>
      </c>
      <c r="H459" s="460" t="s">
        <v>29</v>
      </c>
      <c r="I459" s="348"/>
      <c r="J459" s="460" t="s">
        <v>66</v>
      </c>
      <c r="K459" s="524">
        <v>100</v>
      </c>
      <c r="L459" s="524"/>
      <c r="M459" s="348">
        <v>6</v>
      </c>
      <c r="N459" s="348">
        <v>6</v>
      </c>
      <c r="O459" s="351">
        <f t="shared" si="36"/>
        <v>1</v>
      </c>
      <c r="P459" s="349">
        <v>100</v>
      </c>
      <c r="Q459" s="352">
        <f t="shared" si="37"/>
        <v>1</v>
      </c>
      <c r="R459" s="350" t="s">
        <v>3192</v>
      </c>
    </row>
    <row r="460" spans="1:18" s="92" customFormat="1">
      <c r="A460" s="519" t="s">
        <v>4</v>
      </c>
      <c r="B460" s="346" t="s">
        <v>3195</v>
      </c>
      <c r="C460" s="346" t="s">
        <v>1951</v>
      </c>
      <c r="D460" s="526" t="s">
        <v>137</v>
      </c>
      <c r="E460" s="346" t="s">
        <v>1975</v>
      </c>
      <c r="F460" s="389" t="s">
        <v>11</v>
      </c>
      <c r="G460" s="460" t="s">
        <v>5</v>
      </c>
      <c r="H460" s="460" t="s">
        <v>29</v>
      </c>
      <c r="I460" s="348"/>
      <c r="J460" s="460" t="s">
        <v>66</v>
      </c>
      <c r="K460" s="524">
        <v>100</v>
      </c>
      <c r="L460" s="524"/>
      <c r="M460" s="348">
        <v>4</v>
      </c>
      <c r="N460" s="348">
        <v>4</v>
      </c>
      <c r="O460" s="351">
        <f t="shared" si="36"/>
        <v>1</v>
      </c>
      <c r="P460" s="349">
        <v>100</v>
      </c>
      <c r="Q460" s="352">
        <f t="shared" si="37"/>
        <v>1</v>
      </c>
      <c r="R460" s="350"/>
    </row>
    <row r="461" spans="1:18" s="92" customFormat="1">
      <c r="A461" s="519" t="s">
        <v>4</v>
      </c>
      <c r="B461" s="346" t="s">
        <v>3197</v>
      </c>
      <c r="C461" s="346" t="s">
        <v>1952</v>
      </c>
      <c r="D461" s="526" t="s">
        <v>137</v>
      </c>
      <c r="E461" s="346" t="s">
        <v>1975</v>
      </c>
      <c r="F461" s="389" t="s">
        <v>11</v>
      </c>
      <c r="G461" s="460" t="s">
        <v>5</v>
      </c>
      <c r="H461" s="460" t="s">
        <v>29</v>
      </c>
      <c r="I461" s="348"/>
      <c r="J461" s="460" t="s">
        <v>66</v>
      </c>
      <c r="K461" s="524">
        <v>100</v>
      </c>
      <c r="L461" s="524"/>
      <c r="M461" s="348">
        <v>72</v>
      </c>
      <c r="N461" s="348">
        <v>72</v>
      </c>
      <c r="O461" s="351">
        <f t="shared" si="36"/>
        <v>1</v>
      </c>
      <c r="P461" s="349">
        <v>100</v>
      </c>
      <c r="Q461" s="352">
        <f t="shared" si="37"/>
        <v>1</v>
      </c>
      <c r="R461" s="350"/>
    </row>
    <row r="462" spans="1:18" s="92" customFormat="1">
      <c r="A462" s="519" t="s">
        <v>4</v>
      </c>
      <c r="B462" s="346" t="s">
        <v>3194</v>
      </c>
      <c r="C462" s="346" t="s">
        <v>1952</v>
      </c>
      <c r="D462" s="526" t="s">
        <v>137</v>
      </c>
      <c r="E462" s="346" t="s">
        <v>1975</v>
      </c>
      <c r="F462" s="389" t="s">
        <v>11</v>
      </c>
      <c r="G462" s="460" t="s">
        <v>5</v>
      </c>
      <c r="H462" s="460" t="s">
        <v>29</v>
      </c>
      <c r="I462" s="348"/>
      <c r="J462" s="460" t="s">
        <v>66</v>
      </c>
      <c r="K462" s="524">
        <v>100</v>
      </c>
      <c r="L462" s="524"/>
      <c r="M462" s="348">
        <v>6</v>
      </c>
      <c r="N462" s="348">
        <v>6</v>
      </c>
      <c r="O462" s="351">
        <f t="shared" si="36"/>
        <v>1</v>
      </c>
      <c r="P462" s="349">
        <v>100</v>
      </c>
      <c r="Q462" s="352">
        <f t="shared" si="37"/>
        <v>1</v>
      </c>
      <c r="R462" s="350"/>
    </row>
    <row r="463" spans="1:18" s="92" customFormat="1">
      <c r="A463" s="519" t="s">
        <v>4</v>
      </c>
      <c r="B463" s="346" t="s">
        <v>3196</v>
      </c>
      <c r="C463" s="346" t="s">
        <v>1953</v>
      </c>
      <c r="D463" s="526" t="s">
        <v>137</v>
      </c>
      <c r="E463" s="346" t="s">
        <v>1975</v>
      </c>
      <c r="F463" s="389" t="s">
        <v>11</v>
      </c>
      <c r="G463" s="460" t="s">
        <v>5</v>
      </c>
      <c r="H463" s="460" t="s">
        <v>29</v>
      </c>
      <c r="I463" s="348"/>
      <c r="J463" s="460" t="s">
        <v>66</v>
      </c>
      <c r="K463" s="524">
        <v>100</v>
      </c>
      <c r="L463" s="524"/>
      <c r="M463" s="348">
        <v>4</v>
      </c>
      <c r="N463" s="348">
        <v>4</v>
      </c>
      <c r="O463" s="351">
        <f t="shared" si="36"/>
        <v>1</v>
      </c>
      <c r="P463" s="349">
        <v>100</v>
      </c>
      <c r="Q463" s="352">
        <f t="shared" si="37"/>
        <v>1</v>
      </c>
      <c r="R463" s="350"/>
    </row>
    <row r="464" spans="1:18" s="92" customFormat="1">
      <c r="A464" s="519" t="s">
        <v>4</v>
      </c>
      <c r="B464" s="346" t="s">
        <v>3194</v>
      </c>
      <c r="C464" s="346" t="s">
        <v>1765</v>
      </c>
      <c r="D464" s="526" t="s">
        <v>137</v>
      </c>
      <c r="E464" s="346" t="s">
        <v>1975</v>
      </c>
      <c r="F464" s="389" t="s">
        <v>11</v>
      </c>
      <c r="G464" s="460" t="s">
        <v>5</v>
      </c>
      <c r="H464" s="460" t="s">
        <v>29</v>
      </c>
      <c r="I464" s="348"/>
      <c r="J464" s="460" t="s">
        <v>66</v>
      </c>
      <c r="K464" s="524">
        <v>100</v>
      </c>
      <c r="L464" s="524"/>
      <c r="M464" s="348">
        <v>4</v>
      </c>
      <c r="N464" s="348">
        <v>4</v>
      </c>
      <c r="O464" s="351">
        <f t="shared" si="36"/>
        <v>1</v>
      </c>
      <c r="P464" s="349">
        <v>100</v>
      </c>
      <c r="Q464" s="352">
        <f t="shared" si="37"/>
        <v>1</v>
      </c>
      <c r="R464" s="350" t="s">
        <v>3192</v>
      </c>
    </row>
    <row r="465" spans="1:18" s="92" customFormat="1">
      <c r="A465" s="519" t="s">
        <v>4</v>
      </c>
      <c r="B465" s="346" t="s">
        <v>3194</v>
      </c>
      <c r="C465" s="346" t="s">
        <v>1954</v>
      </c>
      <c r="D465" s="526" t="s">
        <v>137</v>
      </c>
      <c r="E465" s="346" t="s">
        <v>1975</v>
      </c>
      <c r="F465" s="389" t="s">
        <v>11</v>
      </c>
      <c r="G465" s="460" t="s">
        <v>5</v>
      </c>
      <c r="H465" s="460" t="s">
        <v>29</v>
      </c>
      <c r="I465" s="348"/>
      <c r="J465" s="460" t="s">
        <v>66</v>
      </c>
      <c r="K465" s="524">
        <v>100</v>
      </c>
      <c r="L465" s="524"/>
      <c r="M465" s="348">
        <v>6</v>
      </c>
      <c r="N465" s="348">
        <v>6</v>
      </c>
      <c r="O465" s="351">
        <f t="shared" si="36"/>
        <v>1</v>
      </c>
      <c r="P465" s="349">
        <v>100</v>
      </c>
      <c r="Q465" s="352">
        <f t="shared" si="37"/>
        <v>1</v>
      </c>
      <c r="R465" s="350" t="s">
        <v>3192</v>
      </c>
    </row>
    <row r="466" spans="1:18" s="92" customFormat="1">
      <c r="A466" s="519" t="s">
        <v>4</v>
      </c>
      <c r="B466" s="346" t="s">
        <v>3198</v>
      </c>
      <c r="C466" s="346" t="s">
        <v>1954</v>
      </c>
      <c r="D466" s="526" t="s">
        <v>137</v>
      </c>
      <c r="E466" s="346" t="s">
        <v>1975</v>
      </c>
      <c r="F466" s="389" t="s">
        <v>11</v>
      </c>
      <c r="G466" s="460" t="s">
        <v>5</v>
      </c>
      <c r="H466" s="460" t="s">
        <v>29</v>
      </c>
      <c r="I466" s="348"/>
      <c r="J466" s="460" t="s">
        <v>66</v>
      </c>
      <c r="K466" s="524">
        <v>100</v>
      </c>
      <c r="L466" s="524"/>
      <c r="M466" s="348">
        <v>3</v>
      </c>
      <c r="N466" s="348">
        <v>3</v>
      </c>
      <c r="O466" s="351">
        <f t="shared" si="36"/>
        <v>1</v>
      </c>
      <c r="P466" s="349">
        <v>100</v>
      </c>
      <c r="Q466" s="352">
        <f t="shared" si="37"/>
        <v>1</v>
      </c>
      <c r="R466" s="350"/>
    </row>
    <row r="467" spans="1:18" s="92" customFormat="1">
      <c r="A467" s="519" t="s">
        <v>4</v>
      </c>
      <c r="B467" s="346" t="s">
        <v>3194</v>
      </c>
      <c r="C467" s="346" t="s">
        <v>1955</v>
      </c>
      <c r="D467" s="526" t="s">
        <v>137</v>
      </c>
      <c r="E467" s="346" t="s">
        <v>1975</v>
      </c>
      <c r="F467" s="389" t="s">
        <v>11</v>
      </c>
      <c r="G467" s="460" t="s">
        <v>5</v>
      </c>
      <c r="H467" s="460" t="s">
        <v>29</v>
      </c>
      <c r="I467" s="348"/>
      <c r="J467" s="460" t="s">
        <v>66</v>
      </c>
      <c r="K467" s="524">
        <v>100</v>
      </c>
      <c r="L467" s="524"/>
      <c r="M467" s="348">
        <v>10</v>
      </c>
      <c r="N467" s="348">
        <v>10</v>
      </c>
      <c r="O467" s="351">
        <f t="shared" si="36"/>
        <v>1</v>
      </c>
      <c r="P467" s="349">
        <v>100</v>
      </c>
      <c r="Q467" s="352">
        <f t="shared" si="37"/>
        <v>1</v>
      </c>
      <c r="R467" s="350"/>
    </row>
    <row r="468" spans="1:18" s="92" customFormat="1">
      <c r="A468" s="519" t="s">
        <v>4</v>
      </c>
      <c r="B468" s="346" t="s">
        <v>3193</v>
      </c>
      <c r="C468" s="346" t="s">
        <v>1955</v>
      </c>
      <c r="D468" s="526" t="s">
        <v>137</v>
      </c>
      <c r="E468" s="346" t="s">
        <v>1975</v>
      </c>
      <c r="F468" s="389" t="s">
        <v>11</v>
      </c>
      <c r="G468" s="460" t="s">
        <v>5</v>
      </c>
      <c r="H468" s="460" t="s">
        <v>29</v>
      </c>
      <c r="I468" s="348"/>
      <c r="J468" s="460" t="s">
        <v>66</v>
      </c>
      <c r="K468" s="524">
        <v>100</v>
      </c>
      <c r="L468" s="524"/>
      <c r="M468" s="348">
        <v>4</v>
      </c>
      <c r="N468" s="348">
        <v>4</v>
      </c>
      <c r="O468" s="351">
        <f t="shared" si="36"/>
        <v>1</v>
      </c>
      <c r="P468" s="349">
        <v>100</v>
      </c>
      <c r="Q468" s="352">
        <f t="shared" si="37"/>
        <v>1</v>
      </c>
      <c r="R468" s="350" t="s">
        <v>3192</v>
      </c>
    </row>
    <row r="469" spans="1:18" s="92" customFormat="1">
      <c r="A469" s="519" t="s">
        <v>4</v>
      </c>
      <c r="B469" s="346" t="s">
        <v>1957</v>
      </c>
      <c r="C469" s="346" t="s">
        <v>1956</v>
      </c>
      <c r="D469" s="526" t="s">
        <v>137</v>
      </c>
      <c r="E469" s="346" t="s">
        <v>1975</v>
      </c>
      <c r="F469" s="389" t="s">
        <v>11</v>
      </c>
      <c r="G469" s="460" t="s">
        <v>5</v>
      </c>
      <c r="H469" s="460" t="s">
        <v>29</v>
      </c>
      <c r="I469" s="348"/>
      <c r="J469" s="460" t="s">
        <v>66</v>
      </c>
      <c r="K469" s="524">
        <v>100</v>
      </c>
      <c r="L469" s="524"/>
      <c r="M469" s="348">
        <v>1950</v>
      </c>
      <c r="N469" s="348">
        <v>1950</v>
      </c>
      <c r="O469" s="351">
        <f t="shared" si="36"/>
        <v>1</v>
      </c>
      <c r="P469" s="349">
        <v>100</v>
      </c>
      <c r="Q469" s="352">
        <f t="shared" si="37"/>
        <v>1</v>
      </c>
      <c r="R469" s="350"/>
    </row>
    <row r="470" spans="1:18" s="92" customFormat="1">
      <c r="A470" s="519" t="s">
        <v>4</v>
      </c>
      <c r="B470" s="346" t="s">
        <v>1958</v>
      </c>
      <c r="C470" s="346" t="s">
        <v>1956</v>
      </c>
      <c r="D470" s="526" t="s">
        <v>137</v>
      </c>
      <c r="E470" s="346" t="s">
        <v>1975</v>
      </c>
      <c r="F470" s="389" t="s">
        <v>11</v>
      </c>
      <c r="G470" s="460" t="s">
        <v>5</v>
      </c>
      <c r="H470" s="460" t="s">
        <v>29</v>
      </c>
      <c r="I470" s="348"/>
      <c r="J470" s="460" t="s">
        <v>66</v>
      </c>
      <c r="K470" s="524">
        <v>100</v>
      </c>
      <c r="L470" s="524"/>
      <c r="M470" s="348">
        <v>12</v>
      </c>
      <c r="N470" s="348">
        <v>12</v>
      </c>
      <c r="O470" s="351">
        <f t="shared" si="36"/>
        <v>1</v>
      </c>
      <c r="P470" s="349">
        <v>100</v>
      </c>
      <c r="Q470" s="352">
        <f t="shared" si="37"/>
        <v>1</v>
      </c>
      <c r="R470" s="350"/>
    </row>
    <row r="471" spans="1:18" s="92" customFormat="1">
      <c r="A471" s="519" t="s">
        <v>4</v>
      </c>
      <c r="B471" s="346" t="s">
        <v>3199</v>
      </c>
      <c r="C471" s="346" t="s">
        <v>1956</v>
      </c>
      <c r="D471" s="526" t="s">
        <v>137</v>
      </c>
      <c r="E471" s="346" t="s">
        <v>1975</v>
      </c>
      <c r="F471" s="389" t="s">
        <v>11</v>
      </c>
      <c r="G471" s="460" t="s">
        <v>5</v>
      </c>
      <c r="H471" s="460" t="s">
        <v>29</v>
      </c>
      <c r="I471" s="348"/>
      <c r="J471" s="460" t="s">
        <v>66</v>
      </c>
      <c r="K471" s="524">
        <v>100</v>
      </c>
      <c r="L471" s="524"/>
      <c r="M471" s="348">
        <v>3</v>
      </c>
      <c r="N471" s="348">
        <v>3</v>
      </c>
      <c r="O471" s="351">
        <f t="shared" si="36"/>
        <v>1</v>
      </c>
      <c r="P471" s="349">
        <v>100</v>
      </c>
      <c r="Q471" s="352">
        <f t="shared" si="37"/>
        <v>1</v>
      </c>
      <c r="R471" s="350"/>
    </row>
    <row r="472" spans="1:18" s="92" customFormat="1">
      <c r="A472" s="519" t="s">
        <v>4</v>
      </c>
      <c r="B472" s="346" t="s">
        <v>1957</v>
      </c>
      <c r="C472" s="346" t="s">
        <v>1959</v>
      </c>
      <c r="D472" s="526" t="s">
        <v>137</v>
      </c>
      <c r="E472" s="346" t="s">
        <v>1975</v>
      </c>
      <c r="F472" s="389" t="s">
        <v>11</v>
      </c>
      <c r="G472" s="460" t="s">
        <v>5</v>
      </c>
      <c r="H472" s="460" t="s">
        <v>29</v>
      </c>
      <c r="I472" s="348"/>
      <c r="J472" s="460" t="s">
        <v>66</v>
      </c>
      <c r="K472" s="524">
        <v>100</v>
      </c>
      <c r="L472" s="524"/>
      <c r="M472" s="348">
        <v>41</v>
      </c>
      <c r="N472" s="348">
        <v>41</v>
      </c>
      <c r="O472" s="351">
        <f t="shared" si="36"/>
        <v>1</v>
      </c>
      <c r="P472" s="349">
        <v>100</v>
      </c>
      <c r="Q472" s="352">
        <f t="shared" si="37"/>
        <v>1</v>
      </c>
      <c r="R472" s="350"/>
    </row>
    <row r="473" spans="1:18" s="92" customFormat="1">
      <c r="A473" s="519" t="s">
        <v>4</v>
      </c>
      <c r="B473" s="346" t="s">
        <v>3200</v>
      </c>
      <c r="C473" s="346" t="s">
        <v>1959</v>
      </c>
      <c r="D473" s="526" t="s">
        <v>137</v>
      </c>
      <c r="E473" s="346" t="s">
        <v>1975</v>
      </c>
      <c r="F473" s="389" t="s">
        <v>11</v>
      </c>
      <c r="G473" s="460" t="s">
        <v>5</v>
      </c>
      <c r="H473" s="460" t="s">
        <v>29</v>
      </c>
      <c r="I473" s="348"/>
      <c r="J473" s="460" t="s">
        <v>66</v>
      </c>
      <c r="K473" s="524">
        <v>100</v>
      </c>
      <c r="L473" s="524"/>
      <c r="M473" s="348">
        <v>7</v>
      </c>
      <c r="N473" s="348">
        <v>7</v>
      </c>
      <c r="O473" s="351">
        <f t="shared" si="36"/>
        <v>1</v>
      </c>
      <c r="P473" s="349">
        <v>100</v>
      </c>
      <c r="Q473" s="352">
        <f t="shared" si="37"/>
        <v>1</v>
      </c>
      <c r="R473" s="350" t="s">
        <v>3192</v>
      </c>
    </row>
    <row r="474" spans="1:18" s="92" customFormat="1">
      <c r="A474" s="519" t="s">
        <v>4</v>
      </c>
      <c r="B474" s="346" t="s">
        <v>1957</v>
      </c>
      <c r="C474" s="346" t="s">
        <v>1960</v>
      </c>
      <c r="D474" s="526" t="s">
        <v>137</v>
      </c>
      <c r="E474" s="346" t="s">
        <v>1975</v>
      </c>
      <c r="F474" s="389" t="s">
        <v>11</v>
      </c>
      <c r="G474" s="460" t="s">
        <v>5</v>
      </c>
      <c r="H474" s="460" t="s">
        <v>29</v>
      </c>
      <c r="I474" s="348"/>
      <c r="J474" s="460" t="s">
        <v>66</v>
      </c>
      <c r="K474" s="524">
        <v>100</v>
      </c>
      <c r="L474" s="524"/>
      <c r="M474" s="348">
        <v>8</v>
      </c>
      <c r="N474" s="348">
        <v>8</v>
      </c>
      <c r="O474" s="351">
        <f t="shared" si="36"/>
        <v>1</v>
      </c>
      <c r="P474" s="349">
        <v>100</v>
      </c>
      <c r="Q474" s="352">
        <f t="shared" si="37"/>
        <v>1</v>
      </c>
      <c r="R474" s="350"/>
    </row>
    <row r="475" spans="1:18" s="92" customFormat="1">
      <c r="A475" s="519" t="s">
        <v>4</v>
      </c>
      <c r="B475" s="346" t="s">
        <v>3199</v>
      </c>
      <c r="C475" s="346" t="s">
        <v>1960</v>
      </c>
      <c r="D475" s="526" t="s">
        <v>137</v>
      </c>
      <c r="E475" s="346" t="s">
        <v>1975</v>
      </c>
      <c r="F475" s="389" t="s">
        <v>11</v>
      </c>
      <c r="G475" s="460" t="s">
        <v>5</v>
      </c>
      <c r="H475" s="460" t="s">
        <v>29</v>
      </c>
      <c r="I475" s="348"/>
      <c r="J475" s="460" t="s">
        <v>66</v>
      </c>
      <c r="K475" s="524">
        <v>100</v>
      </c>
      <c r="L475" s="524"/>
      <c r="M475" s="348">
        <v>650</v>
      </c>
      <c r="N475" s="348">
        <v>650</v>
      </c>
      <c r="O475" s="351">
        <f t="shared" si="36"/>
        <v>1</v>
      </c>
      <c r="P475" s="349">
        <v>100</v>
      </c>
      <c r="Q475" s="352">
        <f t="shared" si="37"/>
        <v>1</v>
      </c>
      <c r="R475" s="350" t="s">
        <v>3192</v>
      </c>
    </row>
    <row r="476" spans="1:18" s="92" customFormat="1">
      <c r="A476" s="519" t="s">
        <v>4</v>
      </c>
      <c r="B476" s="346" t="s">
        <v>3194</v>
      </c>
      <c r="C476" s="346" t="s">
        <v>692</v>
      </c>
      <c r="D476" s="526" t="s">
        <v>137</v>
      </c>
      <c r="E476" s="346" t="s">
        <v>1975</v>
      </c>
      <c r="F476" s="389" t="s">
        <v>11</v>
      </c>
      <c r="G476" s="460" t="s">
        <v>5</v>
      </c>
      <c r="H476" s="460" t="s">
        <v>29</v>
      </c>
      <c r="I476" s="348"/>
      <c r="J476" s="460" t="s">
        <v>66</v>
      </c>
      <c r="K476" s="524">
        <v>100</v>
      </c>
      <c r="L476" s="524"/>
      <c r="M476" s="348">
        <v>4</v>
      </c>
      <c r="N476" s="348">
        <v>4</v>
      </c>
      <c r="O476" s="351">
        <f t="shared" si="36"/>
        <v>1</v>
      </c>
      <c r="P476" s="349">
        <v>100</v>
      </c>
      <c r="Q476" s="352">
        <f t="shared" si="37"/>
        <v>1</v>
      </c>
      <c r="R476" s="350" t="s">
        <v>3192</v>
      </c>
    </row>
    <row r="477" spans="1:18" s="92" customFormat="1">
      <c r="A477" s="519" t="s">
        <v>4</v>
      </c>
      <c r="B477" s="346" t="s">
        <v>3200</v>
      </c>
      <c r="C477" s="346" t="s">
        <v>1961</v>
      </c>
      <c r="D477" s="526" t="s">
        <v>137</v>
      </c>
      <c r="E477" s="346" t="s">
        <v>1975</v>
      </c>
      <c r="F477" s="389" t="s">
        <v>11</v>
      </c>
      <c r="G477" s="460" t="s">
        <v>5</v>
      </c>
      <c r="H477" s="460" t="s">
        <v>29</v>
      </c>
      <c r="I477" s="348"/>
      <c r="J477" s="460" t="s">
        <v>66</v>
      </c>
      <c r="K477" s="524">
        <v>100</v>
      </c>
      <c r="L477" s="524"/>
      <c r="M477" s="348">
        <v>10</v>
      </c>
      <c r="N477" s="348">
        <v>10</v>
      </c>
      <c r="O477" s="351">
        <f t="shared" si="36"/>
        <v>1</v>
      </c>
      <c r="P477" s="349">
        <v>100</v>
      </c>
      <c r="Q477" s="352">
        <f t="shared" si="37"/>
        <v>1</v>
      </c>
      <c r="R477" s="350" t="s">
        <v>3192</v>
      </c>
    </row>
    <row r="478" spans="1:18" s="92" customFormat="1">
      <c r="A478" s="519" t="s">
        <v>4</v>
      </c>
      <c r="B478" s="346" t="s">
        <v>3201</v>
      </c>
      <c r="C478" s="346" t="s">
        <v>1962</v>
      </c>
      <c r="D478" s="526" t="s">
        <v>137</v>
      </c>
      <c r="E478" s="346" t="s">
        <v>1975</v>
      </c>
      <c r="F478" s="389" t="s">
        <v>11</v>
      </c>
      <c r="G478" s="460" t="s">
        <v>5</v>
      </c>
      <c r="H478" s="460" t="s">
        <v>29</v>
      </c>
      <c r="I478" s="348"/>
      <c r="J478" s="460" t="s">
        <v>66</v>
      </c>
      <c r="K478" s="524">
        <v>100</v>
      </c>
      <c r="L478" s="524"/>
      <c r="M478" s="348">
        <v>28</v>
      </c>
      <c r="N478" s="348">
        <v>28</v>
      </c>
      <c r="O478" s="351">
        <f t="shared" si="36"/>
        <v>1</v>
      </c>
      <c r="P478" s="349">
        <v>100</v>
      </c>
      <c r="Q478" s="352">
        <f t="shared" si="37"/>
        <v>1</v>
      </c>
      <c r="R478" s="350" t="s">
        <v>3192</v>
      </c>
    </row>
    <row r="479" spans="1:18" s="92" customFormat="1">
      <c r="A479" s="646" t="s">
        <v>4</v>
      </c>
      <c r="B479" s="346" t="s">
        <v>3193</v>
      </c>
      <c r="C479" s="346" t="s">
        <v>1963</v>
      </c>
      <c r="D479" s="526" t="s">
        <v>137</v>
      </c>
      <c r="E479" s="346" t="s">
        <v>1975</v>
      </c>
      <c r="F479" s="389" t="s">
        <v>11</v>
      </c>
      <c r="G479" s="460" t="s">
        <v>5</v>
      </c>
      <c r="H479" s="460" t="s">
        <v>29</v>
      </c>
      <c r="I479" s="348"/>
      <c r="J479" s="460" t="s">
        <v>66</v>
      </c>
      <c r="K479" s="524">
        <v>100</v>
      </c>
      <c r="L479" s="524"/>
      <c r="M479" s="348">
        <v>8</v>
      </c>
      <c r="N479" s="348">
        <v>8</v>
      </c>
      <c r="O479" s="351">
        <f t="shared" si="36"/>
        <v>1</v>
      </c>
      <c r="P479" s="349">
        <v>100</v>
      </c>
      <c r="Q479" s="352">
        <f t="shared" si="37"/>
        <v>1</v>
      </c>
      <c r="R479" s="350" t="s">
        <v>3192</v>
      </c>
    </row>
    <row r="480" spans="1:18" s="92" customFormat="1">
      <c r="A480" s="519" t="s">
        <v>4</v>
      </c>
      <c r="B480" s="346" t="s">
        <v>3193</v>
      </c>
      <c r="C480" s="346" t="s">
        <v>1766</v>
      </c>
      <c r="D480" s="526" t="s">
        <v>137</v>
      </c>
      <c r="E480" s="346" t="s">
        <v>1976</v>
      </c>
      <c r="F480" s="389" t="s">
        <v>11</v>
      </c>
      <c r="G480" s="460" t="s">
        <v>5</v>
      </c>
      <c r="H480" s="460" t="s">
        <v>29</v>
      </c>
      <c r="I480" s="348"/>
      <c r="J480" s="460" t="s">
        <v>66</v>
      </c>
      <c r="K480" s="524">
        <v>100</v>
      </c>
      <c r="L480" s="524"/>
      <c r="M480" s="348">
        <v>3</v>
      </c>
      <c r="N480" s="348">
        <v>3</v>
      </c>
      <c r="O480" s="351">
        <f>N480/M480</f>
        <v>1</v>
      </c>
      <c r="P480" s="349">
        <v>100</v>
      </c>
      <c r="Q480" s="352">
        <f>N480/(M480*K480/100)</f>
        <v>1</v>
      </c>
      <c r="R480" s="350" t="s">
        <v>3192</v>
      </c>
    </row>
    <row r="481" spans="1:18" s="92" customFormat="1">
      <c r="A481" s="519" t="s">
        <v>4</v>
      </c>
      <c r="B481" s="346" t="s">
        <v>3194</v>
      </c>
      <c r="C481" s="346" t="s">
        <v>1950</v>
      </c>
      <c r="D481" s="526" t="s">
        <v>137</v>
      </c>
      <c r="E481" s="346" t="s">
        <v>1976</v>
      </c>
      <c r="F481" s="389" t="s">
        <v>11</v>
      </c>
      <c r="G481" s="460" t="s">
        <v>5</v>
      </c>
      <c r="H481" s="460" t="s">
        <v>29</v>
      </c>
      <c r="I481" s="348"/>
      <c r="J481" s="460" t="s">
        <v>66</v>
      </c>
      <c r="K481" s="524">
        <v>100</v>
      </c>
      <c r="L481" s="524"/>
      <c r="M481" s="348">
        <v>83</v>
      </c>
      <c r="N481" s="348">
        <v>83</v>
      </c>
      <c r="O481" s="351">
        <f t="shared" ref="O481:O504" si="38">N481/M481</f>
        <v>1</v>
      </c>
      <c r="P481" s="349">
        <v>100</v>
      </c>
      <c r="Q481" s="352">
        <f t="shared" ref="Q481:Q504" si="39">N481/(M481*K481/100)</f>
        <v>1</v>
      </c>
      <c r="R481" s="350" t="s">
        <v>3192</v>
      </c>
    </row>
    <row r="482" spans="1:18" s="92" customFormat="1">
      <c r="A482" s="519" t="s">
        <v>4</v>
      </c>
      <c r="B482" s="346" t="s">
        <v>3195</v>
      </c>
      <c r="C482" s="346" t="s">
        <v>1950</v>
      </c>
      <c r="D482" s="526" t="s">
        <v>137</v>
      </c>
      <c r="E482" s="346" t="s">
        <v>1976</v>
      </c>
      <c r="F482" s="389" t="s">
        <v>11</v>
      </c>
      <c r="G482" s="460" t="s">
        <v>5</v>
      </c>
      <c r="H482" s="460" t="s">
        <v>29</v>
      </c>
      <c r="I482" s="348"/>
      <c r="J482" s="460" t="s">
        <v>66</v>
      </c>
      <c r="K482" s="524">
        <v>100</v>
      </c>
      <c r="L482" s="524"/>
      <c r="M482" s="348">
        <v>3</v>
      </c>
      <c r="N482" s="348">
        <v>3</v>
      </c>
      <c r="O482" s="351">
        <f t="shared" si="38"/>
        <v>1</v>
      </c>
      <c r="P482" s="349">
        <v>100</v>
      </c>
      <c r="Q482" s="352">
        <f t="shared" si="39"/>
        <v>1</v>
      </c>
      <c r="R482" s="350"/>
    </row>
    <row r="483" spans="1:18" s="92" customFormat="1">
      <c r="A483" s="519" t="s">
        <v>4</v>
      </c>
      <c r="B483" s="346" t="s">
        <v>3196</v>
      </c>
      <c r="C483" s="346" t="s">
        <v>1951</v>
      </c>
      <c r="D483" s="526" t="s">
        <v>137</v>
      </c>
      <c r="E483" s="346" t="s">
        <v>1976</v>
      </c>
      <c r="F483" s="389" t="s">
        <v>11</v>
      </c>
      <c r="G483" s="460" t="s">
        <v>5</v>
      </c>
      <c r="H483" s="460" t="s">
        <v>29</v>
      </c>
      <c r="I483" s="348"/>
      <c r="J483" s="460" t="s">
        <v>66</v>
      </c>
      <c r="K483" s="524">
        <v>100</v>
      </c>
      <c r="L483" s="524"/>
      <c r="M483" s="348">
        <v>25</v>
      </c>
      <c r="N483" s="348">
        <v>25</v>
      </c>
      <c r="O483" s="351">
        <f t="shared" si="38"/>
        <v>1</v>
      </c>
      <c r="P483" s="349">
        <v>100</v>
      </c>
      <c r="Q483" s="352">
        <f t="shared" si="39"/>
        <v>1</v>
      </c>
      <c r="R483" s="350"/>
    </row>
    <row r="484" spans="1:18" s="92" customFormat="1">
      <c r="A484" s="519" t="s">
        <v>4</v>
      </c>
      <c r="B484" s="346" t="s">
        <v>3193</v>
      </c>
      <c r="C484" s="346" t="s">
        <v>1951</v>
      </c>
      <c r="D484" s="526" t="s">
        <v>137</v>
      </c>
      <c r="E484" s="346" t="s">
        <v>1976</v>
      </c>
      <c r="F484" s="389" t="s">
        <v>11</v>
      </c>
      <c r="G484" s="460" t="s">
        <v>5</v>
      </c>
      <c r="H484" s="460" t="s">
        <v>29</v>
      </c>
      <c r="I484" s="348"/>
      <c r="J484" s="460" t="s">
        <v>66</v>
      </c>
      <c r="K484" s="524">
        <v>100</v>
      </c>
      <c r="L484" s="524"/>
      <c r="M484" s="348">
        <v>6</v>
      </c>
      <c r="N484" s="348">
        <v>6</v>
      </c>
      <c r="O484" s="351">
        <f t="shared" si="38"/>
        <v>1</v>
      </c>
      <c r="P484" s="349">
        <v>100</v>
      </c>
      <c r="Q484" s="352">
        <f t="shared" si="39"/>
        <v>1</v>
      </c>
      <c r="R484" s="350" t="s">
        <v>3192</v>
      </c>
    </row>
    <row r="485" spans="1:18" s="92" customFormat="1">
      <c r="A485" s="519" t="s">
        <v>4</v>
      </c>
      <c r="B485" s="346" t="s">
        <v>3195</v>
      </c>
      <c r="C485" s="346" t="s">
        <v>1951</v>
      </c>
      <c r="D485" s="526" t="s">
        <v>137</v>
      </c>
      <c r="E485" s="346" t="s">
        <v>1976</v>
      </c>
      <c r="F485" s="389" t="s">
        <v>11</v>
      </c>
      <c r="G485" s="460" t="s">
        <v>5</v>
      </c>
      <c r="H485" s="460" t="s">
        <v>29</v>
      </c>
      <c r="I485" s="348"/>
      <c r="J485" s="460" t="s">
        <v>66</v>
      </c>
      <c r="K485" s="524">
        <v>100</v>
      </c>
      <c r="L485" s="524"/>
      <c r="M485" s="348">
        <v>4</v>
      </c>
      <c r="N485" s="348">
        <v>4</v>
      </c>
      <c r="O485" s="351">
        <f t="shared" si="38"/>
        <v>1</v>
      </c>
      <c r="P485" s="349">
        <v>100</v>
      </c>
      <c r="Q485" s="352">
        <f t="shared" si="39"/>
        <v>1</v>
      </c>
      <c r="R485" s="350"/>
    </row>
    <row r="486" spans="1:18" s="92" customFormat="1">
      <c r="A486" s="519" t="s">
        <v>4</v>
      </c>
      <c r="B486" s="346" t="s">
        <v>3197</v>
      </c>
      <c r="C486" s="346" t="s">
        <v>1952</v>
      </c>
      <c r="D486" s="526" t="s">
        <v>137</v>
      </c>
      <c r="E486" s="346" t="s">
        <v>1976</v>
      </c>
      <c r="F486" s="389" t="s">
        <v>11</v>
      </c>
      <c r="G486" s="460" t="s">
        <v>5</v>
      </c>
      <c r="H486" s="460" t="s">
        <v>29</v>
      </c>
      <c r="I486" s="348"/>
      <c r="J486" s="460" t="s">
        <v>66</v>
      </c>
      <c r="K486" s="524">
        <v>100</v>
      </c>
      <c r="L486" s="524"/>
      <c r="M486" s="348">
        <v>72</v>
      </c>
      <c r="N486" s="348">
        <v>72</v>
      </c>
      <c r="O486" s="351">
        <f t="shared" si="38"/>
        <v>1</v>
      </c>
      <c r="P486" s="349">
        <v>100</v>
      </c>
      <c r="Q486" s="352">
        <f t="shared" si="39"/>
        <v>1</v>
      </c>
      <c r="R486" s="350"/>
    </row>
    <row r="487" spans="1:18" s="92" customFormat="1">
      <c r="A487" s="519" t="s">
        <v>4</v>
      </c>
      <c r="B487" s="346" t="s">
        <v>3194</v>
      </c>
      <c r="C487" s="346" t="s">
        <v>1952</v>
      </c>
      <c r="D487" s="526" t="s">
        <v>137</v>
      </c>
      <c r="E487" s="346" t="s">
        <v>1976</v>
      </c>
      <c r="F487" s="389" t="s">
        <v>11</v>
      </c>
      <c r="G487" s="460" t="s">
        <v>5</v>
      </c>
      <c r="H487" s="460" t="s">
        <v>29</v>
      </c>
      <c r="I487" s="348"/>
      <c r="J487" s="460" t="s">
        <v>66</v>
      </c>
      <c r="K487" s="524">
        <v>100</v>
      </c>
      <c r="L487" s="524"/>
      <c r="M487" s="348">
        <v>6</v>
      </c>
      <c r="N487" s="348">
        <v>6</v>
      </c>
      <c r="O487" s="351">
        <f t="shared" si="38"/>
        <v>1</v>
      </c>
      <c r="P487" s="349">
        <v>100</v>
      </c>
      <c r="Q487" s="352">
        <f t="shared" si="39"/>
        <v>1</v>
      </c>
      <c r="R487" s="350"/>
    </row>
    <row r="488" spans="1:18" s="92" customFormat="1">
      <c r="A488" s="519" t="s">
        <v>4</v>
      </c>
      <c r="B488" s="346" t="s">
        <v>3196</v>
      </c>
      <c r="C488" s="346" t="s">
        <v>1953</v>
      </c>
      <c r="D488" s="526" t="s">
        <v>137</v>
      </c>
      <c r="E488" s="346" t="s">
        <v>1976</v>
      </c>
      <c r="F488" s="389" t="s">
        <v>11</v>
      </c>
      <c r="G488" s="460" t="s">
        <v>5</v>
      </c>
      <c r="H488" s="460" t="s">
        <v>29</v>
      </c>
      <c r="I488" s="348"/>
      <c r="J488" s="460" t="s">
        <v>66</v>
      </c>
      <c r="K488" s="524">
        <v>100</v>
      </c>
      <c r="L488" s="524"/>
      <c r="M488" s="348">
        <v>4</v>
      </c>
      <c r="N488" s="348">
        <v>4</v>
      </c>
      <c r="O488" s="351">
        <f t="shared" si="38"/>
        <v>1</v>
      </c>
      <c r="P488" s="349">
        <v>100</v>
      </c>
      <c r="Q488" s="352">
        <f t="shared" si="39"/>
        <v>1</v>
      </c>
      <c r="R488" s="350"/>
    </row>
    <row r="489" spans="1:18" s="92" customFormat="1">
      <c r="A489" s="519" t="s">
        <v>4</v>
      </c>
      <c r="B489" s="346" t="s">
        <v>3194</v>
      </c>
      <c r="C489" s="346" t="s">
        <v>1765</v>
      </c>
      <c r="D489" s="526" t="s">
        <v>137</v>
      </c>
      <c r="E489" s="346" t="s">
        <v>1976</v>
      </c>
      <c r="F489" s="389" t="s">
        <v>11</v>
      </c>
      <c r="G489" s="460" t="s">
        <v>5</v>
      </c>
      <c r="H489" s="460" t="s">
        <v>29</v>
      </c>
      <c r="I489" s="348"/>
      <c r="J489" s="460" t="s">
        <v>66</v>
      </c>
      <c r="K489" s="524">
        <v>100</v>
      </c>
      <c r="L489" s="524"/>
      <c r="M489" s="348">
        <v>4</v>
      </c>
      <c r="N489" s="348">
        <v>4</v>
      </c>
      <c r="O489" s="351">
        <f t="shared" si="38"/>
        <v>1</v>
      </c>
      <c r="P489" s="349">
        <v>100</v>
      </c>
      <c r="Q489" s="352">
        <f t="shared" si="39"/>
        <v>1</v>
      </c>
      <c r="R489" s="350" t="s">
        <v>3192</v>
      </c>
    </row>
    <row r="490" spans="1:18" s="92" customFormat="1">
      <c r="A490" s="519" t="s">
        <v>4</v>
      </c>
      <c r="B490" s="346" t="s">
        <v>3194</v>
      </c>
      <c r="C490" s="346" t="s">
        <v>1954</v>
      </c>
      <c r="D490" s="526" t="s">
        <v>137</v>
      </c>
      <c r="E490" s="346" t="s">
        <v>1976</v>
      </c>
      <c r="F490" s="389" t="s">
        <v>11</v>
      </c>
      <c r="G490" s="460" t="s">
        <v>5</v>
      </c>
      <c r="H490" s="460" t="s">
        <v>29</v>
      </c>
      <c r="I490" s="348"/>
      <c r="J490" s="460" t="s">
        <v>66</v>
      </c>
      <c r="K490" s="524">
        <v>100</v>
      </c>
      <c r="L490" s="524"/>
      <c r="M490" s="348">
        <v>6</v>
      </c>
      <c r="N490" s="348">
        <v>6</v>
      </c>
      <c r="O490" s="351">
        <f t="shared" si="38"/>
        <v>1</v>
      </c>
      <c r="P490" s="349">
        <v>100</v>
      </c>
      <c r="Q490" s="352">
        <f t="shared" si="39"/>
        <v>1</v>
      </c>
      <c r="R490" s="350" t="s">
        <v>3192</v>
      </c>
    </row>
    <row r="491" spans="1:18" s="92" customFormat="1">
      <c r="A491" s="519" t="s">
        <v>4</v>
      </c>
      <c r="B491" s="346" t="s">
        <v>3198</v>
      </c>
      <c r="C491" s="346" t="s">
        <v>1954</v>
      </c>
      <c r="D491" s="526" t="s">
        <v>137</v>
      </c>
      <c r="E491" s="346" t="s">
        <v>1976</v>
      </c>
      <c r="F491" s="389" t="s">
        <v>11</v>
      </c>
      <c r="G491" s="460" t="s">
        <v>5</v>
      </c>
      <c r="H491" s="460" t="s">
        <v>29</v>
      </c>
      <c r="I491" s="348"/>
      <c r="J491" s="460" t="s">
        <v>66</v>
      </c>
      <c r="K491" s="524">
        <v>100</v>
      </c>
      <c r="L491" s="524"/>
      <c r="M491" s="348">
        <v>3</v>
      </c>
      <c r="N491" s="348">
        <v>3</v>
      </c>
      <c r="O491" s="351">
        <f t="shared" si="38"/>
        <v>1</v>
      </c>
      <c r="P491" s="349">
        <v>100</v>
      </c>
      <c r="Q491" s="352">
        <f t="shared" si="39"/>
        <v>1</v>
      </c>
      <c r="R491" s="350"/>
    </row>
    <row r="492" spans="1:18" s="92" customFormat="1">
      <c r="A492" s="519" t="s">
        <v>4</v>
      </c>
      <c r="B492" s="346" t="s">
        <v>3194</v>
      </c>
      <c r="C492" s="346" t="s">
        <v>1955</v>
      </c>
      <c r="D492" s="526" t="s">
        <v>137</v>
      </c>
      <c r="E492" s="346" t="s">
        <v>1976</v>
      </c>
      <c r="F492" s="389" t="s">
        <v>11</v>
      </c>
      <c r="G492" s="460" t="s">
        <v>5</v>
      </c>
      <c r="H492" s="460" t="s">
        <v>29</v>
      </c>
      <c r="I492" s="348"/>
      <c r="J492" s="460" t="s">
        <v>66</v>
      </c>
      <c r="K492" s="524">
        <v>100</v>
      </c>
      <c r="L492" s="524"/>
      <c r="M492" s="348">
        <v>10</v>
      </c>
      <c r="N492" s="348">
        <v>10</v>
      </c>
      <c r="O492" s="351">
        <f t="shared" si="38"/>
        <v>1</v>
      </c>
      <c r="P492" s="349">
        <v>100</v>
      </c>
      <c r="Q492" s="352">
        <f t="shared" si="39"/>
        <v>1</v>
      </c>
      <c r="R492" s="350"/>
    </row>
    <row r="493" spans="1:18" s="92" customFormat="1">
      <c r="A493" s="519" t="s">
        <v>4</v>
      </c>
      <c r="B493" s="346" t="s">
        <v>3193</v>
      </c>
      <c r="C493" s="346" t="s">
        <v>1955</v>
      </c>
      <c r="D493" s="526" t="s">
        <v>137</v>
      </c>
      <c r="E493" s="346" t="s">
        <v>1976</v>
      </c>
      <c r="F493" s="389" t="s">
        <v>11</v>
      </c>
      <c r="G493" s="460" t="s">
        <v>5</v>
      </c>
      <c r="H493" s="460" t="s">
        <v>29</v>
      </c>
      <c r="I493" s="348"/>
      <c r="J493" s="460" t="s">
        <v>66</v>
      </c>
      <c r="K493" s="524">
        <v>100</v>
      </c>
      <c r="L493" s="524"/>
      <c r="M493" s="348">
        <v>4</v>
      </c>
      <c r="N493" s="348">
        <v>4</v>
      </c>
      <c r="O493" s="351">
        <f t="shared" si="38"/>
        <v>1</v>
      </c>
      <c r="P493" s="349">
        <v>100</v>
      </c>
      <c r="Q493" s="352">
        <f t="shared" si="39"/>
        <v>1</v>
      </c>
      <c r="R493" s="350" t="s">
        <v>3192</v>
      </c>
    </row>
    <row r="494" spans="1:18" s="92" customFormat="1">
      <c r="A494" s="519" t="s">
        <v>4</v>
      </c>
      <c r="B494" s="346" t="s">
        <v>1957</v>
      </c>
      <c r="C494" s="346" t="s">
        <v>1956</v>
      </c>
      <c r="D494" s="526" t="s">
        <v>137</v>
      </c>
      <c r="E494" s="346" t="s">
        <v>1976</v>
      </c>
      <c r="F494" s="389" t="s">
        <v>11</v>
      </c>
      <c r="G494" s="460" t="s">
        <v>5</v>
      </c>
      <c r="H494" s="460" t="s">
        <v>29</v>
      </c>
      <c r="I494" s="348"/>
      <c r="J494" s="460" t="s">
        <v>66</v>
      </c>
      <c r="K494" s="524">
        <v>100</v>
      </c>
      <c r="L494" s="524"/>
      <c r="M494" s="348">
        <v>1950</v>
      </c>
      <c r="N494" s="348">
        <v>1950</v>
      </c>
      <c r="O494" s="351">
        <f t="shared" si="38"/>
        <v>1</v>
      </c>
      <c r="P494" s="349">
        <v>100</v>
      </c>
      <c r="Q494" s="352">
        <f t="shared" si="39"/>
        <v>1</v>
      </c>
      <c r="R494" s="350"/>
    </row>
    <row r="495" spans="1:18" s="92" customFormat="1">
      <c r="A495" s="519" t="s">
        <v>4</v>
      </c>
      <c r="B495" s="346" t="s">
        <v>1958</v>
      </c>
      <c r="C495" s="346" t="s">
        <v>1956</v>
      </c>
      <c r="D495" s="526" t="s">
        <v>137</v>
      </c>
      <c r="E495" s="346" t="s">
        <v>1976</v>
      </c>
      <c r="F495" s="389" t="s">
        <v>11</v>
      </c>
      <c r="G495" s="460" t="s">
        <v>5</v>
      </c>
      <c r="H495" s="460" t="s">
        <v>29</v>
      </c>
      <c r="I495" s="348"/>
      <c r="J495" s="460" t="s">
        <v>66</v>
      </c>
      <c r="K495" s="524">
        <v>100</v>
      </c>
      <c r="L495" s="524"/>
      <c r="M495" s="348">
        <v>12</v>
      </c>
      <c r="N495" s="348">
        <v>12</v>
      </c>
      <c r="O495" s="351">
        <f t="shared" si="38"/>
        <v>1</v>
      </c>
      <c r="P495" s="349">
        <v>100</v>
      </c>
      <c r="Q495" s="352">
        <f t="shared" si="39"/>
        <v>1</v>
      </c>
      <c r="R495" s="350"/>
    </row>
    <row r="496" spans="1:18" s="92" customFormat="1">
      <c r="A496" s="519" t="s">
        <v>4</v>
      </c>
      <c r="B496" s="346" t="s">
        <v>3199</v>
      </c>
      <c r="C496" s="346" t="s">
        <v>1956</v>
      </c>
      <c r="D496" s="526" t="s">
        <v>137</v>
      </c>
      <c r="E496" s="346" t="s">
        <v>1976</v>
      </c>
      <c r="F496" s="389" t="s">
        <v>11</v>
      </c>
      <c r="G496" s="460" t="s">
        <v>5</v>
      </c>
      <c r="H496" s="460" t="s">
        <v>29</v>
      </c>
      <c r="I496" s="348"/>
      <c r="J496" s="460" t="s">
        <v>66</v>
      </c>
      <c r="K496" s="524">
        <v>100</v>
      </c>
      <c r="L496" s="524"/>
      <c r="M496" s="348">
        <v>3</v>
      </c>
      <c r="N496" s="348">
        <v>3</v>
      </c>
      <c r="O496" s="351">
        <f t="shared" si="38"/>
        <v>1</v>
      </c>
      <c r="P496" s="349">
        <v>100</v>
      </c>
      <c r="Q496" s="352">
        <f t="shared" si="39"/>
        <v>1</v>
      </c>
      <c r="R496" s="350"/>
    </row>
    <row r="497" spans="1:18" s="92" customFormat="1">
      <c r="A497" s="519" t="s">
        <v>4</v>
      </c>
      <c r="B497" s="346" t="s">
        <v>1957</v>
      </c>
      <c r="C497" s="346" t="s">
        <v>1959</v>
      </c>
      <c r="D497" s="526" t="s">
        <v>137</v>
      </c>
      <c r="E497" s="346" t="s">
        <v>1976</v>
      </c>
      <c r="F497" s="389" t="s">
        <v>11</v>
      </c>
      <c r="G497" s="460" t="s">
        <v>5</v>
      </c>
      <c r="H497" s="460" t="s">
        <v>29</v>
      </c>
      <c r="I497" s="348"/>
      <c r="J497" s="460" t="s">
        <v>66</v>
      </c>
      <c r="K497" s="524">
        <v>100</v>
      </c>
      <c r="L497" s="524"/>
      <c r="M497" s="348">
        <v>41</v>
      </c>
      <c r="N497" s="348">
        <v>41</v>
      </c>
      <c r="O497" s="351">
        <f t="shared" si="38"/>
        <v>1</v>
      </c>
      <c r="P497" s="349">
        <v>100</v>
      </c>
      <c r="Q497" s="352">
        <f t="shared" si="39"/>
        <v>1</v>
      </c>
      <c r="R497" s="350"/>
    </row>
    <row r="498" spans="1:18" s="92" customFormat="1">
      <c r="A498" s="519" t="s">
        <v>4</v>
      </c>
      <c r="B498" s="346" t="s">
        <v>3200</v>
      </c>
      <c r="C498" s="346" t="s">
        <v>1959</v>
      </c>
      <c r="D498" s="526" t="s">
        <v>137</v>
      </c>
      <c r="E498" s="346" t="s">
        <v>1976</v>
      </c>
      <c r="F498" s="389" t="s">
        <v>11</v>
      </c>
      <c r="G498" s="460" t="s">
        <v>5</v>
      </c>
      <c r="H498" s="460" t="s">
        <v>29</v>
      </c>
      <c r="I498" s="348"/>
      <c r="J498" s="460" t="s">
        <v>66</v>
      </c>
      <c r="K498" s="524">
        <v>100</v>
      </c>
      <c r="L498" s="524"/>
      <c r="M498" s="348">
        <v>7</v>
      </c>
      <c r="N498" s="348">
        <v>7</v>
      </c>
      <c r="O498" s="351">
        <f t="shared" si="38"/>
        <v>1</v>
      </c>
      <c r="P498" s="349">
        <v>100</v>
      </c>
      <c r="Q498" s="352">
        <f t="shared" si="39"/>
        <v>1</v>
      </c>
      <c r="R498" s="350" t="s">
        <v>3192</v>
      </c>
    </row>
    <row r="499" spans="1:18" s="92" customFormat="1">
      <c r="A499" s="519" t="s">
        <v>4</v>
      </c>
      <c r="B499" s="346" t="s">
        <v>1957</v>
      </c>
      <c r="C499" s="346" t="s">
        <v>1960</v>
      </c>
      <c r="D499" s="526" t="s">
        <v>137</v>
      </c>
      <c r="E499" s="346" t="s">
        <v>1976</v>
      </c>
      <c r="F499" s="389" t="s">
        <v>11</v>
      </c>
      <c r="G499" s="460" t="s">
        <v>5</v>
      </c>
      <c r="H499" s="460" t="s">
        <v>29</v>
      </c>
      <c r="I499" s="348"/>
      <c r="J499" s="460" t="s">
        <v>66</v>
      </c>
      <c r="K499" s="524">
        <v>100</v>
      </c>
      <c r="L499" s="524"/>
      <c r="M499" s="348">
        <v>8</v>
      </c>
      <c r="N499" s="348">
        <v>8</v>
      </c>
      <c r="O499" s="351">
        <f t="shared" si="38"/>
        <v>1</v>
      </c>
      <c r="P499" s="349">
        <v>100</v>
      </c>
      <c r="Q499" s="352">
        <f t="shared" si="39"/>
        <v>1</v>
      </c>
      <c r="R499" s="350"/>
    </row>
    <row r="500" spans="1:18" s="92" customFormat="1">
      <c r="A500" s="519" t="s">
        <v>4</v>
      </c>
      <c r="B500" s="346" t="s">
        <v>3199</v>
      </c>
      <c r="C500" s="346" t="s">
        <v>1960</v>
      </c>
      <c r="D500" s="526" t="s">
        <v>137</v>
      </c>
      <c r="E500" s="346" t="s">
        <v>1976</v>
      </c>
      <c r="F500" s="389" t="s">
        <v>11</v>
      </c>
      <c r="G500" s="460" t="s">
        <v>5</v>
      </c>
      <c r="H500" s="460" t="s">
        <v>29</v>
      </c>
      <c r="I500" s="348"/>
      <c r="J500" s="460" t="s">
        <v>66</v>
      </c>
      <c r="K500" s="524">
        <v>100</v>
      </c>
      <c r="L500" s="524"/>
      <c r="M500" s="348">
        <v>650</v>
      </c>
      <c r="N500" s="348">
        <v>650</v>
      </c>
      <c r="O500" s="351">
        <f t="shared" si="38"/>
        <v>1</v>
      </c>
      <c r="P500" s="349">
        <v>100</v>
      </c>
      <c r="Q500" s="352">
        <f t="shared" si="39"/>
        <v>1</v>
      </c>
      <c r="R500" s="350" t="s">
        <v>3192</v>
      </c>
    </row>
    <row r="501" spans="1:18" s="92" customFormat="1">
      <c r="A501" s="519" t="s">
        <v>4</v>
      </c>
      <c r="B501" s="346" t="s">
        <v>3194</v>
      </c>
      <c r="C501" s="346" t="s">
        <v>692</v>
      </c>
      <c r="D501" s="526" t="s">
        <v>137</v>
      </c>
      <c r="E501" s="346" t="s">
        <v>1976</v>
      </c>
      <c r="F501" s="389" t="s">
        <v>11</v>
      </c>
      <c r="G501" s="460" t="s">
        <v>5</v>
      </c>
      <c r="H501" s="460" t="s">
        <v>29</v>
      </c>
      <c r="I501" s="348"/>
      <c r="J501" s="460" t="s">
        <v>66</v>
      </c>
      <c r="K501" s="524">
        <v>100</v>
      </c>
      <c r="L501" s="524"/>
      <c r="M501" s="348">
        <v>4</v>
      </c>
      <c r="N501" s="348">
        <v>4</v>
      </c>
      <c r="O501" s="351">
        <f t="shared" si="38"/>
        <v>1</v>
      </c>
      <c r="P501" s="349">
        <v>100</v>
      </c>
      <c r="Q501" s="352">
        <f t="shared" si="39"/>
        <v>1</v>
      </c>
      <c r="R501" s="350" t="s">
        <v>3192</v>
      </c>
    </row>
    <row r="502" spans="1:18" s="92" customFormat="1">
      <c r="A502" s="519" t="s">
        <v>4</v>
      </c>
      <c r="B502" s="346" t="s">
        <v>3200</v>
      </c>
      <c r="C502" s="346" t="s">
        <v>1961</v>
      </c>
      <c r="D502" s="526" t="s">
        <v>137</v>
      </c>
      <c r="E502" s="346" t="s">
        <v>1976</v>
      </c>
      <c r="F502" s="389" t="s">
        <v>11</v>
      </c>
      <c r="G502" s="460" t="s">
        <v>5</v>
      </c>
      <c r="H502" s="460" t="s">
        <v>29</v>
      </c>
      <c r="I502" s="348"/>
      <c r="J502" s="460" t="s">
        <v>66</v>
      </c>
      <c r="K502" s="524">
        <v>100</v>
      </c>
      <c r="L502" s="524"/>
      <c r="M502" s="348">
        <v>10</v>
      </c>
      <c r="N502" s="348">
        <v>10</v>
      </c>
      <c r="O502" s="351">
        <f t="shared" si="38"/>
        <v>1</v>
      </c>
      <c r="P502" s="349">
        <v>100</v>
      </c>
      <c r="Q502" s="352">
        <f t="shared" si="39"/>
        <v>1</v>
      </c>
      <c r="R502" s="350" t="s">
        <v>3192</v>
      </c>
    </row>
    <row r="503" spans="1:18" s="92" customFormat="1">
      <c r="A503" s="519" t="s">
        <v>4</v>
      </c>
      <c r="B503" s="346" t="s">
        <v>3201</v>
      </c>
      <c r="C503" s="346" t="s">
        <v>1962</v>
      </c>
      <c r="D503" s="526" t="s">
        <v>137</v>
      </c>
      <c r="E503" s="346" t="s">
        <v>1976</v>
      </c>
      <c r="F503" s="389" t="s">
        <v>11</v>
      </c>
      <c r="G503" s="460" t="s">
        <v>5</v>
      </c>
      <c r="H503" s="460" t="s">
        <v>29</v>
      </c>
      <c r="I503" s="348"/>
      <c r="J503" s="460" t="s">
        <v>66</v>
      </c>
      <c r="K503" s="524">
        <v>100</v>
      </c>
      <c r="L503" s="524"/>
      <c r="M503" s="348">
        <v>28</v>
      </c>
      <c r="N503" s="348">
        <v>28</v>
      </c>
      <c r="O503" s="351">
        <f t="shared" si="38"/>
        <v>1</v>
      </c>
      <c r="P503" s="349">
        <v>100</v>
      </c>
      <c r="Q503" s="352">
        <f t="shared" si="39"/>
        <v>1</v>
      </c>
      <c r="R503" s="350" t="s">
        <v>3192</v>
      </c>
    </row>
    <row r="504" spans="1:18" s="92" customFormat="1">
      <c r="A504" s="646" t="s">
        <v>4</v>
      </c>
      <c r="B504" s="346" t="s">
        <v>3193</v>
      </c>
      <c r="C504" s="346" t="s">
        <v>1963</v>
      </c>
      <c r="D504" s="526" t="s">
        <v>137</v>
      </c>
      <c r="E504" s="346" t="s">
        <v>1976</v>
      </c>
      <c r="F504" s="389" t="s">
        <v>11</v>
      </c>
      <c r="G504" s="460" t="s">
        <v>5</v>
      </c>
      <c r="H504" s="460" t="s">
        <v>29</v>
      </c>
      <c r="I504" s="348"/>
      <c r="J504" s="460" t="s">
        <v>66</v>
      </c>
      <c r="K504" s="524">
        <v>100</v>
      </c>
      <c r="L504" s="524"/>
      <c r="M504" s="348">
        <v>8</v>
      </c>
      <c r="N504" s="348">
        <v>8</v>
      </c>
      <c r="O504" s="351">
        <f t="shared" si="38"/>
        <v>1</v>
      </c>
      <c r="P504" s="349">
        <v>100</v>
      </c>
      <c r="Q504" s="352">
        <f t="shared" si="39"/>
        <v>1</v>
      </c>
      <c r="R504" s="350" t="s">
        <v>3192</v>
      </c>
    </row>
    <row r="505" spans="1:18" s="92" customFormat="1">
      <c r="A505" s="519" t="s">
        <v>4</v>
      </c>
      <c r="B505" s="346" t="s">
        <v>3193</v>
      </c>
      <c r="C505" s="346" t="s">
        <v>1766</v>
      </c>
      <c r="D505" s="526" t="s">
        <v>137</v>
      </c>
      <c r="E505" s="346" t="s">
        <v>1977</v>
      </c>
      <c r="F505" s="389" t="s">
        <v>11</v>
      </c>
      <c r="G505" s="460" t="s">
        <v>5</v>
      </c>
      <c r="H505" s="460" t="s">
        <v>29</v>
      </c>
      <c r="I505" s="348"/>
      <c r="J505" s="460" t="s">
        <v>66</v>
      </c>
      <c r="K505" s="524">
        <v>100</v>
      </c>
      <c r="L505" s="524"/>
      <c r="M505" s="348">
        <v>3</v>
      </c>
      <c r="N505" s="348">
        <v>3</v>
      </c>
      <c r="O505" s="351">
        <f>N505/M505</f>
        <v>1</v>
      </c>
      <c r="P505" s="349">
        <v>100</v>
      </c>
      <c r="Q505" s="352">
        <f>N505/(M505*K505/100)</f>
        <v>1</v>
      </c>
      <c r="R505" s="350" t="s">
        <v>3192</v>
      </c>
    </row>
    <row r="506" spans="1:18" s="92" customFormat="1">
      <c r="A506" s="519" t="s">
        <v>4</v>
      </c>
      <c r="B506" s="346" t="s">
        <v>3194</v>
      </c>
      <c r="C506" s="346" t="s">
        <v>1950</v>
      </c>
      <c r="D506" s="526" t="s">
        <v>137</v>
      </c>
      <c r="E506" s="346" t="s">
        <v>1977</v>
      </c>
      <c r="F506" s="389" t="s">
        <v>11</v>
      </c>
      <c r="G506" s="460" t="s">
        <v>5</v>
      </c>
      <c r="H506" s="460" t="s">
        <v>29</v>
      </c>
      <c r="I506" s="348"/>
      <c r="J506" s="460" t="s">
        <v>66</v>
      </c>
      <c r="K506" s="524">
        <v>100</v>
      </c>
      <c r="L506" s="524"/>
      <c r="M506" s="348">
        <v>83</v>
      </c>
      <c r="N506" s="348">
        <v>83</v>
      </c>
      <c r="O506" s="351">
        <f t="shared" ref="O506:O529" si="40">N506/M506</f>
        <v>1</v>
      </c>
      <c r="P506" s="349">
        <v>100</v>
      </c>
      <c r="Q506" s="352">
        <f t="shared" ref="Q506:Q529" si="41">N506/(M506*K506/100)</f>
        <v>1</v>
      </c>
      <c r="R506" s="350" t="s">
        <v>3192</v>
      </c>
    </row>
    <row r="507" spans="1:18" s="92" customFormat="1">
      <c r="A507" s="519" t="s">
        <v>4</v>
      </c>
      <c r="B507" s="346" t="s">
        <v>3195</v>
      </c>
      <c r="C507" s="346" t="s">
        <v>1950</v>
      </c>
      <c r="D507" s="526" t="s">
        <v>137</v>
      </c>
      <c r="E507" s="346" t="s">
        <v>1977</v>
      </c>
      <c r="F507" s="389" t="s">
        <v>11</v>
      </c>
      <c r="G507" s="460" t="s">
        <v>5</v>
      </c>
      <c r="H507" s="460" t="s">
        <v>29</v>
      </c>
      <c r="I507" s="348"/>
      <c r="J507" s="460" t="s">
        <v>66</v>
      </c>
      <c r="K507" s="524">
        <v>100</v>
      </c>
      <c r="L507" s="524"/>
      <c r="M507" s="348">
        <v>3</v>
      </c>
      <c r="N507" s="348">
        <v>3</v>
      </c>
      <c r="O507" s="351">
        <f t="shared" si="40"/>
        <v>1</v>
      </c>
      <c r="P507" s="349">
        <v>100</v>
      </c>
      <c r="Q507" s="352">
        <f t="shared" si="41"/>
        <v>1</v>
      </c>
      <c r="R507" s="350"/>
    </row>
    <row r="508" spans="1:18" s="92" customFormat="1">
      <c r="A508" s="519" t="s">
        <v>4</v>
      </c>
      <c r="B508" s="346" t="s">
        <v>3196</v>
      </c>
      <c r="C508" s="346" t="s">
        <v>1951</v>
      </c>
      <c r="D508" s="526" t="s">
        <v>137</v>
      </c>
      <c r="E508" s="346" t="s">
        <v>1977</v>
      </c>
      <c r="F508" s="389" t="s">
        <v>11</v>
      </c>
      <c r="G508" s="460" t="s">
        <v>5</v>
      </c>
      <c r="H508" s="460" t="s">
        <v>29</v>
      </c>
      <c r="I508" s="348"/>
      <c r="J508" s="460" t="s">
        <v>66</v>
      </c>
      <c r="K508" s="524">
        <v>100</v>
      </c>
      <c r="L508" s="524"/>
      <c r="M508" s="348">
        <v>25</v>
      </c>
      <c r="N508" s="348">
        <v>25</v>
      </c>
      <c r="O508" s="351">
        <f t="shared" si="40"/>
        <v>1</v>
      </c>
      <c r="P508" s="349">
        <v>100</v>
      </c>
      <c r="Q508" s="352">
        <f t="shared" si="41"/>
        <v>1</v>
      </c>
      <c r="R508" s="350"/>
    </row>
    <row r="509" spans="1:18" s="92" customFormat="1">
      <c r="A509" s="519" t="s">
        <v>4</v>
      </c>
      <c r="B509" s="346" t="s">
        <v>3193</v>
      </c>
      <c r="C509" s="346" t="s">
        <v>1951</v>
      </c>
      <c r="D509" s="526" t="s">
        <v>137</v>
      </c>
      <c r="E509" s="346" t="s">
        <v>1977</v>
      </c>
      <c r="F509" s="389" t="s">
        <v>11</v>
      </c>
      <c r="G509" s="460" t="s">
        <v>5</v>
      </c>
      <c r="H509" s="460" t="s">
        <v>29</v>
      </c>
      <c r="I509" s="348"/>
      <c r="J509" s="460" t="s">
        <v>66</v>
      </c>
      <c r="K509" s="524">
        <v>100</v>
      </c>
      <c r="L509" s="524"/>
      <c r="M509" s="348">
        <v>6</v>
      </c>
      <c r="N509" s="348">
        <v>6</v>
      </c>
      <c r="O509" s="351">
        <f t="shared" si="40"/>
        <v>1</v>
      </c>
      <c r="P509" s="349">
        <v>100</v>
      </c>
      <c r="Q509" s="352">
        <f t="shared" si="41"/>
        <v>1</v>
      </c>
      <c r="R509" s="350" t="s">
        <v>3192</v>
      </c>
    </row>
    <row r="510" spans="1:18" s="92" customFormat="1">
      <c r="A510" s="519" t="s">
        <v>4</v>
      </c>
      <c r="B510" s="346" t="s">
        <v>3195</v>
      </c>
      <c r="C510" s="346" t="s">
        <v>1951</v>
      </c>
      <c r="D510" s="526" t="s">
        <v>137</v>
      </c>
      <c r="E510" s="346" t="s">
        <v>1977</v>
      </c>
      <c r="F510" s="389" t="s">
        <v>11</v>
      </c>
      <c r="G510" s="460" t="s">
        <v>5</v>
      </c>
      <c r="H510" s="460" t="s">
        <v>29</v>
      </c>
      <c r="I510" s="348"/>
      <c r="J510" s="460" t="s">
        <v>66</v>
      </c>
      <c r="K510" s="524">
        <v>100</v>
      </c>
      <c r="L510" s="524"/>
      <c r="M510" s="348">
        <v>4</v>
      </c>
      <c r="N510" s="348">
        <v>4</v>
      </c>
      <c r="O510" s="351">
        <f t="shared" si="40"/>
        <v>1</v>
      </c>
      <c r="P510" s="349">
        <v>100</v>
      </c>
      <c r="Q510" s="352">
        <f t="shared" si="41"/>
        <v>1</v>
      </c>
      <c r="R510" s="350"/>
    </row>
    <row r="511" spans="1:18" s="92" customFormat="1">
      <c r="A511" s="519" t="s">
        <v>4</v>
      </c>
      <c r="B511" s="346" t="s">
        <v>3197</v>
      </c>
      <c r="C511" s="346" t="s">
        <v>1952</v>
      </c>
      <c r="D511" s="526" t="s">
        <v>137</v>
      </c>
      <c r="E511" s="346" t="s">
        <v>1977</v>
      </c>
      <c r="F511" s="389" t="s">
        <v>11</v>
      </c>
      <c r="G511" s="460" t="s">
        <v>5</v>
      </c>
      <c r="H511" s="460" t="s">
        <v>29</v>
      </c>
      <c r="I511" s="348"/>
      <c r="J511" s="460" t="s">
        <v>66</v>
      </c>
      <c r="K511" s="524">
        <v>100</v>
      </c>
      <c r="L511" s="524"/>
      <c r="M511" s="348">
        <v>72</v>
      </c>
      <c r="N511" s="348">
        <v>72</v>
      </c>
      <c r="O511" s="351">
        <f t="shared" si="40"/>
        <v>1</v>
      </c>
      <c r="P511" s="349">
        <v>100</v>
      </c>
      <c r="Q511" s="352">
        <f t="shared" si="41"/>
        <v>1</v>
      </c>
      <c r="R511" s="350"/>
    </row>
    <row r="512" spans="1:18" s="92" customFormat="1">
      <c r="A512" s="519" t="s">
        <v>4</v>
      </c>
      <c r="B512" s="346" t="s">
        <v>3194</v>
      </c>
      <c r="C512" s="346" t="s">
        <v>1952</v>
      </c>
      <c r="D512" s="526" t="s">
        <v>137</v>
      </c>
      <c r="E512" s="346" t="s">
        <v>1977</v>
      </c>
      <c r="F512" s="389" t="s">
        <v>11</v>
      </c>
      <c r="G512" s="460" t="s">
        <v>5</v>
      </c>
      <c r="H512" s="460" t="s">
        <v>29</v>
      </c>
      <c r="I512" s="348"/>
      <c r="J512" s="460" t="s">
        <v>66</v>
      </c>
      <c r="K512" s="524">
        <v>100</v>
      </c>
      <c r="L512" s="524"/>
      <c r="M512" s="348">
        <v>6</v>
      </c>
      <c r="N512" s="348">
        <v>6</v>
      </c>
      <c r="O512" s="351">
        <f t="shared" si="40"/>
        <v>1</v>
      </c>
      <c r="P512" s="349">
        <v>100</v>
      </c>
      <c r="Q512" s="352">
        <f t="shared" si="41"/>
        <v>1</v>
      </c>
      <c r="R512" s="350"/>
    </row>
    <row r="513" spans="1:18" s="92" customFormat="1">
      <c r="A513" s="519" t="s">
        <v>4</v>
      </c>
      <c r="B513" s="346" t="s">
        <v>3196</v>
      </c>
      <c r="C513" s="346" t="s">
        <v>1953</v>
      </c>
      <c r="D513" s="526" t="s">
        <v>137</v>
      </c>
      <c r="E513" s="346" t="s">
        <v>1977</v>
      </c>
      <c r="F513" s="389" t="s">
        <v>11</v>
      </c>
      <c r="G513" s="460" t="s">
        <v>5</v>
      </c>
      <c r="H513" s="460" t="s">
        <v>29</v>
      </c>
      <c r="I513" s="348"/>
      <c r="J513" s="460" t="s">
        <v>66</v>
      </c>
      <c r="K513" s="524">
        <v>100</v>
      </c>
      <c r="L513" s="524"/>
      <c r="M513" s="348">
        <v>4</v>
      </c>
      <c r="N513" s="348">
        <v>4</v>
      </c>
      <c r="O513" s="351">
        <f t="shared" si="40"/>
        <v>1</v>
      </c>
      <c r="P513" s="349">
        <v>100</v>
      </c>
      <c r="Q513" s="352">
        <f t="shared" si="41"/>
        <v>1</v>
      </c>
      <c r="R513" s="350"/>
    </row>
    <row r="514" spans="1:18" s="92" customFormat="1">
      <c r="A514" s="519" t="s">
        <v>4</v>
      </c>
      <c r="B514" s="346" t="s">
        <v>3194</v>
      </c>
      <c r="C514" s="346" t="s">
        <v>1765</v>
      </c>
      <c r="D514" s="526" t="s">
        <v>137</v>
      </c>
      <c r="E514" s="346" t="s">
        <v>1977</v>
      </c>
      <c r="F514" s="389" t="s">
        <v>11</v>
      </c>
      <c r="G514" s="460" t="s">
        <v>5</v>
      </c>
      <c r="H514" s="460" t="s">
        <v>29</v>
      </c>
      <c r="I514" s="348"/>
      <c r="J514" s="460" t="s">
        <v>66</v>
      </c>
      <c r="K514" s="524">
        <v>100</v>
      </c>
      <c r="L514" s="524"/>
      <c r="M514" s="348">
        <v>4</v>
      </c>
      <c r="N514" s="348">
        <v>4</v>
      </c>
      <c r="O514" s="351">
        <f t="shared" si="40"/>
        <v>1</v>
      </c>
      <c r="P514" s="349">
        <v>100</v>
      </c>
      <c r="Q514" s="352">
        <f t="shared" si="41"/>
        <v>1</v>
      </c>
      <c r="R514" s="350" t="s">
        <v>3192</v>
      </c>
    </row>
    <row r="515" spans="1:18" s="92" customFormat="1">
      <c r="A515" s="519" t="s">
        <v>4</v>
      </c>
      <c r="B515" s="346" t="s">
        <v>3194</v>
      </c>
      <c r="C515" s="346" t="s">
        <v>1954</v>
      </c>
      <c r="D515" s="526" t="s">
        <v>137</v>
      </c>
      <c r="E515" s="346" t="s">
        <v>1977</v>
      </c>
      <c r="F515" s="389" t="s">
        <v>11</v>
      </c>
      <c r="G515" s="460" t="s">
        <v>5</v>
      </c>
      <c r="H515" s="460" t="s">
        <v>29</v>
      </c>
      <c r="I515" s="348"/>
      <c r="J515" s="460" t="s">
        <v>66</v>
      </c>
      <c r="K515" s="524">
        <v>100</v>
      </c>
      <c r="L515" s="524"/>
      <c r="M515" s="348">
        <v>6</v>
      </c>
      <c r="N515" s="348">
        <v>6</v>
      </c>
      <c r="O515" s="351">
        <f t="shared" si="40"/>
        <v>1</v>
      </c>
      <c r="P515" s="349">
        <v>100</v>
      </c>
      <c r="Q515" s="352">
        <f t="shared" si="41"/>
        <v>1</v>
      </c>
      <c r="R515" s="350" t="s">
        <v>3192</v>
      </c>
    </row>
    <row r="516" spans="1:18" s="92" customFormat="1">
      <c r="A516" s="519" t="s">
        <v>4</v>
      </c>
      <c r="B516" s="346" t="s">
        <v>3198</v>
      </c>
      <c r="C516" s="346" t="s">
        <v>1954</v>
      </c>
      <c r="D516" s="526" t="s">
        <v>137</v>
      </c>
      <c r="E516" s="346" t="s">
        <v>1977</v>
      </c>
      <c r="F516" s="389" t="s">
        <v>11</v>
      </c>
      <c r="G516" s="460" t="s">
        <v>5</v>
      </c>
      <c r="H516" s="460" t="s">
        <v>29</v>
      </c>
      <c r="I516" s="348"/>
      <c r="J516" s="460" t="s">
        <v>66</v>
      </c>
      <c r="K516" s="524">
        <v>100</v>
      </c>
      <c r="L516" s="524"/>
      <c r="M516" s="348">
        <v>3</v>
      </c>
      <c r="N516" s="348">
        <v>3</v>
      </c>
      <c r="O516" s="351">
        <f t="shared" si="40"/>
        <v>1</v>
      </c>
      <c r="P516" s="349">
        <v>100</v>
      </c>
      <c r="Q516" s="352">
        <f t="shared" si="41"/>
        <v>1</v>
      </c>
      <c r="R516" s="350"/>
    </row>
    <row r="517" spans="1:18" s="92" customFormat="1">
      <c r="A517" s="519" t="s">
        <v>4</v>
      </c>
      <c r="B517" s="346" t="s">
        <v>3194</v>
      </c>
      <c r="C517" s="346" t="s">
        <v>1955</v>
      </c>
      <c r="D517" s="526" t="s">
        <v>137</v>
      </c>
      <c r="E517" s="346" t="s">
        <v>1977</v>
      </c>
      <c r="F517" s="389" t="s">
        <v>11</v>
      </c>
      <c r="G517" s="460" t="s">
        <v>5</v>
      </c>
      <c r="H517" s="460" t="s">
        <v>29</v>
      </c>
      <c r="I517" s="348"/>
      <c r="J517" s="460" t="s">
        <v>66</v>
      </c>
      <c r="K517" s="524">
        <v>100</v>
      </c>
      <c r="L517" s="524"/>
      <c r="M517" s="348">
        <v>10</v>
      </c>
      <c r="N517" s="348">
        <v>10</v>
      </c>
      <c r="O517" s="351">
        <f t="shared" si="40"/>
        <v>1</v>
      </c>
      <c r="P517" s="349">
        <v>100</v>
      </c>
      <c r="Q517" s="352">
        <f t="shared" si="41"/>
        <v>1</v>
      </c>
      <c r="R517" s="350"/>
    </row>
    <row r="518" spans="1:18" s="92" customFormat="1">
      <c r="A518" s="519" t="s">
        <v>4</v>
      </c>
      <c r="B518" s="346" t="s">
        <v>3193</v>
      </c>
      <c r="C518" s="346" t="s">
        <v>1955</v>
      </c>
      <c r="D518" s="526" t="s">
        <v>137</v>
      </c>
      <c r="E518" s="346" t="s">
        <v>1977</v>
      </c>
      <c r="F518" s="389" t="s">
        <v>11</v>
      </c>
      <c r="G518" s="460" t="s">
        <v>5</v>
      </c>
      <c r="H518" s="460" t="s">
        <v>29</v>
      </c>
      <c r="I518" s="348"/>
      <c r="J518" s="460" t="s">
        <v>66</v>
      </c>
      <c r="K518" s="524">
        <v>100</v>
      </c>
      <c r="L518" s="524"/>
      <c r="M518" s="348">
        <v>4</v>
      </c>
      <c r="N518" s="348">
        <v>4</v>
      </c>
      <c r="O518" s="351">
        <f t="shared" si="40"/>
        <v>1</v>
      </c>
      <c r="P518" s="349">
        <v>100</v>
      </c>
      <c r="Q518" s="352">
        <f t="shared" si="41"/>
        <v>1</v>
      </c>
      <c r="R518" s="350" t="s">
        <v>3192</v>
      </c>
    </row>
    <row r="519" spans="1:18" s="92" customFormat="1">
      <c r="A519" s="519" t="s">
        <v>4</v>
      </c>
      <c r="B519" s="346" t="s">
        <v>1957</v>
      </c>
      <c r="C519" s="346" t="s">
        <v>1956</v>
      </c>
      <c r="D519" s="526" t="s">
        <v>137</v>
      </c>
      <c r="E519" s="346" t="s">
        <v>1977</v>
      </c>
      <c r="F519" s="389" t="s">
        <v>11</v>
      </c>
      <c r="G519" s="460" t="s">
        <v>5</v>
      </c>
      <c r="H519" s="460" t="s">
        <v>29</v>
      </c>
      <c r="I519" s="348"/>
      <c r="J519" s="460" t="s">
        <v>66</v>
      </c>
      <c r="K519" s="524">
        <v>100</v>
      </c>
      <c r="L519" s="524"/>
      <c r="M519" s="348">
        <v>1950</v>
      </c>
      <c r="N519" s="348">
        <v>1950</v>
      </c>
      <c r="O519" s="351">
        <f t="shared" si="40"/>
        <v>1</v>
      </c>
      <c r="P519" s="349">
        <v>100</v>
      </c>
      <c r="Q519" s="352">
        <f t="shared" si="41"/>
        <v>1</v>
      </c>
      <c r="R519" s="350"/>
    </row>
    <row r="520" spans="1:18" s="92" customFormat="1">
      <c r="A520" s="519" t="s">
        <v>4</v>
      </c>
      <c r="B520" s="346" t="s">
        <v>1958</v>
      </c>
      <c r="C520" s="346" t="s">
        <v>1956</v>
      </c>
      <c r="D520" s="526" t="s">
        <v>137</v>
      </c>
      <c r="E520" s="346" t="s">
        <v>1977</v>
      </c>
      <c r="F520" s="389" t="s">
        <v>11</v>
      </c>
      <c r="G520" s="460" t="s">
        <v>5</v>
      </c>
      <c r="H520" s="460" t="s">
        <v>29</v>
      </c>
      <c r="I520" s="348"/>
      <c r="J520" s="460" t="s">
        <v>66</v>
      </c>
      <c r="K520" s="524">
        <v>100</v>
      </c>
      <c r="L520" s="524"/>
      <c r="M520" s="348">
        <v>12</v>
      </c>
      <c r="N520" s="348">
        <v>12</v>
      </c>
      <c r="O520" s="351">
        <f t="shared" si="40"/>
        <v>1</v>
      </c>
      <c r="P520" s="349">
        <v>100</v>
      </c>
      <c r="Q520" s="352">
        <f t="shared" si="41"/>
        <v>1</v>
      </c>
      <c r="R520" s="350"/>
    </row>
    <row r="521" spans="1:18" s="92" customFormat="1">
      <c r="A521" s="519" t="s">
        <v>4</v>
      </c>
      <c r="B521" s="346" t="s">
        <v>3199</v>
      </c>
      <c r="C521" s="346" t="s">
        <v>1956</v>
      </c>
      <c r="D521" s="526" t="s">
        <v>137</v>
      </c>
      <c r="E521" s="346" t="s">
        <v>1977</v>
      </c>
      <c r="F521" s="389" t="s">
        <v>11</v>
      </c>
      <c r="G521" s="460" t="s">
        <v>5</v>
      </c>
      <c r="H521" s="460" t="s">
        <v>29</v>
      </c>
      <c r="I521" s="348"/>
      <c r="J521" s="460" t="s">
        <v>66</v>
      </c>
      <c r="K521" s="524">
        <v>100</v>
      </c>
      <c r="L521" s="524"/>
      <c r="M521" s="348">
        <v>3</v>
      </c>
      <c r="N521" s="348">
        <v>3</v>
      </c>
      <c r="O521" s="351">
        <f t="shared" si="40"/>
        <v>1</v>
      </c>
      <c r="P521" s="349">
        <v>100</v>
      </c>
      <c r="Q521" s="352">
        <f t="shared" si="41"/>
        <v>1</v>
      </c>
      <c r="R521" s="350"/>
    </row>
    <row r="522" spans="1:18" s="92" customFormat="1">
      <c r="A522" s="519" t="s">
        <v>4</v>
      </c>
      <c r="B522" s="346" t="s">
        <v>1957</v>
      </c>
      <c r="C522" s="346" t="s">
        <v>1959</v>
      </c>
      <c r="D522" s="526" t="s">
        <v>137</v>
      </c>
      <c r="E522" s="346" t="s">
        <v>1977</v>
      </c>
      <c r="F522" s="389" t="s">
        <v>11</v>
      </c>
      <c r="G522" s="460" t="s">
        <v>5</v>
      </c>
      <c r="H522" s="460" t="s">
        <v>29</v>
      </c>
      <c r="I522" s="348"/>
      <c r="J522" s="460" t="s">
        <v>66</v>
      </c>
      <c r="K522" s="524">
        <v>100</v>
      </c>
      <c r="L522" s="524"/>
      <c r="M522" s="348">
        <v>41</v>
      </c>
      <c r="N522" s="348">
        <v>41</v>
      </c>
      <c r="O522" s="351">
        <f t="shared" si="40"/>
        <v>1</v>
      </c>
      <c r="P522" s="349">
        <v>100</v>
      </c>
      <c r="Q522" s="352">
        <f t="shared" si="41"/>
        <v>1</v>
      </c>
      <c r="R522" s="350"/>
    </row>
    <row r="523" spans="1:18" s="92" customFormat="1">
      <c r="A523" s="519" t="s">
        <v>4</v>
      </c>
      <c r="B523" s="346" t="s">
        <v>3200</v>
      </c>
      <c r="C523" s="346" t="s">
        <v>1959</v>
      </c>
      <c r="D523" s="526" t="s">
        <v>137</v>
      </c>
      <c r="E523" s="346" t="s">
        <v>1977</v>
      </c>
      <c r="F523" s="389" t="s">
        <v>11</v>
      </c>
      <c r="G523" s="460" t="s">
        <v>5</v>
      </c>
      <c r="H523" s="460" t="s">
        <v>29</v>
      </c>
      <c r="I523" s="348"/>
      <c r="J523" s="460" t="s">
        <v>66</v>
      </c>
      <c r="K523" s="524">
        <v>100</v>
      </c>
      <c r="L523" s="524"/>
      <c r="M523" s="348">
        <v>7</v>
      </c>
      <c r="N523" s="348">
        <v>7</v>
      </c>
      <c r="O523" s="351">
        <f t="shared" si="40"/>
        <v>1</v>
      </c>
      <c r="P523" s="349">
        <v>100</v>
      </c>
      <c r="Q523" s="352">
        <f t="shared" si="41"/>
        <v>1</v>
      </c>
      <c r="R523" s="350" t="s">
        <v>3192</v>
      </c>
    </row>
    <row r="524" spans="1:18" s="92" customFormat="1">
      <c r="A524" s="519" t="s">
        <v>4</v>
      </c>
      <c r="B524" s="346" t="s">
        <v>1957</v>
      </c>
      <c r="C524" s="346" t="s">
        <v>1960</v>
      </c>
      <c r="D524" s="526" t="s">
        <v>137</v>
      </c>
      <c r="E524" s="346" t="s">
        <v>1977</v>
      </c>
      <c r="F524" s="389" t="s">
        <v>11</v>
      </c>
      <c r="G524" s="460" t="s">
        <v>5</v>
      </c>
      <c r="H524" s="460" t="s">
        <v>29</v>
      </c>
      <c r="I524" s="348"/>
      <c r="J524" s="460" t="s">
        <v>66</v>
      </c>
      <c r="K524" s="524">
        <v>100</v>
      </c>
      <c r="L524" s="524"/>
      <c r="M524" s="348">
        <v>8</v>
      </c>
      <c r="N524" s="348">
        <v>8</v>
      </c>
      <c r="O524" s="351">
        <f t="shared" si="40"/>
        <v>1</v>
      </c>
      <c r="P524" s="349">
        <v>100</v>
      </c>
      <c r="Q524" s="352">
        <f t="shared" si="41"/>
        <v>1</v>
      </c>
      <c r="R524" s="350"/>
    </row>
    <row r="525" spans="1:18" s="92" customFormat="1">
      <c r="A525" s="519" t="s">
        <v>4</v>
      </c>
      <c r="B525" s="346" t="s">
        <v>3199</v>
      </c>
      <c r="C525" s="346" t="s">
        <v>1960</v>
      </c>
      <c r="D525" s="526" t="s">
        <v>137</v>
      </c>
      <c r="E525" s="346" t="s">
        <v>1977</v>
      </c>
      <c r="F525" s="389" t="s">
        <v>11</v>
      </c>
      <c r="G525" s="460" t="s">
        <v>5</v>
      </c>
      <c r="H525" s="460" t="s">
        <v>29</v>
      </c>
      <c r="I525" s="348"/>
      <c r="J525" s="460" t="s">
        <v>66</v>
      </c>
      <c r="K525" s="524">
        <v>100</v>
      </c>
      <c r="L525" s="524"/>
      <c r="M525" s="348">
        <v>650</v>
      </c>
      <c r="N525" s="348">
        <v>650</v>
      </c>
      <c r="O525" s="351">
        <f t="shared" si="40"/>
        <v>1</v>
      </c>
      <c r="P525" s="349">
        <v>100</v>
      </c>
      <c r="Q525" s="352">
        <f t="shared" si="41"/>
        <v>1</v>
      </c>
      <c r="R525" s="350" t="s">
        <v>3192</v>
      </c>
    </row>
    <row r="526" spans="1:18" s="92" customFormat="1">
      <c r="A526" s="519" t="s">
        <v>4</v>
      </c>
      <c r="B526" s="346" t="s">
        <v>3194</v>
      </c>
      <c r="C526" s="346" t="s">
        <v>692</v>
      </c>
      <c r="D526" s="526" t="s">
        <v>137</v>
      </c>
      <c r="E526" s="346" t="s">
        <v>1977</v>
      </c>
      <c r="F526" s="389" t="s">
        <v>11</v>
      </c>
      <c r="G526" s="460" t="s">
        <v>5</v>
      </c>
      <c r="H526" s="460" t="s">
        <v>29</v>
      </c>
      <c r="I526" s="348"/>
      <c r="J526" s="460" t="s">
        <v>66</v>
      </c>
      <c r="K526" s="524">
        <v>100</v>
      </c>
      <c r="L526" s="524"/>
      <c r="M526" s="348">
        <v>4</v>
      </c>
      <c r="N526" s="348">
        <v>4</v>
      </c>
      <c r="O526" s="351">
        <f t="shared" si="40"/>
        <v>1</v>
      </c>
      <c r="P526" s="349">
        <v>100</v>
      </c>
      <c r="Q526" s="352">
        <f t="shared" si="41"/>
        <v>1</v>
      </c>
      <c r="R526" s="350" t="s">
        <v>3192</v>
      </c>
    </row>
    <row r="527" spans="1:18" s="92" customFormat="1">
      <c r="A527" s="519" t="s">
        <v>4</v>
      </c>
      <c r="B527" s="346" t="s">
        <v>3200</v>
      </c>
      <c r="C527" s="346" t="s">
        <v>1961</v>
      </c>
      <c r="D527" s="526" t="s">
        <v>137</v>
      </c>
      <c r="E527" s="346" t="s">
        <v>1977</v>
      </c>
      <c r="F527" s="389" t="s">
        <v>11</v>
      </c>
      <c r="G527" s="460" t="s">
        <v>5</v>
      </c>
      <c r="H527" s="460" t="s">
        <v>29</v>
      </c>
      <c r="I527" s="348"/>
      <c r="J527" s="460" t="s">
        <v>66</v>
      </c>
      <c r="K527" s="524">
        <v>100</v>
      </c>
      <c r="L527" s="524"/>
      <c r="M527" s="348">
        <v>10</v>
      </c>
      <c r="N527" s="348">
        <v>10</v>
      </c>
      <c r="O527" s="351">
        <f t="shared" si="40"/>
        <v>1</v>
      </c>
      <c r="P527" s="349">
        <v>100</v>
      </c>
      <c r="Q527" s="352">
        <f t="shared" si="41"/>
        <v>1</v>
      </c>
      <c r="R527" s="350" t="s">
        <v>3192</v>
      </c>
    </row>
    <row r="528" spans="1:18" s="92" customFormat="1">
      <c r="A528" s="519" t="s">
        <v>4</v>
      </c>
      <c r="B528" s="346" t="s">
        <v>3201</v>
      </c>
      <c r="C528" s="346" t="s">
        <v>1962</v>
      </c>
      <c r="D528" s="526" t="s">
        <v>137</v>
      </c>
      <c r="E528" s="346" t="s">
        <v>1977</v>
      </c>
      <c r="F528" s="389" t="s">
        <v>11</v>
      </c>
      <c r="G528" s="460" t="s">
        <v>5</v>
      </c>
      <c r="H528" s="460" t="s">
        <v>29</v>
      </c>
      <c r="I528" s="348"/>
      <c r="J528" s="460" t="s">
        <v>66</v>
      </c>
      <c r="K528" s="524">
        <v>100</v>
      </c>
      <c r="L528" s="524"/>
      <c r="M528" s="348">
        <v>28</v>
      </c>
      <c r="N528" s="348">
        <v>28</v>
      </c>
      <c r="O528" s="351">
        <f t="shared" si="40"/>
        <v>1</v>
      </c>
      <c r="P528" s="349">
        <v>100</v>
      </c>
      <c r="Q528" s="352">
        <f t="shared" si="41"/>
        <v>1</v>
      </c>
      <c r="R528" s="350" t="s">
        <v>3192</v>
      </c>
    </row>
    <row r="529" spans="1:18" s="92" customFormat="1">
      <c r="A529" s="646" t="s">
        <v>4</v>
      </c>
      <c r="B529" s="346" t="s">
        <v>3193</v>
      </c>
      <c r="C529" s="346" t="s">
        <v>1963</v>
      </c>
      <c r="D529" s="526" t="s">
        <v>137</v>
      </c>
      <c r="E529" s="346" t="s">
        <v>1977</v>
      </c>
      <c r="F529" s="389" t="s">
        <v>11</v>
      </c>
      <c r="G529" s="460" t="s">
        <v>5</v>
      </c>
      <c r="H529" s="460" t="s">
        <v>29</v>
      </c>
      <c r="I529" s="348"/>
      <c r="J529" s="460" t="s">
        <v>66</v>
      </c>
      <c r="K529" s="524">
        <v>100</v>
      </c>
      <c r="L529" s="524"/>
      <c r="M529" s="348">
        <v>8</v>
      </c>
      <c r="N529" s="348">
        <v>8</v>
      </c>
      <c r="O529" s="351">
        <f t="shared" si="40"/>
        <v>1</v>
      </c>
      <c r="P529" s="349">
        <v>100</v>
      </c>
      <c r="Q529" s="352">
        <f t="shared" si="41"/>
        <v>1</v>
      </c>
      <c r="R529" s="350" t="s">
        <v>3192</v>
      </c>
    </row>
    <row r="530" spans="1:18" s="92" customFormat="1">
      <c r="A530" s="519" t="s">
        <v>4</v>
      </c>
      <c r="B530" s="346" t="s">
        <v>3193</v>
      </c>
      <c r="C530" s="346" t="s">
        <v>1766</v>
      </c>
      <c r="D530" s="526" t="s">
        <v>137</v>
      </c>
      <c r="E530" s="346" t="s">
        <v>1936</v>
      </c>
      <c r="F530" s="389" t="s">
        <v>11</v>
      </c>
      <c r="G530" s="460" t="s">
        <v>5</v>
      </c>
      <c r="H530" s="460" t="s">
        <v>29</v>
      </c>
      <c r="I530" s="348"/>
      <c r="J530" s="460" t="s">
        <v>66</v>
      </c>
      <c r="K530" s="524">
        <v>100</v>
      </c>
      <c r="L530" s="524"/>
      <c r="M530" s="348">
        <v>3</v>
      </c>
      <c r="N530" s="348">
        <v>3</v>
      </c>
      <c r="O530" s="351">
        <f>N530/M530</f>
        <v>1</v>
      </c>
      <c r="P530" s="349">
        <v>100</v>
      </c>
      <c r="Q530" s="352">
        <f>N530/(M530*K530/100)</f>
        <v>1</v>
      </c>
      <c r="R530" s="350" t="s">
        <v>3192</v>
      </c>
    </row>
    <row r="531" spans="1:18" s="92" customFormat="1">
      <c r="A531" s="519" t="s">
        <v>4</v>
      </c>
      <c r="B531" s="346" t="s">
        <v>3194</v>
      </c>
      <c r="C531" s="346" t="s">
        <v>1950</v>
      </c>
      <c r="D531" s="526" t="s">
        <v>137</v>
      </c>
      <c r="E531" s="346" t="s">
        <v>1936</v>
      </c>
      <c r="F531" s="389" t="s">
        <v>11</v>
      </c>
      <c r="G531" s="460" t="s">
        <v>5</v>
      </c>
      <c r="H531" s="460" t="s">
        <v>29</v>
      </c>
      <c r="I531" s="348"/>
      <c r="J531" s="460" t="s">
        <v>66</v>
      </c>
      <c r="K531" s="524">
        <v>100</v>
      </c>
      <c r="L531" s="524"/>
      <c r="M531" s="348">
        <v>83</v>
      </c>
      <c r="N531" s="348">
        <v>83</v>
      </c>
      <c r="O531" s="351">
        <f t="shared" ref="O531:O554" si="42">N531/M531</f>
        <v>1</v>
      </c>
      <c r="P531" s="349">
        <v>100</v>
      </c>
      <c r="Q531" s="352">
        <f t="shared" ref="Q531:Q554" si="43">N531/(M531*K531/100)</f>
        <v>1</v>
      </c>
      <c r="R531" s="350" t="s">
        <v>3192</v>
      </c>
    </row>
    <row r="532" spans="1:18" s="92" customFormat="1">
      <c r="A532" s="519" t="s">
        <v>4</v>
      </c>
      <c r="B532" s="346" t="s">
        <v>3195</v>
      </c>
      <c r="C532" s="346" t="s">
        <v>1950</v>
      </c>
      <c r="D532" s="526" t="s">
        <v>137</v>
      </c>
      <c r="E532" s="346" t="s">
        <v>1936</v>
      </c>
      <c r="F532" s="389" t="s">
        <v>11</v>
      </c>
      <c r="G532" s="460" t="s">
        <v>5</v>
      </c>
      <c r="H532" s="460" t="s">
        <v>29</v>
      </c>
      <c r="I532" s="348"/>
      <c r="J532" s="460" t="s">
        <v>66</v>
      </c>
      <c r="K532" s="524">
        <v>100</v>
      </c>
      <c r="L532" s="524"/>
      <c r="M532" s="348">
        <v>3</v>
      </c>
      <c r="N532" s="348">
        <v>3</v>
      </c>
      <c r="O532" s="351">
        <f t="shared" si="42"/>
        <v>1</v>
      </c>
      <c r="P532" s="349">
        <v>100</v>
      </c>
      <c r="Q532" s="352">
        <f t="shared" si="43"/>
        <v>1</v>
      </c>
      <c r="R532" s="350"/>
    </row>
    <row r="533" spans="1:18" s="92" customFormat="1">
      <c r="A533" s="519" t="s">
        <v>4</v>
      </c>
      <c r="B533" s="346" t="s">
        <v>3196</v>
      </c>
      <c r="C533" s="346" t="s">
        <v>1951</v>
      </c>
      <c r="D533" s="526" t="s">
        <v>137</v>
      </c>
      <c r="E533" s="346" t="s">
        <v>1936</v>
      </c>
      <c r="F533" s="389" t="s">
        <v>11</v>
      </c>
      <c r="G533" s="460" t="s">
        <v>5</v>
      </c>
      <c r="H533" s="460" t="s">
        <v>29</v>
      </c>
      <c r="I533" s="348"/>
      <c r="J533" s="460" t="s">
        <v>66</v>
      </c>
      <c r="K533" s="524">
        <v>100</v>
      </c>
      <c r="L533" s="524"/>
      <c r="M533" s="348">
        <v>25</v>
      </c>
      <c r="N533" s="348">
        <v>25</v>
      </c>
      <c r="O533" s="351">
        <f t="shared" si="42"/>
        <v>1</v>
      </c>
      <c r="P533" s="349">
        <v>100</v>
      </c>
      <c r="Q533" s="352">
        <f t="shared" si="43"/>
        <v>1</v>
      </c>
      <c r="R533" s="350"/>
    </row>
    <row r="534" spans="1:18" s="92" customFormat="1">
      <c r="A534" s="519" t="s">
        <v>4</v>
      </c>
      <c r="B534" s="346" t="s">
        <v>3193</v>
      </c>
      <c r="C534" s="346" t="s">
        <v>1951</v>
      </c>
      <c r="D534" s="526" t="s">
        <v>137</v>
      </c>
      <c r="E534" s="346" t="s">
        <v>1936</v>
      </c>
      <c r="F534" s="389" t="s">
        <v>11</v>
      </c>
      <c r="G534" s="460" t="s">
        <v>5</v>
      </c>
      <c r="H534" s="460" t="s">
        <v>29</v>
      </c>
      <c r="I534" s="348"/>
      <c r="J534" s="460" t="s">
        <v>66</v>
      </c>
      <c r="K534" s="524">
        <v>100</v>
      </c>
      <c r="L534" s="524"/>
      <c r="M534" s="348">
        <v>6</v>
      </c>
      <c r="N534" s="348">
        <v>6</v>
      </c>
      <c r="O534" s="351">
        <f t="shared" si="42"/>
        <v>1</v>
      </c>
      <c r="P534" s="349">
        <v>100</v>
      </c>
      <c r="Q534" s="352">
        <f t="shared" si="43"/>
        <v>1</v>
      </c>
      <c r="R534" s="350" t="s">
        <v>3192</v>
      </c>
    </row>
    <row r="535" spans="1:18" s="92" customFormat="1">
      <c r="A535" s="519" t="s">
        <v>4</v>
      </c>
      <c r="B535" s="346" t="s">
        <v>3195</v>
      </c>
      <c r="C535" s="346" t="s">
        <v>1951</v>
      </c>
      <c r="D535" s="526" t="s">
        <v>137</v>
      </c>
      <c r="E535" s="346" t="s">
        <v>1936</v>
      </c>
      <c r="F535" s="389" t="s">
        <v>11</v>
      </c>
      <c r="G535" s="460" t="s">
        <v>5</v>
      </c>
      <c r="H535" s="460" t="s">
        <v>29</v>
      </c>
      <c r="I535" s="348"/>
      <c r="J535" s="460" t="s">
        <v>66</v>
      </c>
      <c r="K535" s="524">
        <v>100</v>
      </c>
      <c r="L535" s="524"/>
      <c r="M535" s="348">
        <v>4</v>
      </c>
      <c r="N535" s="348">
        <v>4</v>
      </c>
      <c r="O535" s="351">
        <f t="shared" si="42"/>
        <v>1</v>
      </c>
      <c r="P535" s="349">
        <v>100</v>
      </c>
      <c r="Q535" s="352">
        <f t="shared" si="43"/>
        <v>1</v>
      </c>
      <c r="R535" s="350"/>
    </row>
    <row r="536" spans="1:18" s="92" customFormat="1">
      <c r="A536" s="519" t="s">
        <v>4</v>
      </c>
      <c r="B536" s="346" t="s">
        <v>3197</v>
      </c>
      <c r="C536" s="346" t="s">
        <v>1952</v>
      </c>
      <c r="D536" s="526" t="s">
        <v>137</v>
      </c>
      <c r="E536" s="346" t="s">
        <v>1936</v>
      </c>
      <c r="F536" s="389" t="s">
        <v>11</v>
      </c>
      <c r="G536" s="460" t="s">
        <v>5</v>
      </c>
      <c r="H536" s="460" t="s">
        <v>29</v>
      </c>
      <c r="I536" s="348"/>
      <c r="J536" s="460" t="s">
        <v>66</v>
      </c>
      <c r="K536" s="524">
        <v>100</v>
      </c>
      <c r="L536" s="524"/>
      <c r="M536" s="348">
        <v>72</v>
      </c>
      <c r="N536" s="348">
        <v>72</v>
      </c>
      <c r="O536" s="351">
        <f t="shared" si="42"/>
        <v>1</v>
      </c>
      <c r="P536" s="349">
        <v>100</v>
      </c>
      <c r="Q536" s="352">
        <f t="shared" si="43"/>
        <v>1</v>
      </c>
      <c r="R536" s="350"/>
    </row>
    <row r="537" spans="1:18" s="92" customFormat="1">
      <c r="A537" s="519" t="s">
        <v>4</v>
      </c>
      <c r="B537" s="346" t="s">
        <v>3194</v>
      </c>
      <c r="C537" s="346" t="s">
        <v>1952</v>
      </c>
      <c r="D537" s="526" t="s">
        <v>137</v>
      </c>
      <c r="E537" s="346" t="s">
        <v>1936</v>
      </c>
      <c r="F537" s="389" t="s">
        <v>11</v>
      </c>
      <c r="G537" s="460" t="s">
        <v>5</v>
      </c>
      <c r="H537" s="460" t="s">
        <v>29</v>
      </c>
      <c r="I537" s="348"/>
      <c r="J537" s="460" t="s">
        <v>66</v>
      </c>
      <c r="K537" s="524">
        <v>100</v>
      </c>
      <c r="L537" s="524"/>
      <c r="M537" s="348">
        <v>6</v>
      </c>
      <c r="N537" s="348">
        <v>6</v>
      </c>
      <c r="O537" s="351">
        <f t="shared" si="42"/>
        <v>1</v>
      </c>
      <c r="P537" s="349">
        <v>100</v>
      </c>
      <c r="Q537" s="352">
        <f t="shared" si="43"/>
        <v>1</v>
      </c>
      <c r="R537" s="350"/>
    </row>
    <row r="538" spans="1:18" s="92" customFormat="1">
      <c r="A538" s="519" t="s">
        <v>4</v>
      </c>
      <c r="B538" s="346" t="s">
        <v>3196</v>
      </c>
      <c r="C538" s="346" t="s">
        <v>1953</v>
      </c>
      <c r="D538" s="526" t="s">
        <v>137</v>
      </c>
      <c r="E538" s="346" t="s">
        <v>1936</v>
      </c>
      <c r="F538" s="389" t="s">
        <v>11</v>
      </c>
      <c r="G538" s="460" t="s">
        <v>5</v>
      </c>
      <c r="H538" s="460" t="s">
        <v>29</v>
      </c>
      <c r="I538" s="348"/>
      <c r="J538" s="460" t="s">
        <v>66</v>
      </c>
      <c r="K538" s="524">
        <v>100</v>
      </c>
      <c r="L538" s="524"/>
      <c r="M538" s="348">
        <v>4</v>
      </c>
      <c r="N538" s="348">
        <v>4</v>
      </c>
      <c r="O538" s="351">
        <f t="shared" si="42"/>
        <v>1</v>
      </c>
      <c r="P538" s="349">
        <v>100</v>
      </c>
      <c r="Q538" s="352">
        <f t="shared" si="43"/>
        <v>1</v>
      </c>
      <c r="R538" s="350"/>
    </row>
    <row r="539" spans="1:18" s="92" customFormat="1">
      <c r="A539" s="519" t="s">
        <v>4</v>
      </c>
      <c r="B539" s="346" t="s">
        <v>3194</v>
      </c>
      <c r="C539" s="346" t="s">
        <v>1765</v>
      </c>
      <c r="D539" s="526" t="s">
        <v>137</v>
      </c>
      <c r="E539" s="346" t="s">
        <v>1936</v>
      </c>
      <c r="F539" s="389" t="s">
        <v>11</v>
      </c>
      <c r="G539" s="460" t="s">
        <v>5</v>
      </c>
      <c r="H539" s="460" t="s">
        <v>29</v>
      </c>
      <c r="I539" s="348"/>
      <c r="J539" s="460" t="s">
        <v>66</v>
      </c>
      <c r="K539" s="524">
        <v>100</v>
      </c>
      <c r="L539" s="524"/>
      <c r="M539" s="348">
        <v>4</v>
      </c>
      <c r="N539" s="348">
        <v>4</v>
      </c>
      <c r="O539" s="351">
        <f t="shared" si="42"/>
        <v>1</v>
      </c>
      <c r="P539" s="349">
        <v>100</v>
      </c>
      <c r="Q539" s="352">
        <f t="shared" si="43"/>
        <v>1</v>
      </c>
      <c r="R539" s="350" t="s">
        <v>3192</v>
      </c>
    </row>
    <row r="540" spans="1:18" s="92" customFormat="1">
      <c r="A540" s="519" t="s">
        <v>4</v>
      </c>
      <c r="B540" s="346" t="s">
        <v>3194</v>
      </c>
      <c r="C540" s="346" t="s">
        <v>1954</v>
      </c>
      <c r="D540" s="526" t="s">
        <v>137</v>
      </c>
      <c r="E540" s="346" t="s">
        <v>1936</v>
      </c>
      <c r="F540" s="389" t="s">
        <v>11</v>
      </c>
      <c r="G540" s="460" t="s">
        <v>5</v>
      </c>
      <c r="H540" s="460" t="s">
        <v>29</v>
      </c>
      <c r="I540" s="348"/>
      <c r="J540" s="460" t="s">
        <v>66</v>
      </c>
      <c r="K540" s="524">
        <v>100</v>
      </c>
      <c r="L540" s="524"/>
      <c r="M540" s="348">
        <v>6</v>
      </c>
      <c r="N540" s="348">
        <v>6</v>
      </c>
      <c r="O540" s="351">
        <f t="shared" si="42"/>
        <v>1</v>
      </c>
      <c r="P540" s="349">
        <v>100</v>
      </c>
      <c r="Q540" s="352">
        <f t="shared" si="43"/>
        <v>1</v>
      </c>
      <c r="R540" s="350" t="s">
        <v>3192</v>
      </c>
    </row>
    <row r="541" spans="1:18" s="92" customFormat="1">
      <c r="A541" s="519" t="s">
        <v>4</v>
      </c>
      <c r="B541" s="346" t="s">
        <v>3198</v>
      </c>
      <c r="C541" s="346" t="s">
        <v>1954</v>
      </c>
      <c r="D541" s="526" t="s">
        <v>137</v>
      </c>
      <c r="E541" s="346" t="s">
        <v>1936</v>
      </c>
      <c r="F541" s="389" t="s">
        <v>11</v>
      </c>
      <c r="G541" s="460" t="s">
        <v>5</v>
      </c>
      <c r="H541" s="460" t="s">
        <v>29</v>
      </c>
      <c r="I541" s="348"/>
      <c r="J541" s="460" t="s">
        <v>66</v>
      </c>
      <c r="K541" s="524">
        <v>100</v>
      </c>
      <c r="L541" s="524"/>
      <c r="M541" s="348">
        <v>3</v>
      </c>
      <c r="N541" s="348">
        <v>3</v>
      </c>
      <c r="O541" s="351">
        <f t="shared" si="42"/>
        <v>1</v>
      </c>
      <c r="P541" s="349">
        <v>100</v>
      </c>
      <c r="Q541" s="352">
        <f t="shared" si="43"/>
        <v>1</v>
      </c>
      <c r="R541" s="350"/>
    </row>
    <row r="542" spans="1:18" s="92" customFormat="1">
      <c r="A542" s="519" t="s">
        <v>4</v>
      </c>
      <c r="B542" s="346" t="s">
        <v>3194</v>
      </c>
      <c r="C542" s="346" t="s">
        <v>1955</v>
      </c>
      <c r="D542" s="526" t="s">
        <v>137</v>
      </c>
      <c r="E542" s="346" t="s">
        <v>1936</v>
      </c>
      <c r="F542" s="389" t="s">
        <v>11</v>
      </c>
      <c r="G542" s="460" t="s">
        <v>5</v>
      </c>
      <c r="H542" s="460" t="s">
        <v>29</v>
      </c>
      <c r="I542" s="348"/>
      <c r="J542" s="460" t="s">
        <v>66</v>
      </c>
      <c r="K542" s="524">
        <v>100</v>
      </c>
      <c r="L542" s="524"/>
      <c r="M542" s="348">
        <v>10</v>
      </c>
      <c r="N542" s="348">
        <v>10</v>
      </c>
      <c r="O542" s="351">
        <f t="shared" si="42"/>
        <v>1</v>
      </c>
      <c r="P542" s="349">
        <v>100</v>
      </c>
      <c r="Q542" s="352">
        <f t="shared" si="43"/>
        <v>1</v>
      </c>
      <c r="R542" s="350"/>
    </row>
    <row r="543" spans="1:18" s="92" customFormat="1">
      <c r="A543" s="519" t="s">
        <v>4</v>
      </c>
      <c r="B543" s="346" t="s">
        <v>3193</v>
      </c>
      <c r="C543" s="346" t="s">
        <v>1955</v>
      </c>
      <c r="D543" s="526" t="s">
        <v>137</v>
      </c>
      <c r="E543" s="346" t="s">
        <v>1936</v>
      </c>
      <c r="F543" s="389" t="s">
        <v>11</v>
      </c>
      <c r="G543" s="460" t="s">
        <v>5</v>
      </c>
      <c r="H543" s="460" t="s">
        <v>29</v>
      </c>
      <c r="I543" s="348"/>
      <c r="J543" s="460" t="s">
        <v>66</v>
      </c>
      <c r="K543" s="524">
        <v>100</v>
      </c>
      <c r="L543" s="524"/>
      <c r="M543" s="348">
        <v>4</v>
      </c>
      <c r="N543" s="348">
        <v>4</v>
      </c>
      <c r="O543" s="351">
        <f t="shared" si="42"/>
        <v>1</v>
      </c>
      <c r="P543" s="349">
        <v>100</v>
      </c>
      <c r="Q543" s="352">
        <f t="shared" si="43"/>
        <v>1</v>
      </c>
      <c r="R543" s="350" t="s">
        <v>3192</v>
      </c>
    </row>
    <row r="544" spans="1:18" s="92" customFormat="1">
      <c r="A544" s="519" t="s">
        <v>4</v>
      </c>
      <c r="B544" s="346" t="s">
        <v>1957</v>
      </c>
      <c r="C544" s="346" t="s">
        <v>1956</v>
      </c>
      <c r="D544" s="526" t="s">
        <v>137</v>
      </c>
      <c r="E544" s="346" t="s">
        <v>1936</v>
      </c>
      <c r="F544" s="389" t="s">
        <v>11</v>
      </c>
      <c r="G544" s="460" t="s">
        <v>5</v>
      </c>
      <c r="H544" s="460" t="s">
        <v>29</v>
      </c>
      <c r="I544" s="348"/>
      <c r="J544" s="460" t="s">
        <v>66</v>
      </c>
      <c r="K544" s="524">
        <v>100</v>
      </c>
      <c r="L544" s="524"/>
      <c r="M544" s="348">
        <v>1950</v>
      </c>
      <c r="N544" s="348">
        <v>1950</v>
      </c>
      <c r="O544" s="351">
        <f t="shared" si="42"/>
        <v>1</v>
      </c>
      <c r="P544" s="349">
        <v>100</v>
      </c>
      <c r="Q544" s="352">
        <f t="shared" si="43"/>
        <v>1</v>
      </c>
      <c r="R544" s="350"/>
    </row>
    <row r="545" spans="1:18" s="92" customFormat="1">
      <c r="A545" s="519" t="s">
        <v>4</v>
      </c>
      <c r="B545" s="346" t="s">
        <v>1958</v>
      </c>
      <c r="C545" s="346" t="s">
        <v>1956</v>
      </c>
      <c r="D545" s="526" t="s">
        <v>137</v>
      </c>
      <c r="E545" s="346" t="s">
        <v>1936</v>
      </c>
      <c r="F545" s="389" t="s">
        <v>11</v>
      </c>
      <c r="G545" s="460" t="s">
        <v>5</v>
      </c>
      <c r="H545" s="460" t="s">
        <v>29</v>
      </c>
      <c r="I545" s="348"/>
      <c r="J545" s="460" t="s">
        <v>66</v>
      </c>
      <c r="K545" s="524">
        <v>100</v>
      </c>
      <c r="L545" s="524"/>
      <c r="M545" s="348">
        <v>12</v>
      </c>
      <c r="N545" s="348">
        <v>12</v>
      </c>
      <c r="O545" s="351">
        <f t="shared" si="42"/>
        <v>1</v>
      </c>
      <c r="P545" s="349">
        <v>100</v>
      </c>
      <c r="Q545" s="352">
        <f t="shared" si="43"/>
        <v>1</v>
      </c>
      <c r="R545" s="350"/>
    </row>
    <row r="546" spans="1:18" s="92" customFormat="1">
      <c r="A546" s="519" t="s">
        <v>4</v>
      </c>
      <c r="B546" s="346" t="s">
        <v>3199</v>
      </c>
      <c r="C546" s="346" t="s">
        <v>1956</v>
      </c>
      <c r="D546" s="526" t="s">
        <v>137</v>
      </c>
      <c r="E546" s="346" t="s">
        <v>1936</v>
      </c>
      <c r="F546" s="389" t="s">
        <v>11</v>
      </c>
      <c r="G546" s="460" t="s">
        <v>5</v>
      </c>
      <c r="H546" s="460" t="s">
        <v>29</v>
      </c>
      <c r="I546" s="348"/>
      <c r="J546" s="460" t="s">
        <v>66</v>
      </c>
      <c r="K546" s="524">
        <v>100</v>
      </c>
      <c r="L546" s="524"/>
      <c r="M546" s="348">
        <v>3</v>
      </c>
      <c r="N546" s="348">
        <v>3</v>
      </c>
      <c r="O546" s="351">
        <f t="shared" si="42"/>
        <v>1</v>
      </c>
      <c r="P546" s="349">
        <v>100</v>
      </c>
      <c r="Q546" s="352">
        <f t="shared" si="43"/>
        <v>1</v>
      </c>
      <c r="R546" s="350"/>
    </row>
    <row r="547" spans="1:18" s="92" customFormat="1">
      <c r="A547" s="519" t="s">
        <v>4</v>
      </c>
      <c r="B547" s="346" t="s">
        <v>1957</v>
      </c>
      <c r="C547" s="346" t="s">
        <v>1959</v>
      </c>
      <c r="D547" s="526" t="s">
        <v>137</v>
      </c>
      <c r="E547" s="346" t="s">
        <v>1936</v>
      </c>
      <c r="F547" s="389" t="s">
        <v>11</v>
      </c>
      <c r="G547" s="460" t="s">
        <v>5</v>
      </c>
      <c r="H547" s="460" t="s">
        <v>29</v>
      </c>
      <c r="I547" s="348"/>
      <c r="J547" s="460" t="s">
        <v>66</v>
      </c>
      <c r="K547" s="524">
        <v>100</v>
      </c>
      <c r="L547" s="524"/>
      <c r="M547" s="348">
        <v>41</v>
      </c>
      <c r="N547" s="348">
        <v>41</v>
      </c>
      <c r="O547" s="351">
        <f t="shared" si="42"/>
        <v>1</v>
      </c>
      <c r="P547" s="349">
        <v>100</v>
      </c>
      <c r="Q547" s="352">
        <f t="shared" si="43"/>
        <v>1</v>
      </c>
      <c r="R547" s="350"/>
    </row>
    <row r="548" spans="1:18" s="92" customFormat="1">
      <c r="A548" s="519" t="s">
        <v>4</v>
      </c>
      <c r="B548" s="346" t="s">
        <v>3200</v>
      </c>
      <c r="C548" s="346" t="s">
        <v>1959</v>
      </c>
      <c r="D548" s="526" t="s">
        <v>137</v>
      </c>
      <c r="E548" s="346" t="s">
        <v>1936</v>
      </c>
      <c r="F548" s="389" t="s">
        <v>11</v>
      </c>
      <c r="G548" s="460" t="s">
        <v>5</v>
      </c>
      <c r="H548" s="460" t="s">
        <v>29</v>
      </c>
      <c r="I548" s="348"/>
      <c r="J548" s="460" t="s">
        <v>66</v>
      </c>
      <c r="K548" s="524">
        <v>100</v>
      </c>
      <c r="L548" s="524"/>
      <c r="M548" s="348">
        <v>7</v>
      </c>
      <c r="N548" s="348">
        <v>7</v>
      </c>
      <c r="O548" s="351">
        <f t="shared" si="42"/>
        <v>1</v>
      </c>
      <c r="P548" s="349">
        <v>100</v>
      </c>
      <c r="Q548" s="352">
        <f t="shared" si="43"/>
        <v>1</v>
      </c>
      <c r="R548" s="350" t="s">
        <v>3192</v>
      </c>
    </row>
    <row r="549" spans="1:18" s="92" customFormat="1">
      <c r="A549" s="519" t="s">
        <v>4</v>
      </c>
      <c r="B549" s="346" t="s">
        <v>1957</v>
      </c>
      <c r="C549" s="346" t="s">
        <v>1960</v>
      </c>
      <c r="D549" s="526" t="s">
        <v>137</v>
      </c>
      <c r="E549" s="346" t="s">
        <v>1936</v>
      </c>
      <c r="F549" s="389" t="s">
        <v>11</v>
      </c>
      <c r="G549" s="460" t="s">
        <v>5</v>
      </c>
      <c r="H549" s="460" t="s">
        <v>29</v>
      </c>
      <c r="I549" s="348"/>
      <c r="J549" s="460" t="s">
        <v>66</v>
      </c>
      <c r="K549" s="524">
        <v>100</v>
      </c>
      <c r="L549" s="524"/>
      <c r="M549" s="348">
        <v>8</v>
      </c>
      <c r="N549" s="348">
        <v>8</v>
      </c>
      <c r="O549" s="351">
        <f t="shared" si="42"/>
        <v>1</v>
      </c>
      <c r="P549" s="349">
        <v>100</v>
      </c>
      <c r="Q549" s="352">
        <f t="shared" si="43"/>
        <v>1</v>
      </c>
      <c r="R549" s="350"/>
    </row>
    <row r="550" spans="1:18" s="92" customFormat="1">
      <c r="A550" s="519" t="s">
        <v>4</v>
      </c>
      <c r="B550" s="346" t="s">
        <v>3199</v>
      </c>
      <c r="C550" s="346" t="s">
        <v>1960</v>
      </c>
      <c r="D550" s="526" t="s">
        <v>137</v>
      </c>
      <c r="E550" s="346" t="s">
        <v>1936</v>
      </c>
      <c r="F550" s="389" t="s">
        <v>11</v>
      </c>
      <c r="G550" s="460" t="s">
        <v>5</v>
      </c>
      <c r="H550" s="460" t="s">
        <v>29</v>
      </c>
      <c r="I550" s="348"/>
      <c r="J550" s="460" t="s">
        <v>66</v>
      </c>
      <c r="K550" s="524">
        <v>100</v>
      </c>
      <c r="L550" s="524"/>
      <c r="M550" s="348">
        <v>650</v>
      </c>
      <c r="N550" s="348">
        <v>650</v>
      </c>
      <c r="O550" s="351">
        <f t="shared" si="42"/>
        <v>1</v>
      </c>
      <c r="P550" s="349">
        <v>100</v>
      </c>
      <c r="Q550" s="352">
        <f t="shared" si="43"/>
        <v>1</v>
      </c>
      <c r="R550" s="350" t="s">
        <v>3192</v>
      </c>
    </row>
    <row r="551" spans="1:18" s="92" customFormat="1">
      <c r="A551" s="519" t="s">
        <v>4</v>
      </c>
      <c r="B551" s="346" t="s">
        <v>3194</v>
      </c>
      <c r="C551" s="346" t="s">
        <v>692</v>
      </c>
      <c r="D551" s="526" t="s">
        <v>137</v>
      </c>
      <c r="E551" s="346" t="s">
        <v>1936</v>
      </c>
      <c r="F551" s="389" t="s">
        <v>11</v>
      </c>
      <c r="G551" s="460" t="s">
        <v>5</v>
      </c>
      <c r="H551" s="460" t="s">
        <v>29</v>
      </c>
      <c r="I551" s="348"/>
      <c r="J551" s="460" t="s">
        <v>66</v>
      </c>
      <c r="K551" s="524">
        <v>100</v>
      </c>
      <c r="L551" s="524"/>
      <c r="M551" s="348">
        <v>4</v>
      </c>
      <c r="N551" s="348">
        <v>4</v>
      </c>
      <c r="O551" s="351">
        <f t="shared" si="42"/>
        <v>1</v>
      </c>
      <c r="P551" s="349">
        <v>100</v>
      </c>
      <c r="Q551" s="352">
        <f t="shared" si="43"/>
        <v>1</v>
      </c>
      <c r="R551" s="350" t="s">
        <v>3192</v>
      </c>
    </row>
    <row r="552" spans="1:18" s="92" customFormat="1">
      <c r="A552" s="519" t="s">
        <v>4</v>
      </c>
      <c r="B552" s="346" t="s">
        <v>3200</v>
      </c>
      <c r="C552" s="346" t="s">
        <v>1961</v>
      </c>
      <c r="D552" s="526" t="s">
        <v>137</v>
      </c>
      <c r="E552" s="346" t="s">
        <v>1936</v>
      </c>
      <c r="F552" s="389" t="s">
        <v>11</v>
      </c>
      <c r="G552" s="460" t="s">
        <v>5</v>
      </c>
      <c r="H552" s="460" t="s">
        <v>29</v>
      </c>
      <c r="I552" s="348"/>
      <c r="J552" s="460" t="s">
        <v>66</v>
      </c>
      <c r="K552" s="524">
        <v>100</v>
      </c>
      <c r="L552" s="524"/>
      <c r="M552" s="348">
        <v>10</v>
      </c>
      <c r="N552" s="348">
        <v>10</v>
      </c>
      <c r="O552" s="351">
        <f t="shared" si="42"/>
        <v>1</v>
      </c>
      <c r="P552" s="349">
        <v>100</v>
      </c>
      <c r="Q552" s="352">
        <f t="shared" si="43"/>
        <v>1</v>
      </c>
      <c r="R552" s="350" t="s">
        <v>3192</v>
      </c>
    </row>
    <row r="553" spans="1:18" s="92" customFormat="1">
      <c r="A553" s="519" t="s">
        <v>4</v>
      </c>
      <c r="B553" s="346" t="s">
        <v>3201</v>
      </c>
      <c r="C553" s="346" t="s">
        <v>1962</v>
      </c>
      <c r="D553" s="526" t="s">
        <v>137</v>
      </c>
      <c r="E553" s="346" t="s">
        <v>1936</v>
      </c>
      <c r="F553" s="389" t="s">
        <v>11</v>
      </c>
      <c r="G553" s="460" t="s">
        <v>5</v>
      </c>
      <c r="H553" s="460" t="s">
        <v>29</v>
      </c>
      <c r="I553" s="348"/>
      <c r="J553" s="460" t="s">
        <v>66</v>
      </c>
      <c r="K553" s="524">
        <v>100</v>
      </c>
      <c r="L553" s="524"/>
      <c r="M553" s="348">
        <v>28</v>
      </c>
      <c r="N553" s="348">
        <v>28</v>
      </c>
      <c r="O553" s="351">
        <f t="shared" si="42"/>
        <v>1</v>
      </c>
      <c r="P553" s="349">
        <v>100</v>
      </c>
      <c r="Q553" s="352">
        <f t="shared" si="43"/>
        <v>1</v>
      </c>
      <c r="R553" s="350" t="s">
        <v>3192</v>
      </c>
    </row>
    <row r="554" spans="1:18" s="92" customFormat="1">
      <c r="A554" s="646" t="s">
        <v>4</v>
      </c>
      <c r="B554" s="346" t="s">
        <v>3193</v>
      </c>
      <c r="C554" s="346" t="s">
        <v>1963</v>
      </c>
      <c r="D554" s="526" t="s">
        <v>137</v>
      </c>
      <c r="E554" s="346" t="s">
        <v>1936</v>
      </c>
      <c r="F554" s="389" t="s">
        <v>11</v>
      </c>
      <c r="G554" s="460" t="s">
        <v>5</v>
      </c>
      <c r="H554" s="460" t="s">
        <v>29</v>
      </c>
      <c r="I554" s="348"/>
      <c r="J554" s="460" t="s">
        <v>66</v>
      </c>
      <c r="K554" s="524">
        <v>100</v>
      </c>
      <c r="L554" s="524"/>
      <c r="M554" s="348">
        <v>8</v>
      </c>
      <c r="N554" s="348">
        <v>8</v>
      </c>
      <c r="O554" s="351">
        <f t="shared" si="42"/>
        <v>1</v>
      </c>
      <c r="P554" s="349">
        <v>100</v>
      </c>
      <c r="Q554" s="352">
        <f t="shared" si="43"/>
        <v>1</v>
      </c>
      <c r="R554" s="350" t="s">
        <v>3192</v>
      </c>
    </row>
    <row r="555" spans="1:18" s="92" customFormat="1">
      <c r="A555" s="519" t="s">
        <v>4</v>
      </c>
      <c r="B555" s="346" t="s">
        <v>3193</v>
      </c>
      <c r="C555" s="346" t="s">
        <v>1766</v>
      </c>
      <c r="D555" s="526" t="s">
        <v>137</v>
      </c>
      <c r="E555" s="346" t="s">
        <v>1978</v>
      </c>
      <c r="F555" s="389" t="s">
        <v>11</v>
      </c>
      <c r="G555" s="460" t="s">
        <v>5</v>
      </c>
      <c r="H555" s="460" t="s">
        <v>29</v>
      </c>
      <c r="I555" s="348"/>
      <c r="J555" s="460" t="s">
        <v>66</v>
      </c>
      <c r="K555" s="524">
        <v>100</v>
      </c>
      <c r="L555" s="524"/>
      <c r="M555" s="348">
        <v>3</v>
      </c>
      <c r="N555" s="348">
        <v>3</v>
      </c>
      <c r="O555" s="351">
        <f>N555/M555</f>
        <v>1</v>
      </c>
      <c r="P555" s="349">
        <v>100</v>
      </c>
      <c r="Q555" s="352">
        <f>N555/(M555*K555/100)</f>
        <v>1</v>
      </c>
      <c r="R555" s="350" t="s">
        <v>3192</v>
      </c>
    </row>
    <row r="556" spans="1:18" s="92" customFormat="1">
      <c r="A556" s="519" t="s">
        <v>4</v>
      </c>
      <c r="B556" s="346" t="s">
        <v>3194</v>
      </c>
      <c r="C556" s="346" t="s">
        <v>1950</v>
      </c>
      <c r="D556" s="526" t="s">
        <v>137</v>
      </c>
      <c r="E556" s="346" t="s">
        <v>1978</v>
      </c>
      <c r="F556" s="389" t="s">
        <v>11</v>
      </c>
      <c r="G556" s="460" t="s">
        <v>5</v>
      </c>
      <c r="H556" s="460" t="s">
        <v>29</v>
      </c>
      <c r="I556" s="348"/>
      <c r="J556" s="460" t="s">
        <v>66</v>
      </c>
      <c r="K556" s="524">
        <v>100</v>
      </c>
      <c r="L556" s="524"/>
      <c r="M556" s="348">
        <v>83</v>
      </c>
      <c r="N556" s="348">
        <v>83</v>
      </c>
      <c r="O556" s="351">
        <f t="shared" ref="O556:O579" si="44">N556/M556</f>
        <v>1</v>
      </c>
      <c r="P556" s="349">
        <v>100</v>
      </c>
      <c r="Q556" s="352">
        <f t="shared" ref="Q556:Q579" si="45">N556/(M556*K556/100)</f>
        <v>1</v>
      </c>
      <c r="R556" s="350" t="s">
        <v>3192</v>
      </c>
    </row>
    <row r="557" spans="1:18" s="92" customFormat="1">
      <c r="A557" s="519" t="s">
        <v>4</v>
      </c>
      <c r="B557" s="346" t="s">
        <v>3195</v>
      </c>
      <c r="C557" s="346" t="s">
        <v>1950</v>
      </c>
      <c r="D557" s="526" t="s">
        <v>137</v>
      </c>
      <c r="E557" s="346" t="s">
        <v>1978</v>
      </c>
      <c r="F557" s="389" t="s">
        <v>11</v>
      </c>
      <c r="G557" s="460" t="s">
        <v>5</v>
      </c>
      <c r="H557" s="460" t="s">
        <v>29</v>
      </c>
      <c r="I557" s="348"/>
      <c r="J557" s="460" t="s">
        <v>66</v>
      </c>
      <c r="K557" s="524">
        <v>100</v>
      </c>
      <c r="L557" s="524"/>
      <c r="M557" s="348">
        <v>3</v>
      </c>
      <c r="N557" s="348">
        <v>3</v>
      </c>
      <c r="O557" s="351">
        <f t="shared" si="44"/>
        <v>1</v>
      </c>
      <c r="P557" s="349">
        <v>100</v>
      </c>
      <c r="Q557" s="352">
        <f t="shared" si="45"/>
        <v>1</v>
      </c>
      <c r="R557" s="350"/>
    </row>
    <row r="558" spans="1:18" s="92" customFormat="1">
      <c r="A558" s="519" t="s">
        <v>4</v>
      </c>
      <c r="B558" s="346" t="s">
        <v>3196</v>
      </c>
      <c r="C558" s="346" t="s">
        <v>1951</v>
      </c>
      <c r="D558" s="526" t="s">
        <v>137</v>
      </c>
      <c r="E558" s="346" t="s">
        <v>1978</v>
      </c>
      <c r="F558" s="389" t="s">
        <v>11</v>
      </c>
      <c r="G558" s="460" t="s">
        <v>5</v>
      </c>
      <c r="H558" s="460" t="s">
        <v>29</v>
      </c>
      <c r="I558" s="348"/>
      <c r="J558" s="460" t="s">
        <v>66</v>
      </c>
      <c r="K558" s="524">
        <v>100</v>
      </c>
      <c r="L558" s="524"/>
      <c r="M558" s="348">
        <v>25</v>
      </c>
      <c r="N558" s="348">
        <v>25</v>
      </c>
      <c r="O558" s="351">
        <f t="shared" si="44"/>
        <v>1</v>
      </c>
      <c r="P558" s="349">
        <v>100</v>
      </c>
      <c r="Q558" s="352">
        <f t="shared" si="45"/>
        <v>1</v>
      </c>
      <c r="R558" s="350"/>
    </row>
    <row r="559" spans="1:18" s="92" customFormat="1">
      <c r="A559" s="519" t="s">
        <v>4</v>
      </c>
      <c r="B559" s="346" t="s">
        <v>3193</v>
      </c>
      <c r="C559" s="346" t="s">
        <v>1951</v>
      </c>
      <c r="D559" s="526" t="s">
        <v>137</v>
      </c>
      <c r="E559" s="346" t="s">
        <v>1978</v>
      </c>
      <c r="F559" s="389" t="s">
        <v>11</v>
      </c>
      <c r="G559" s="460" t="s">
        <v>5</v>
      </c>
      <c r="H559" s="460" t="s">
        <v>29</v>
      </c>
      <c r="I559" s="348"/>
      <c r="J559" s="460" t="s">
        <v>66</v>
      </c>
      <c r="K559" s="524">
        <v>100</v>
      </c>
      <c r="L559" s="524"/>
      <c r="M559" s="348">
        <v>6</v>
      </c>
      <c r="N559" s="348">
        <v>6</v>
      </c>
      <c r="O559" s="351">
        <f t="shared" si="44"/>
        <v>1</v>
      </c>
      <c r="P559" s="349">
        <v>100</v>
      </c>
      <c r="Q559" s="352">
        <f t="shared" si="45"/>
        <v>1</v>
      </c>
      <c r="R559" s="350" t="s">
        <v>3192</v>
      </c>
    </row>
    <row r="560" spans="1:18" s="92" customFormat="1">
      <c r="A560" s="519" t="s">
        <v>4</v>
      </c>
      <c r="B560" s="346" t="s">
        <v>3195</v>
      </c>
      <c r="C560" s="346" t="s">
        <v>1951</v>
      </c>
      <c r="D560" s="526" t="s">
        <v>137</v>
      </c>
      <c r="E560" s="346" t="s">
        <v>1978</v>
      </c>
      <c r="F560" s="389" t="s">
        <v>11</v>
      </c>
      <c r="G560" s="460" t="s">
        <v>5</v>
      </c>
      <c r="H560" s="460" t="s">
        <v>29</v>
      </c>
      <c r="I560" s="348"/>
      <c r="J560" s="460" t="s">
        <v>66</v>
      </c>
      <c r="K560" s="524">
        <v>100</v>
      </c>
      <c r="L560" s="524"/>
      <c r="M560" s="348">
        <v>4</v>
      </c>
      <c r="N560" s="348">
        <v>4</v>
      </c>
      <c r="O560" s="351">
        <f t="shared" si="44"/>
        <v>1</v>
      </c>
      <c r="P560" s="349">
        <v>100</v>
      </c>
      <c r="Q560" s="352">
        <f t="shared" si="45"/>
        <v>1</v>
      </c>
      <c r="R560" s="350"/>
    </row>
    <row r="561" spans="1:18" s="92" customFormat="1">
      <c r="A561" s="519" t="s">
        <v>4</v>
      </c>
      <c r="B561" s="346" t="s">
        <v>3197</v>
      </c>
      <c r="C561" s="346" t="s">
        <v>1952</v>
      </c>
      <c r="D561" s="526" t="s">
        <v>137</v>
      </c>
      <c r="E561" s="346" t="s">
        <v>1978</v>
      </c>
      <c r="F561" s="389" t="s">
        <v>11</v>
      </c>
      <c r="G561" s="460" t="s">
        <v>5</v>
      </c>
      <c r="H561" s="460" t="s">
        <v>29</v>
      </c>
      <c r="I561" s="348"/>
      <c r="J561" s="460" t="s">
        <v>66</v>
      </c>
      <c r="K561" s="524">
        <v>100</v>
      </c>
      <c r="L561" s="524"/>
      <c r="M561" s="348">
        <v>72</v>
      </c>
      <c r="N561" s="348">
        <v>72</v>
      </c>
      <c r="O561" s="351">
        <f t="shared" si="44"/>
        <v>1</v>
      </c>
      <c r="P561" s="349">
        <v>100</v>
      </c>
      <c r="Q561" s="352">
        <f t="shared" si="45"/>
        <v>1</v>
      </c>
      <c r="R561" s="350"/>
    </row>
    <row r="562" spans="1:18" s="92" customFormat="1">
      <c r="A562" s="519" t="s">
        <v>4</v>
      </c>
      <c r="B562" s="346" t="s">
        <v>3194</v>
      </c>
      <c r="C562" s="346" t="s">
        <v>1952</v>
      </c>
      <c r="D562" s="526" t="s">
        <v>137</v>
      </c>
      <c r="E562" s="346" t="s">
        <v>1978</v>
      </c>
      <c r="F562" s="389" t="s">
        <v>11</v>
      </c>
      <c r="G562" s="460" t="s">
        <v>5</v>
      </c>
      <c r="H562" s="460" t="s">
        <v>29</v>
      </c>
      <c r="I562" s="348"/>
      <c r="J562" s="460" t="s">
        <v>66</v>
      </c>
      <c r="K562" s="524">
        <v>100</v>
      </c>
      <c r="L562" s="524"/>
      <c r="M562" s="348">
        <v>6</v>
      </c>
      <c r="N562" s="348">
        <v>6</v>
      </c>
      <c r="O562" s="351">
        <f t="shared" si="44"/>
        <v>1</v>
      </c>
      <c r="P562" s="349">
        <v>100</v>
      </c>
      <c r="Q562" s="352">
        <f t="shared" si="45"/>
        <v>1</v>
      </c>
      <c r="R562" s="350"/>
    </row>
    <row r="563" spans="1:18" s="92" customFormat="1">
      <c r="A563" s="519" t="s">
        <v>4</v>
      </c>
      <c r="B563" s="346" t="s">
        <v>3196</v>
      </c>
      <c r="C563" s="346" t="s">
        <v>1953</v>
      </c>
      <c r="D563" s="526" t="s">
        <v>137</v>
      </c>
      <c r="E563" s="346" t="s">
        <v>1978</v>
      </c>
      <c r="F563" s="389" t="s">
        <v>11</v>
      </c>
      <c r="G563" s="460" t="s">
        <v>5</v>
      </c>
      <c r="H563" s="460" t="s">
        <v>29</v>
      </c>
      <c r="I563" s="348"/>
      <c r="J563" s="460" t="s">
        <v>66</v>
      </c>
      <c r="K563" s="524">
        <v>100</v>
      </c>
      <c r="L563" s="524"/>
      <c r="M563" s="348">
        <v>4</v>
      </c>
      <c r="N563" s="348">
        <v>4</v>
      </c>
      <c r="O563" s="351">
        <f t="shared" si="44"/>
        <v>1</v>
      </c>
      <c r="P563" s="349">
        <v>100</v>
      </c>
      <c r="Q563" s="352">
        <f t="shared" si="45"/>
        <v>1</v>
      </c>
      <c r="R563" s="350"/>
    </row>
    <row r="564" spans="1:18" s="92" customFormat="1">
      <c r="A564" s="519" t="s">
        <v>4</v>
      </c>
      <c r="B564" s="346" t="s">
        <v>3194</v>
      </c>
      <c r="C564" s="346" t="s">
        <v>1765</v>
      </c>
      <c r="D564" s="526" t="s">
        <v>137</v>
      </c>
      <c r="E564" s="346" t="s">
        <v>1978</v>
      </c>
      <c r="F564" s="389" t="s">
        <v>11</v>
      </c>
      <c r="G564" s="460" t="s">
        <v>5</v>
      </c>
      <c r="H564" s="460" t="s">
        <v>29</v>
      </c>
      <c r="I564" s="348"/>
      <c r="J564" s="460" t="s">
        <v>66</v>
      </c>
      <c r="K564" s="524">
        <v>100</v>
      </c>
      <c r="L564" s="524"/>
      <c r="M564" s="348">
        <v>4</v>
      </c>
      <c r="N564" s="348">
        <v>4</v>
      </c>
      <c r="O564" s="351">
        <f t="shared" si="44"/>
        <v>1</v>
      </c>
      <c r="P564" s="349">
        <v>100</v>
      </c>
      <c r="Q564" s="352">
        <f t="shared" si="45"/>
        <v>1</v>
      </c>
      <c r="R564" s="350" t="s">
        <v>3192</v>
      </c>
    </row>
    <row r="565" spans="1:18" s="92" customFormat="1">
      <c r="A565" s="519" t="s">
        <v>4</v>
      </c>
      <c r="B565" s="346" t="s">
        <v>3194</v>
      </c>
      <c r="C565" s="346" t="s">
        <v>1954</v>
      </c>
      <c r="D565" s="526" t="s">
        <v>137</v>
      </c>
      <c r="E565" s="346" t="s">
        <v>1978</v>
      </c>
      <c r="F565" s="389" t="s">
        <v>11</v>
      </c>
      <c r="G565" s="460" t="s">
        <v>5</v>
      </c>
      <c r="H565" s="460" t="s">
        <v>29</v>
      </c>
      <c r="I565" s="348"/>
      <c r="J565" s="460" t="s">
        <v>66</v>
      </c>
      <c r="K565" s="524">
        <v>100</v>
      </c>
      <c r="L565" s="524"/>
      <c r="M565" s="348">
        <v>6</v>
      </c>
      <c r="N565" s="348">
        <v>6</v>
      </c>
      <c r="O565" s="351">
        <f t="shared" si="44"/>
        <v>1</v>
      </c>
      <c r="P565" s="349">
        <v>100</v>
      </c>
      <c r="Q565" s="352">
        <f t="shared" si="45"/>
        <v>1</v>
      </c>
      <c r="R565" s="350" t="s">
        <v>3192</v>
      </c>
    </row>
    <row r="566" spans="1:18" s="92" customFormat="1">
      <c r="A566" s="519" t="s">
        <v>4</v>
      </c>
      <c r="B566" s="346" t="s">
        <v>3198</v>
      </c>
      <c r="C566" s="346" t="s">
        <v>1954</v>
      </c>
      <c r="D566" s="526" t="s">
        <v>137</v>
      </c>
      <c r="E566" s="346" t="s">
        <v>1978</v>
      </c>
      <c r="F566" s="389" t="s">
        <v>11</v>
      </c>
      <c r="G566" s="460" t="s">
        <v>5</v>
      </c>
      <c r="H566" s="460" t="s">
        <v>29</v>
      </c>
      <c r="I566" s="348"/>
      <c r="J566" s="460" t="s">
        <v>66</v>
      </c>
      <c r="K566" s="524">
        <v>100</v>
      </c>
      <c r="L566" s="524"/>
      <c r="M566" s="348">
        <v>3</v>
      </c>
      <c r="N566" s="348">
        <v>3</v>
      </c>
      <c r="O566" s="351">
        <f t="shared" si="44"/>
        <v>1</v>
      </c>
      <c r="P566" s="349">
        <v>100</v>
      </c>
      <c r="Q566" s="352">
        <f t="shared" si="45"/>
        <v>1</v>
      </c>
      <c r="R566" s="350"/>
    </row>
    <row r="567" spans="1:18" s="92" customFormat="1">
      <c r="A567" s="519" t="s">
        <v>4</v>
      </c>
      <c r="B567" s="346" t="s">
        <v>3194</v>
      </c>
      <c r="C567" s="346" t="s">
        <v>1955</v>
      </c>
      <c r="D567" s="526" t="s">
        <v>137</v>
      </c>
      <c r="E567" s="346" t="s">
        <v>1978</v>
      </c>
      <c r="F567" s="389" t="s">
        <v>11</v>
      </c>
      <c r="G567" s="460" t="s">
        <v>5</v>
      </c>
      <c r="H567" s="460" t="s">
        <v>29</v>
      </c>
      <c r="I567" s="348"/>
      <c r="J567" s="460" t="s">
        <v>66</v>
      </c>
      <c r="K567" s="524">
        <v>100</v>
      </c>
      <c r="L567" s="524"/>
      <c r="M567" s="348">
        <v>10</v>
      </c>
      <c r="N567" s="348">
        <v>10</v>
      </c>
      <c r="O567" s="351">
        <f t="shared" si="44"/>
        <v>1</v>
      </c>
      <c r="P567" s="349">
        <v>100</v>
      </c>
      <c r="Q567" s="352">
        <f t="shared" si="45"/>
        <v>1</v>
      </c>
      <c r="R567" s="350"/>
    </row>
    <row r="568" spans="1:18" s="92" customFormat="1">
      <c r="A568" s="519" t="s">
        <v>4</v>
      </c>
      <c r="B568" s="346" t="s">
        <v>3193</v>
      </c>
      <c r="C568" s="346" t="s">
        <v>1955</v>
      </c>
      <c r="D568" s="526" t="s">
        <v>137</v>
      </c>
      <c r="E568" s="346" t="s">
        <v>1978</v>
      </c>
      <c r="F568" s="389" t="s">
        <v>11</v>
      </c>
      <c r="G568" s="460" t="s">
        <v>5</v>
      </c>
      <c r="H568" s="460" t="s">
        <v>29</v>
      </c>
      <c r="I568" s="348"/>
      <c r="J568" s="460" t="s">
        <v>66</v>
      </c>
      <c r="K568" s="524">
        <v>100</v>
      </c>
      <c r="L568" s="524"/>
      <c r="M568" s="348">
        <v>4</v>
      </c>
      <c r="N568" s="348">
        <v>4</v>
      </c>
      <c r="O568" s="351">
        <f t="shared" si="44"/>
        <v>1</v>
      </c>
      <c r="P568" s="349">
        <v>100</v>
      </c>
      <c r="Q568" s="352">
        <f t="shared" si="45"/>
        <v>1</v>
      </c>
      <c r="R568" s="350" t="s">
        <v>3192</v>
      </c>
    </row>
    <row r="569" spans="1:18" s="92" customFormat="1">
      <c r="A569" s="519" t="s">
        <v>4</v>
      </c>
      <c r="B569" s="346" t="s">
        <v>1957</v>
      </c>
      <c r="C569" s="346" t="s">
        <v>1956</v>
      </c>
      <c r="D569" s="526" t="s">
        <v>137</v>
      </c>
      <c r="E569" s="346" t="s">
        <v>1978</v>
      </c>
      <c r="F569" s="389" t="s">
        <v>11</v>
      </c>
      <c r="G569" s="460" t="s">
        <v>5</v>
      </c>
      <c r="H569" s="460" t="s">
        <v>29</v>
      </c>
      <c r="I569" s="348"/>
      <c r="J569" s="460" t="s">
        <v>66</v>
      </c>
      <c r="K569" s="524">
        <v>100</v>
      </c>
      <c r="L569" s="524"/>
      <c r="M569" s="348">
        <v>1950</v>
      </c>
      <c r="N569" s="348">
        <v>1950</v>
      </c>
      <c r="O569" s="351">
        <f t="shared" si="44"/>
        <v>1</v>
      </c>
      <c r="P569" s="349">
        <v>100</v>
      </c>
      <c r="Q569" s="352">
        <f t="shared" si="45"/>
        <v>1</v>
      </c>
      <c r="R569" s="350"/>
    </row>
    <row r="570" spans="1:18" s="92" customFormat="1">
      <c r="A570" s="519" t="s">
        <v>4</v>
      </c>
      <c r="B570" s="346" t="s">
        <v>1958</v>
      </c>
      <c r="C570" s="346" t="s">
        <v>1956</v>
      </c>
      <c r="D570" s="526" t="s">
        <v>137</v>
      </c>
      <c r="E570" s="346" t="s">
        <v>1978</v>
      </c>
      <c r="F570" s="389" t="s">
        <v>11</v>
      </c>
      <c r="G570" s="460" t="s">
        <v>5</v>
      </c>
      <c r="H570" s="460" t="s">
        <v>29</v>
      </c>
      <c r="I570" s="348"/>
      <c r="J570" s="460" t="s">
        <v>66</v>
      </c>
      <c r="K570" s="524">
        <v>100</v>
      </c>
      <c r="L570" s="524"/>
      <c r="M570" s="348">
        <v>12</v>
      </c>
      <c r="N570" s="348">
        <v>12</v>
      </c>
      <c r="O570" s="351">
        <f t="shared" si="44"/>
        <v>1</v>
      </c>
      <c r="P570" s="349">
        <v>100</v>
      </c>
      <c r="Q570" s="352">
        <f t="shared" si="45"/>
        <v>1</v>
      </c>
      <c r="R570" s="350"/>
    </row>
    <row r="571" spans="1:18" s="92" customFormat="1">
      <c r="A571" s="519" t="s">
        <v>4</v>
      </c>
      <c r="B571" s="346" t="s">
        <v>3199</v>
      </c>
      <c r="C571" s="346" t="s">
        <v>1956</v>
      </c>
      <c r="D571" s="526" t="s">
        <v>137</v>
      </c>
      <c r="E571" s="346" t="s">
        <v>1978</v>
      </c>
      <c r="F571" s="389" t="s">
        <v>11</v>
      </c>
      <c r="G571" s="460" t="s">
        <v>5</v>
      </c>
      <c r="H571" s="460" t="s">
        <v>29</v>
      </c>
      <c r="I571" s="348"/>
      <c r="J571" s="460" t="s">
        <v>66</v>
      </c>
      <c r="K571" s="524">
        <v>100</v>
      </c>
      <c r="L571" s="524"/>
      <c r="M571" s="348">
        <v>3</v>
      </c>
      <c r="N571" s="348">
        <v>3</v>
      </c>
      <c r="O571" s="351">
        <f t="shared" si="44"/>
        <v>1</v>
      </c>
      <c r="P571" s="349">
        <v>100</v>
      </c>
      <c r="Q571" s="352">
        <f t="shared" si="45"/>
        <v>1</v>
      </c>
      <c r="R571" s="350"/>
    </row>
    <row r="572" spans="1:18" s="92" customFormat="1">
      <c r="A572" s="519" t="s">
        <v>4</v>
      </c>
      <c r="B572" s="346" t="s">
        <v>1957</v>
      </c>
      <c r="C572" s="346" t="s">
        <v>1959</v>
      </c>
      <c r="D572" s="526" t="s">
        <v>137</v>
      </c>
      <c r="E572" s="346" t="s">
        <v>1978</v>
      </c>
      <c r="F572" s="389" t="s">
        <v>11</v>
      </c>
      <c r="G572" s="460" t="s">
        <v>5</v>
      </c>
      <c r="H572" s="460" t="s">
        <v>29</v>
      </c>
      <c r="I572" s="348"/>
      <c r="J572" s="460" t="s">
        <v>66</v>
      </c>
      <c r="K572" s="524">
        <v>100</v>
      </c>
      <c r="L572" s="524"/>
      <c r="M572" s="348">
        <v>41</v>
      </c>
      <c r="N572" s="348">
        <v>41</v>
      </c>
      <c r="O572" s="351">
        <f t="shared" si="44"/>
        <v>1</v>
      </c>
      <c r="P572" s="349">
        <v>100</v>
      </c>
      <c r="Q572" s="352">
        <f t="shared" si="45"/>
        <v>1</v>
      </c>
      <c r="R572" s="350"/>
    </row>
    <row r="573" spans="1:18" s="92" customFormat="1">
      <c r="A573" s="519" t="s">
        <v>4</v>
      </c>
      <c r="B573" s="346" t="s">
        <v>3200</v>
      </c>
      <c r="C573" s="346" t="s">
        <v>1959</v>
      </c>
      <c r="D573" s="526" t="s">
        <v>137</v>
      </c>
      <c r="E573" s="346" t="s">
        <v>1978</v>
      </c>
      <c r="F573" s="389" t="s">
        <v>11</v>
      </c>
      <c r="G573" s="460" t="s">
        <v>5</v>
      </c>
      <c r="H573" s="460" t="s">
        <v>29</v>
      </c>
      <c r="I573" s="348"/>
      <c r="J573" s="460" t="s">
        <v>66</v>
      </c>
      <c r="K573" s="524">
        <v>100</v>
      </c>
      <c r="L573" s="524"/>
      <c r="M573" s="348">
        <v>7</v>
      </c>
      <c r="N573" s="348">
        <v>7</v>
      </c>
      <c r="O573" s="351">
        <f t="shared" si="44"/>
        <v>1</v>
      </c>
      <c r="P573" s="349">
        <v>100</v>
      </c>
      <c r="Q573" s="352">
        <f t="shared" si="45"/>
        <v>1</v>
      </c>
      <c r="R573" s="350" t="s">
        <v>3192</v>
      </c>
    </row>
    <row r="574" spans="1:18" s="92" customFormat="1">
      <c r="A574" s="519" t="s">
        <v>4</v>
      </c>
      <c r="B574" s="346" t="s">
        <v>1957</v>
      </c>
      <c r="C574" s="346" t="s">
        <v>1960</v>
      </c>
      <c r="D574" s="526" t="s">
        <v>137</v>
      </c>
      <c r="E574" s="346" t="s">
        <v>1978</v>
      </c>
      <c r="F574" s="389" t="s">
        <v>11</v>
      </c>
      <c r="G574" s="460" t="s">
        <v>5</v>
      </c>
      <c r="H574" s="460" t="s">
        <v>29</v>
      </c>
      <c r="I574" s="348"/>
      <c r="J574" s="460" t="s">
        <v>66</v>
      </c>
      <c r="K574" s="524">
        <v>100</v>
      </c>
      <c r="L574" s="524"/>
      <c r="M574" s="348">
        <v>8</v>
      </c>
      <c r="N574" s="348">
        <v>8</v>
      </c>
      <c r="O574" s="351">
        <f t="shared" si="44"/>
        <v>1</v>
      </c>
      <c r="P574" s="349">
        <v>100</v>
      </c>
      <c r="Q574" s="352">
        <f t="shared" si="45"/>
        <v>1</v>
      </c>
      <c r="R574" s="350"/>
    </row>
    <row r="575" spans="1:18" s="92" customFormat="1">
      <c r="A575" s="519" t="s">
        <v>4</v>
      </c>
      <c r="B575" s="346" t="s">
        <v>3199</v>
      </c>
      <c r="C575" s="346" t="s">
        <v>1960</v>
      </c>
      <c r="D575" s="526" t="s">
        <v>137</v>
      </c>
      <c r="E575" s="346" t="s">
        <v>1978</v>
      </c>
      <c r="F575" s="389" t="s">
        <v>11</v>
      </c>
      <c r="G575" s="460" t="s">
        <v>5</v>
      </c>
      <c r="H575" s="460" t="s">
        <v>29</v>
      </c>
      <c r="I575" s="348"/>
      <c r="J575" s="460" t="s">
        <v>66</v>
      </c>
      <c r="K575" s="524">
        <v>100</v>
      </c>
      <c r="L575" s="524"/>
      <c r="M575" s="348">
        <v>650</v>
      </c>
      <c r="N575" s="348">
        <v>650</v>
      </c>
      <c r="O575" s="351">
        <f t="shared" si="44"/>
        <v>1</v>
      </c>
      <c r="P575" s="349">
        <v>100</v>
      </c>
      <c r="Q575" s="352">
        <f t="shared" si="45"/>
        <v>1</v>
      </c>
      <c r="R575" s="350" t="s">
        <v>3192</v>
      </c>
    </row>
    <row r="576" spans="1:18" s="92" customFormat="1">
      <c r="A576" s="519" t="s">
        <v>4</v>
      </c>
      <c r="B576" s="346" t="s">
        <v>3194</v>
      </c>
      <c r="C576" s="346" t="s">
        <v>692</v>
      </c>
      <c r="D576" s="526" t="s">
        <v>137</v>
      </c>
      <c r="E576" s="346" t="s">
        <v>1978</v>
      </c>
      <c r="F576" s="389" t="s">
        <v>11</v>
      </c>
      <c r="G576" s="460" t="s">
        <v>5</v>
      </c>
      <c r="H576" s="460" t="s">
        <v>29</v>
      </c>
      <c r="I576" s="348"/>
      <c r="J576" s="460" t="s">
        <v>66</v>
      </c>
      <c r="K576" s="524">
        <v>100</v>
      </c>
      <c r="L576" s="524"/>
      <c r="M576" s="348">
        <v>4</v>
      </c>
      <c r="N576" s="348">
        <v>4</v>
      </c>
      <c r="O576" s="351">
        <f t="shared" si="44"/>
        <v>1</v>
      </c>
      <c r="P576" s="349">
        <v>100</v>
      </c>
      <c r="Q576" s="352">
        <f t="shared" si="45"/>
        <v>1</v>
      </c>
      <c r="R576" s="350" t="s">
        <v>3192</v>
      </c>
    </row>
    <row r="577" spans="1:18" s="92" customFormat="1">
      <c r="A577" s="519" t="s">
        <v>4</v>
      </c>
      <c r="B577" s="346" t="s">
        <v>3200</v>
      </c>
      <c r="C577" s="346" t="s">
        <v>1961</v>
      </c>
      <c r="D577" s="526" t="s">
        <v>137</v>
      </c>
      <c r="E577" s="346" t="s">
        <v>1978</v>
      </c>
      <c r="F577" s="389" t="s">
        <v>11</v>
      </c>
      <c r="G577" s="460" t="s">
        <v>5</v>
      </c>
      <c r="H577" s="460" t="s">
        <v>29</v>
      </c>
      <c r="I577" s="348"/>
      <c r="J577" s="460" t="s">
        <v>66</v>
      </c>
      <c r="K577" s="524">
        <v>100</v>
      </c>
      <c r="L577" s="524"/>
      <c r="M577" s="348">
        <v>10</v>
      </c>
      <c r="N577" s="348">
        <v>10</v>
      </c>
      <c r="O577" s="351">
        <f t="shared" si="44"/>
        <v>1</v>
      </c>
      <c r="P577" s="349">
        <v>100</v>
      </c>
      <c r="Q577" s="352">
        <f t="shared" si="45"/>
        <v>1</v>
      </c>
      <c r="R577" s="350" t="s">
        <v>3192</v>
      </c>
    </row>
    <row r="578" spans="1:18" s="92" customFormat="1">
      <c r="A578" s="519" t="s">
        <v>4</v>
      </c>
      <c r="B578" s="346" t="s">
        <v>3201</v>
      </c>
      <c r="C578" s="346" t="s">
        <v>1962</v>
      </c>
      <c r="D578" s="526" t="s">
        <v>137</v>
      </c>
      <c r="E578" s="346" t="s">
        <v>1978</v>
      </c>
      <c r="F578" s="389" t="s">
        <v>11</v>
      </c>
      <c r="G578" s="460" t="s">
        <v>5</v>
      </c>
      <c r="H578" s="460" t="s">
        <v>29</v>
      </c>
      <c r="I578" s="348"/>
      <c r="J578" s="460" t="s">
        <v>66</v>
      </c>
      <c r="K578" s="524">
        <v>100</v>
      </c>
      <c r="L578" s="524"/>
      <c r="M578" s="348">
        <v>28</v>
      </c>
      <c r="N578" s="348">
        <v>28</v>
      </c>
      <c r="O578" s="351">
        <f t="shared" si="44"/>
        <v>1</v>
      </c>
      <c r="P578" s="349">
        <v>100</v>
      </c>
      <c r="Q578" s="352">
        <f t="shared" si="45"/>
        <v>1</v>
      </c>
      <c r="R578" s="350" t="s">
        <v>3192</v>
      </c>
    </row>
    <row r="579" spans="1:18" s="92" customFormat="1">
      <c r="A579" s="646" t="s">
        <v>4</v>
      </c>
      <c r="B579" s="346" t="s">
        <v>3193</v>
      </c>
      <c r="C579" s="346" t="s">
        <v>1963</v>
      </c>
      <c r="D579" s="526" t="s">
        <v>137</v>
      </c>
      <c r="E579" s="346" t="s">
        <v>1978</v>
      </c>
      <c r="F579" s="389" t="s">
        <v>11</v>
      </c>
      <c r="G579" s="460" t="s">
        <v>5</v>
      </c>
      <c r="H579" s="460" t="s">
        <v>29</v>
      </c>
      <c r="I579" s="348"/>
      <c r="J579" s="460" t="s">
        <v>66</v>
      </c>
      <c r="K579" s="524">
        <v>100</v>
      </c>
      <c r="L579" s="524"/>
      <c r="M579" s="348">
        <v>8</v>
      </c>
      <c r="N579" s="348">
        <v>8</v>
      </c>
      <c r="O579" s="351">
        <f t="shared" si="44"/>
        <v>1</v>
      </c>
      <c r="P579" s="349">
        <v>100</v>
      </c>
      <c r="Q579" s="352">
        <f t="shared" si="45"/>
        <v>1</v>
      </c>
      <c r="R579" s="350" t="s">
        <v>3192</v>
      </c>
    </row>
    <row r="580" spans="1:18" s="92" customFormat="1">
      <c r="A580" s="519" t="s">
        <v>4</v>
      </c>
      <c r="B580" s="346" t="s">
        <v>3193</v>
      </c>
      <c r="C580" s="346" t="s">
        <v>1766</v>
      </c>
      <c r="D580" s="526" t="s">
        <v>137</v>
      </c>
      <c r="E580" s="346" t="s">
        <v>1979</v>
      </c>
      <c r="F580" s="389" t="s">
        <v>11</v>
      </c>
      <c r="G580" s="460" t="s">
        <v>5</v>
      </c>
      <c r="H580" s="460" t="s">
        <v>29</v>
      </c>
      <c r="I580" s="348"/>
      <c r="J580" s="460" t="s">
        <v>66</v>
      </c>
      <c r="K580" s="524">
        <v>100</v>
      </c>
      <c r="L580" s="524"/>
      <c r="M580" s="348">
        <v>3</v>
      </c>
      <c r="N580" s="348">
        <v>3</v>
      </c>
      <c r="O580" s="351">
        <f>N580/M580</f>
        <v>1</v>
      </c>
      <c r="P580" s="349">
        <v>100</v>
      </c>
      <c r="Q580" s="352">
        <f>N580/(M580*K580/100)</f>
        <v>1</v>
      </c>
      <c r="R580" s="350" t="s">
        <v>3192</v>
      </c>
    </row>
    <row r="581" spans="1:18" s="92" customFormat="1">
      <c r="A581" s="519" t="s">
        <v>4</v>
      </c>
      <c r="B581" s="346" t="s">
        <v>3194</v>
      </c>
      <c r="C581" s="346" t="s">
        <v>1950</v>
      </c>
      <c r="D581" s="526" t="s">
        <v>137</v>
      </c>
      <c r="E581" s="346" t="s">
        <v>1979</v>
      </c>
      <c r="F581" s="389" t="s">
        <v>11</v>
      </c>
      <c r="G581" s="460" t="s">
        <v>5</v>
      </c>
      <c r="H581" s="460" t="s">
        <v>29</v>
      </c>
      <c r="I581" s="348"/>
      <c r="J581" s="460" t="s">
        <v>66</v>
      </c>
      <c r="K581" s="524">
        <v>100</v>
      </c>
      <c r="L581" s="524"/>
      <c r="M581" s="348">
        <v>83</v>
      </c>
      <c r="N581" s="348">
        <v>83</v>
      </c>
      <c r="O581" s="351">
        <f t="shared" ref="O581:O604" si="46">N581/M581</f>
        <v>1</v>
      </c>
      <c r="P581" s="349">
        <v>100</v>
      </c>
      <c r="Q581" s="352">
        <f t="shared" ref="Q581:Q604" si="47">N581/(M581*K581/100)</f>
        <v>1</v>
      </c>
      <c r="R581" s="350" t="s">
        <v>3192</v>
      </c>
    </row>
    <row r="582" spans="1:18" s="92" customFormat="1">
      <c r="A582" s="519" t="s">
        <v>4</v>
      </c>
      <c r="B582" s="346" t="s">
        <v>3195</v>
      </c>
      <c r="C582" s="346" t="s">
        <v>1950</v>
      </c>
      <c r="D582" s="526" t="s">
        <v>137</v>
      </c>
      <c r="E582" s="346" t="s">
        <v>1979</v>
      </c>
      <c r="F582" s="389" t="s">
        <v>11</v>
      </c>
      <c r="G582" s="460" t="s">
        <v>5</v>
      </c>
      <c r="H582" s="460" t="s">
        <v>29</v>
      </c>
      <c r="I582" s="348"/>
      <c r="J582" s="460" t="s">
        <v>66</v>
      </c>
      <c r="K582" s="524">
        <v>100</v>
      </c>
      <c r="L582" s="524"/>
      <c r="M582" s="348">
        <v>3</v>
      </c>
      <c r="N582" s="348">
        <v>3</v>
      </c>
      <c r="O582" s="351">
        <f t="shared" si="46"/>
        <v>1</v>
      </c>
      <c r="P582" s="349">
        <v>100</v>
      </c>
      <c r="Q582" s="352">
        <f t="shared" si="47"/>
        <v>1</v>
      </c>
      <c r="R582" s="350"/>
    </row>
    <row r="583" spans="1:18" s="92" customFormat="1">
      <c r="A583" s="519" t="s">
        <v>4</v>
      </c>
      <c r="B583" s="346" t="s">
        <v>3196</v>
      </c>
      <c r="C583" s="346" t="s">
        <v>1951</v>
      </c>
      <c r="D583" s="526" t="s">
        <v>137</v>
      </c>
      <c r="E583" s="346" t="s">
        <v>1979</v>
      </c>
      <c r="F583" s="389" t="s">
        <v>11</v>
      </c>
      <c r="G583" s="460" t="s">
        <v>5</v>
      </c>
      <c r="H583" s="460" t="s">
        <v>29</v>
      </c>
      <c r="I583" s="348"/>
      <c r="J583" s="460" t="s">
        <v>66</v>
      </c>
      <c r="K583" s="524">
        <v>100</v>
      </c>
      <c r="L583" s="524"/>
      <c r="M583" s="348">
        <v>25</v>
      </c>
      <c r="N583" s="348">
        <v>25</v>
      </c>
      <c r="O583" s="351">
        <f t="shared" si="46"/>
        <v>1</v>
      </c>
      <c r="P583" s="349">
        <v>100</v>
      </c>
      <c r="Q583" s="352">
        <f t="shared" si="47"/>
        <v>1</v>
      </c>
      <c r="R583" s="350"/>
    </row>
    <row r="584" spans="1:18" s="92" customFormat="1">
      <c r="A584" s="519" t="s">
        <v>4</v>
      </c>
      <c r="B584" s="346" t="s">
        <v>3193</v>
      </c>
      <c r="C584" s="346" t="s">
        <v>1951</v>
      </c>
      <c r="D584" s="526" t="s">
        <v>137</v>
      </c>
      <c r="E584" s="346" t="s">
        <v>1979</v>
      </c>
      <c r="F584" s="389" t="s">
        <v>11</v>
      </c>
      <c r="G584" s="460" t="s">
        <v>5</v>
      </c>
      <c r="H584" s="460" t="s">
        <v>29</v>
      </c>
      <c r="I584" s="348"/>
      <c r="J584" s="460" t="s">
        <v>66</v>
      </c>
      <c r="K584" s="524">
        <v>100</v>
      </c>
      <c r="L584" s="524"/>
      <c r="M584" s="348">
        <v>6</v>
      </c>
      <c r="N584" s="348">
        <v>6</v>
      </c>
      <c r="O584" s="351">
        <f t="shared" si="46"/>
        <v>1</v>
      </c>
      <c r="P584" s="349">
        <v>100</v>
      </c>
      <c r="Q584" s="352">
        <f t="shared" si="47"/>
        <v>1</v>
      </c>
      <c r="R584" s="350" t="s">
        <v>3192</v>
      </c>
    </row>
    <row r="585" spans="1:18" s="92" customFormat="1">
      <c r="A585" s="519" t="s">
        <v>4</v>
      </c>
      <c r="B585" s="346" t="s">
        <v>3195</v>
      </c>
      <c r="C585" s="346" t="s">
        <v>1951</v>
      </c>
      <c r="D585" s="526" t="s">
        <v>137</v>
      </c>
      <c r="E585" s="346" t="s">
        <v>1979</v>
      </c>
      <c r="F585" s="389" t="s">
        <v>11</v>
      </c>
      <c r="G585" s="460" t="s">
        <v>5</v>
      </c>
      <c r="H585" s="460" t="s">
        <v>29</v>
      </c>
      <c r="I585" s="348"/>
      <c r="J585" s="460" t="s">
        <v>66</v>
      </c>
      <c r="K585" s="524">
        <v>100</v>
      </c>
      <c r="L585" s="524"/>
      <c r="M585" s="348">
        <v>4</v>
      </c>
      <c r="N585" s="348">
        <v>4</v>
      </c>
      <c r="O585" s="351">
        <f t="shared" si="46"/>
        <v>1</v>
      </c>
      <c r="P585" s="349">
        <v>100</v>
      </c>
      <c r="Q585" s="352">
        <f t="shared" si="47"/>
        <v>1</v>
      </c>
      <c r="R585" s="350"/>
    </row>
    <row r="586" spans="1:18" s="92" customFormat="1">
      <c r="A586" s="519" t="s">
        <v>4</v>
      </c>
      <c r="B586" s="346" t="s">
        <v>3197</v>
      </c>
      <c r="C586" s="346" t="s">
        <v>1952</v>
      </c>
      <c r="D586" s="526" t="s">
        <v>137</v>
      </c>
      <c r="E586" s="346" t="s">
        <v>1979</v>
      </c>
      <c r="F586" s="389" t="s">
        <v>11</v>
      </c>
      <c r="G586" s="460" t="s">
        <v>5</v>
      </c>
      <c r="H586" s="460" t="s">
        <v>29</v>
      </c>
      <c r="I586" s="348"/>
      <c r="J586" s="460" t="s">
        <v>66</v>
      </c>
      <c r="K586" s="524">
        <v>100</v>
      </c>
      <c r="L586" s="524"/>
      <c r="M586" s="348">
        <v>72</v>
      </c>
      <c r="N586" s="348">
        <v>72</v>
      </c>
      <c r="O586" s="351">
        <f t="shared" si="46"/>
        <v>1</v>
      </c>
      <c r="P586" s="349">
        <v>100</v>
      </c>
      <c r="Q586" s="352">
        <f t="shared" si="47"/>
        <v>1</v>
      </c>
      <c r="R586" s="350"/>
    </row>
    <row r="587" spans="1:18" s="92" customFormat="1">
      <c r="A587" s="519" t="s">
        <v>4</v>
      </c>
      <c r="B587" s="346" t="s">
        <v>3194</v>
      </c>
      <c r="C587" s="346" t="s">
        <v>1952</v>
      </c>
      <c r="D587" s="526" t="s">
        <v>137</v>
      </c>
      <c r="E587" s="346" t="s">
        <v>1979</v>
      </c>
      <c r="F587" s="389" t="s">
        <v>11</v>
      </c>
      <c r="G587" s="460" t="s">
        <v>5</v>
      </c>
      <c r="H587" s="460" t="s">
        <v>29</v>
      </c>
      <c r="I587" s="348"/>
      <c r="J587" s="460" t="s">
        <v>66</v>
      </c>
      <c r="K587" s="524">
        <v>100</v>
      </c>
      <c r="L587" s="524"/>
      <c r="M587" s="348">
        <v>6</v>
      </c>
      <c r="N587" s="348">
        <v>6</v>
      </c>
      <c r="O587" s="351">
        <f t="shared" si="46"/>
        <v>1</v>
      </c>
      <c r="P587" s="349">
        <v>100</v>
      </c>
      <c r="Q587" s="352">
        <f t="shared" si="47"/>
        <v>1</v>
      </c>
      <c r="R587" s="350"/>
    </row>
    <row r="588" spans="1:18" s="92" customFormat="1">
      <c r="A588" s="519" t="s">
        <v>4</v>
      </c>
      <c r="B588" s="346" t="s">
        <v>3196</v>
      </c>
      <c r="C588" s="346" t="s">
        <v>1953</v>
      </c>
      <c r="D588" s="526" t="s">
        <v>137</v>
      </c>
      <c r="E588" s="346" t="s">
        <v>1979</v>
      </c>
      <c r="F588" s="389" t="s">
        <v>11</v>
      </c>
      <c r="G588" s="460" t="s">
        <v>5</v>
      </c>
      <c r="H588" s="460" t="s">
        <v>29</v>
      </c>
      <c r="I588" s="348"/>
      <c r="J588" s="460" t="s">
        <v>66</v>
      </c>
      <c r="K588" s="524">
        <v>100</v>
      </c>
      <c r="L588" s="524"/>
      <c r="M588" s="348">
        <v>4</v>
      </c>
      <c r="N588" s="348">
        <v>4</v>
      </c>
      <c r="O588" s="351">
        <f t="shared" si="46"/>
        <v>1</v>
      </c>
      <c r="P588" s="349">
        <v>100</v>
      </c>
      <c r="Q588" s="352">
        <f t="shared" si="47"/>
        <v>1</v>
      </c>
      <c r="R588" s="350"/>
    </row>
    <row r="589" spans="1:18" s="92" customFormat="1">
      <c r="A589" s="519" t="s">
        <v>4</v>
      </c>
      <c r="B589" s="346" t="s">
        <v>3194</v>
      </c>
      <c r="C589" s="346" t="s">
        <v>1765</v>
      </c>
      <c r="D589" s="526" t="s">
        <v>137</v>
      </c>
      <c r="E589" s="346" t="s">
        <v>1979</v>
      </c>
      <c r="F589" s="389" t="s">
        <v>11</v>
      </c>
      <c r="G589" s="460" t="s">
        <v>5</v>
      </c>
      <c r="H589" s="460" t="s">
        <v>29</v>
      </c>
      <c r="I589" s="348"/>
      <c r="J589" s="460" t="s">
        <v>66</v>
      </c>
      <c r="K589" s="524">
        <v>100</v>
      </c>
      <c r="L589" s="524"/>
      <c r="M589" s="348">
        <v>4</v>
      </c>
      <c r="N589" s="348">
        <v>4</v>
      </c>
      <c r="O589" s="351">
        <f t="shared" si="46"/>
        <v>1</v>
      </c>
      <c r="P589" s="349">
        <v>100</v>
      </c>
      <c r="Q589" s="352">
        <f t="shared" si="47"/>
        <v>1</v>
      </c>
      <c r="R589" s="350" t="s">
        <v>3192</v>
      </c>
    </row>
    <row r="590" spans="1:18" s="92" customFormat="1">
      <c r="A590" s="519" t="s">
        <v>4</v>
      </c>
      <c r="B590" s="346" t="s">
        <v>3194</v>
      </c>
      <c r="C590" s="346" t="s">
        <v>1954</v>
      </c>
      <c r="D590" s="526" t="s">
        <v>137</v>
      </c>
      <c r="E590" s="346" t="s">
        <v>1979</v>
      </c>
      <c r="F590" s="389" t="s">
        <v>11</v>
      </c>
      <c r="G590" s="460" t="s">
        <v>5</v>
      </c>
      <c r="H590" s="460" t="s">
        <v>29</v>
      </c>
      <c r="I590" s="348"/>
      <c r="J590" s="460" t="s">
        <v>66</v>
      </c>
      <c r="K590" s="524">
        <v>100</v>
      </c>
      <c r="L590" s="524"/>
      <c r="M590" s="348">
        <v>6</v>
      </c>
      <c r="N590" s="348">
        <v>6</v>
      </c>
      <c r="O590" s="351">
        <f t="shared" si="46"/>
        <v>1</v>
      </c>
      <c r="P590" s="349">
        <v>100</v>
      </c>
      <c r="Q590" s="352">
        <f t="shared" si="47"/>
        <v>1</v>
      </c>
      <c r="R590" s="350" t="s">
        <v>3192</v>
      </c>
    </row>
    <row r="591" spans="1:18" s="92" customFormat="1">
      <c r="A591" s="519" t="s">
        <v>4</v>
      </c>
      <c r="B591" s="346" t="s">
        <v>3198</v>
      </c>
      <c r="C591" s="346" t="s">
        <v>1954</v>
      </c>
      <c r="D591" s="526" t="s">
        <v>137</v>
      </c>
      <c r="E591" s="346" t="s">
        <v>1979</v>
      </c>
      <c r="F591" s="389" t="s">
        <v>11</v>
      </c>
      <c r="G591" s="460" t="s">
        <v>5</v>
      </c>
      <c r="H591" s="460" t="s">
        <v>29</v>
      </c>
      <c r="I591" s="348"/>
      <c r="J591" s="460" t="s">
        <v>66</v>
      </c>
      <c r="K591" s="524">
        <v>100</v>
      </c>
      <c r="L591" s="524"/>
      <c r="M591" s="348">
        <v>3</v>
      </c>
      <c r="N591" s="348">
        <v>3</v>
      </c>
      <c r="O591" s="351">
        <f t="shared" si="46"/>
        <v>1</v>
      </c>
      <c r="P591" s="349">
        <v>100</v>
      </c>
      <c r="Q591" s="352">
        <f t="shared" si="47"/>
        <v>1</v>
      </c>
      <c r="R591" s="350"/>
    </row>
    <row r="592" spans="1:18" s="92" customFormat="1">
      <c r="A592" s="519" t="s">
        <v>4</v>
      </c>
      <c r="B592" s="346" t="s">
        <v>3194</v>
      </c>
      <c r="C592" s="346" t="s">
        <v>1955</v>
      </c>
      <c r="D592" s="526" t="s">
        <v>137</v>
      </c>
      <c r="E592" s="346" t="s">
        <v>1979</v>
      </c>
      <c r="F592" s="389" t="s">
        <v>11</v>
      </c>
      <c r="G592" s="460" t="s">
        <v>5</v>
      </c>
      <c r="H592" s="460" t="s">
        <v>29</v>
      </c>
      <c r="I592" s="348"/>
      <c r="J592" s="460" t="s">
        <v>66</v>
      </c>
      <c r="K592" s="524">
        <v>100</v>
      </c>
      <c r="L592" s="524"/>
      <c r="M592" s="348">
        <v>10</v>
      </c>
      <c r="N592" s="348">
        <v>10</v>
      </c>
      <c r="O592" s="351">
        <f t="shared" si="46"/>
        <v>1</v>
      </c>
      <c r="P592" s="349">
        <v>100</v>
      </c>
      <c r="Q592" s="352">
        <f t="shared" si="47"/>
        <v>1</v>
      </c>
      <c r="R592" s="350"/>
    </row>
    <row r="593" spans="1:18" s="92" customFormat="1">
      <c r="A593" s="519" t="s">
        <v>4</v>
      </c>
      <c r="B593" s="346" t="s">
        <v>3193</v>
      </c>
      <c r="C593" s="346" t="s">
        <v>1955</v>
      </c>
      <c r="D593" s="526" t="s">
        <v>137</v>
      </c>
      <c r="E593" s="346" t="s">
        <v>1979</v>
      </c>
      <c r="F593" s="389" t="s">
        <v>11</v>
      </c>
      <c r="G593" s="460" t="s">
        <v>5</v>
      </c>
      <c r="H593" s="460" t="s">
        <v>29</v>
      </c>
      <c r="I593" s="348"/>
      <c r="J593" s="460" t="s">
        <v>66</v>
      </c>
      <c r="K593" s="524">
        <v>100</v>
      </c>
      <c r="L593" s="524"/>
      <c r="M593" s="348">
        <v>4</v>
      </c>
      <c r="N593" s="348">
        <v>4</v>
      </c>
      <c r="O593" s="351">
        <f t="shared" si="46"/>
        <v>1</v>
      </c>
      <c r="P593" s="349">
        <v>100</v>
      </c>
      <c r="Q593" s="352">
        <f t="shared" si="47"/>
        <v>1</v>
      </c>
      <c r="R593" s="350" t="s">
        <v>3192</v>
      </c>
    </row>
    <row r="594" spans="1:18" s="92" customFormat="1">
      <c r="A594" s="519" t="s">
        <v>4</v>
      </c>
      <c r="B594" s="346" t="s">
        <v>1957</v>
      </c>
      <c r="C594" s="346" t="s">
        <v>1956</v>
      </c>
      <c r="D594" s="526" t="s">
        <v>137</v>
      </c>
      <c r="E594" s="346" t="s">
        <v>1979</v>
      </c>
      <c r="F594" s="389" t="s">
        <v>11</v>
      </c>
      <c r="G594" s="460" t="s">
        <v>5</v>
      </c>
      <c r="H594" s="460" t="s">
        <v>29</v>
      </c>
      <c r="I594" s="348"/>
      <c r="J594" s="460" t="s">
        <v>66</v>
      </c>
      <c r="K594" s="524">
        <v>100</v>
      </c>
      <c r="L594" s="524"/>
      <c r="M594" s="348">
        <v>1950</v>
      </c>
      <c r="N594" s="348">
        <v>1950</v>
      </c>
      <c r="O594" s="351">
        <f t="shared" si="46"/>
        <v>1</v>
      </c>
      <c r="P594" s="349">
        <v>100</v>
      </c>
      <c r="Q594" s="352">
        <f t="shared" si="47"/>
        <v>1</v>
      </c>
      <c r="R594" s="350"/>
    </row>
    <row r="595" spans="1:18" s="92" customFormat="1">
      <c r="A595" s="519" t="s">
        <v>4</v>
      </c>
      <c r="B595" s="346" t="s">
        <v>1958</v>
      </c>
      <c r="C595" s="346" t="s">
        <v>1956</v>
      </c>
      <c r="D595" s="526" t="s">
        <v>137</v>
      </c>
      <c r="E595" s="346" t="s">
        <v>1979</v>
      </c>
      <c r="F595" s="389" t="s">
        <v>11</v>
      </c>
      <c r="G595" s="460" t="s">
        <v>5</v>
      </c>
      <c r="H595" s="460" t="s">
        <v>29</v>
      </c>
      <c r="I595" s="348"/>
      <c r="J595" s="460" t="s">
        <v>66</v>
      </c>
      <c r="K595" s="524">
        <v>100</v>
      </c>
      <c r="L595" s="524"/>
      <c r="M595" s="348">
        <v>12</v>
      </c>
      <c r="N595" s="348">
        <v>12</v>
      </c>
      <c r="O595" s="351">
        <f t="shared" si="46"/>
        <v>1</v>
      </c>
      <c r="P595" s="349">
        <v>100</v>
      </c>
      <c r="Q595" s="352">
        <f t="shared" si="47"/>
        <v>1</v>
      </c>
      <c r="R595" s="350"/>
    </row>
    <row r="596" spans="1:18" s="92" customFormat="1">
      <c r="A596" s="519" t="s">
        <v>4</v>
      </c>
      <c r="B596" s="346" t="s">
        <v>3199</v>
      </c>
      <c r="C596" s="346" t="s">
        <v>1956</v>
      </c>
      <c r="D596" s="526" t="s">
        <v>137</v>
      </c>
      <c r="E596" s="346" t="s">
        <v>1979</v>
      </c>
      <c r="F596" s="389" t="s">
        <v>11</v>
      </c>
      <c r="G596" s="460" t="s">
        <v>5</v>
      </c>
      <c r="H596" s="460" t="s">
        <v>29</v>
      </c>
      <c r="I596" s="348"/>
      <c r="J596" s="460" t="s">
        <v>66</v>
      </c>
      <c r="K596" s="524">
        <v>100</v>
      </c>
      <c r="L596" s="524"/>
      <c r="M596" s="348">
        <v>3</v>
      </c>
      <c r="N596" s="348">
        <v>3</v>
      </c>
      <c r="O596" s="351">
        <f t="shared" si="46"/>
        <v>1</v>
      </c>
      <c r="P596" s="349">
        <v>100</v>
      </c>
      <c r="Q596" s="352">
        <f t="shared" si="47"/>
        <v>1</v>
      </c>
      <c r="R596" s="350"/>
    </row>
    <row r="597" spans="1:18" s="92" customFormat="1">
      <c r="A597" s="519" t="s">
        <v>4</v>
      </c>
      <c r="B597" s="346" t="s">
        <v>1957</v>
      </c>
      <c r="C597" s="346" t="s">
        <v>1959</v>
      </c>
      <c r="D597" s="526" t="s">
        <v>137</v>
      </c>
      <c r="E597" s="346" t="s">
        <v>1979</v>
      </c>
      <c r="F597" s="389" t="s">
        <v>11</v>
      </c>
      <c r="G597" s="460" t="s">
        <v>5</v>
      </c>
      <c r="H597" s="460" t="s">
        <v>29</v>
      </c>
      <c r="I597" s="348"/>
      <c r="J597" s="460" t="s">
        <v>66</v>
      </c>
      <c r="K597" s="524">
        <v>100</v>
      </c>
      <c r="L597" s="524"/>
      <c r="M597" s="348">
        <v>41</v>
      </c>
      <c r="N597" s="348">
        <v>41</v>
      </c>
      <c r="O597" s="351">
        <f t="shared" si="46"/>
        <v>1</v>
      </c>
      <c r="P597" s="349">
        <v>100</v>
      </c>
      <c r="Q597" s="352">
        <f t="shared" si="47"/>
        <v>1</v>
      </c>
      <c r="R597" s="350"/>
    </row>
    <row r="598" spans="1:18" s="92" customFormat="1">
      <c r="A598" s="519" t="s">
        <v>4</v>
      </c>
      <c r="B598" s="346" t="s">
        <v>3200</v>
      </c>
      <c r="C598" s="346" t="s">
        <v>1959</v>
      </c>
      <c r="D598" s="526" t="s">
        <v>137</v>
      </c>
      <c r="E598" s="346" t="s">
        <v>1979</v>
      </c>
      <c r="F598" s="389" t="s">
        <v>11</v>
      </c>
      <c r="G598" s="460" t="s">
        <v>5</v>
      </c>
      <c r="H598" s="460" t="s">
        <v>29</v>
      </c>
      <c r="I598" s="348"/>
      <c r="J598" s="460" t="s">
        <v>66</v>
      </c>
      <c r="K598" s="524">
        <v>100</v>
      </c>
      <c r="L598" s="524"/>
      <c r="M598" s="348">
        <v>7</v>
      </c>
      <c r="N598" s="348">
        <v>7</v>
      </c>
      <c r="O598" s="351">
        <f t="shared" si="46"/>
        <v>1</v>
      </c>
      <c r="P598" s="349">
        <v>100</v>
      </c>
      <c r="Q598" s="352">
        <f t="shared" si="47"/>
        <v>1</v>
      </c>
      <c r="R598" s="350" t="s">
        <v>3192</v>
      </c>
    </row>
    <row r="599" spans="1:18" s="92" customFormat="1">
      <c r="A599" s="519" t="s">
        <v>4</v>
      </c>
      <c r="B599" s="346" t="s">
        <v>1957</v>
      </c>
      <c r="C599" s="346" t="s">
        <v>1960</v>
      </c>
      <c r="D599" s="526" t="s">
        <v>137</v>
      </c>
      <c r="E599" s="346" t="s">
        <v>1979</v>
      </c>
      <c r="F599" s="389" t="s">
        <v>11</v>
      </c>
      <c r="G599" s="460" t="s">
        <v>5</v>
      </c>
      <c r="H599" s="460" t="s">
        <v>29</v>
      </c>
      <c r="I599" s="348"/>
      <c r="J599" s="460" t="s">
        <v>66</v>
      </c>
      <c r="K599" s="524">
        <v>100</v>
      </c>
      <c r="L599" s="524"/>
      <c r="M599" s="348">
        <v>8</v>
      </c>
      <c r="N599" s="348">
        <v>8</v>
      </c>
      <c r="O599" s="351">
        <f t="shared" si="46"/>
        <v>1</v>
      </c>
      <c r="P599" s="349">
        <v>100</v>
      </c>
      <c r="Q599" s="352">
        <f t="shared" si="47"/>
        <v>1</v>
      </c>
      <c r="R599" s="350"/>
    </row>
    <row r="600" spans="1:18" s="92" customFormat="1">
      <c r="A600" s="519" t="s">
        <v>4</v>
      </c>
      <c r="B600" s="346" t="s">
        <v>3199</v>
      </c>
      <c r="C600" s="346" t="s">
        <v>1960</v>
      </c>
      <c r="D600" s="526" t="s">
        <v>137</v>
      </c>
      <c r="E600" s="346" t="s">
        <v>1979</v>
      </c>
      <c r="F600" s="389" t="s">
        <v>11</v>
      </c>
      <c r="G600" s="460" t="s">
        <v>5</v>
      </c>
      <c r="H600" s="460" t="s">
        <v>29</v>
      </c>
      <c r="I600" s="348"/>
      <c r="J600" s="460" t="s">
        <v>66</v>
      </c>
      <c r="K600" s="524">
        <v>100</v>
      </c>
      <c r="L600" s="524"/>
      <c r="M600" s="348">
        <v>650</v>
      </c>
      <c r="N600" s="348">
        <v>650</v>
      </c>
      <c r="O600" s="351">
        <f t="shared" si="46"/>
        <v>1</v>
      </c>
      <c r="P600" s="349">
        <v>100</v>
      </c>
      <c r="Q600" s="352">
        <f t="shared" si="47"/>
        <v>1</v>
      </c>
      <c r="R600" s="350" t="s">
        <v>3192</v>
      </c>
    </row>
    <row r="601" spans="1:18" s="92" customFormat="1">
      <c r="A601" s="519" t="s">
        <v>4</v>
      </c>
      <c r="B601" s="346" t="s">
        <v>3194</v>
      </c>
      <c r="C601" s="346" t="s">
        <v>692</v>
      </c>
      <c r="D601" s="526" t="s">
        <v>137</v>
      </c>
      <c r="E601" s="346" t="s">
        <v>1979</v>
      </c>
      <c r="F601" s="389" t="s">
        <v>11</v>
      </c>
      <c r="G601" s="460" t="s">
        <v>5</v>
      </c>
      <c r="H601" s="460" t="s">
        <v>29</v>
      </c>
      <c r="I601" s="348"/>
      <c r="J601" s="460" t="s">
        <v>66</v>
      </c>
      <c r="K601" s="524">
        <v>100</v>
      </c>
      <c r="L601" s="524"/>
      <c r="M601" s="348">
        <v>4</v>
      </c>
      <c r="N601" s="348">
        <v>4</v>
      </c>
      <c r="O601" s="351">
        <f t="shared" si="46"/>
        <v>1</v>
      </c>
      <c r="P601" s="349">
        <v>100</v>
      </c>
      <c r="Q601" s="352">
        <f t="shared" si="47"/>
        <v>1</v>
      </c>
      <c r="R601" s="350" t="s">
        <v>3192</v>
      </c>
    </row>
    <row r="602" spans="1:18" s="92" customFormat="1">
      <c r="A602" s="519" t="s">
        <v>4</v>
      </c>
      <c r="B602" s="346" t="s">
        <v>3200</v>
      </c>
      <c r="C602" s="346" t="s">
        <v>1961</v>
      </c>
      <c r="D602" s="526" t="s">
        <v>137</v>
      </c>
      <c r="E602" s="346" t="s">
        <v>1979</v>
      </c>
      <c r="F602" s="389" t="s">
        <v>11</v>
      </c>
      <c r="G602" s="460" t="s">
        <v>5</v>
      </c>
      <c r="H602" s="460" t="s">
        <v>29</v>
      </c>
      <c r="I602" s="348"/>
      <c r="J602" s="460" t="s">
        <v>66</v>
      </c>
      <c r="K602" s="524">
        <v>100</v>
      </c>
      <c r="L602" s="524"/>
      <c r="M602" s="348">
        <v>10</v>
      </c>
      <c r="N602" s="348">
        <v>10</v>
      </c>
      <c r="O602" s="351">
        <f t="shared" si="46"/>
        <v>1</v>
      </c>
      <c r="P602" s="349">
        <v>100</v>
      </c>
      <c r="Q602" s="352">
        <f t="shared" si="47"/>
        <v>1</v>
      </c>
      <c r="R602" s="350" t="s">
        <v>3192</v>
      </c>
    </row>
    <row r="603" spans="1:18" s="92" customFormat="1">
      <c r="A603" s="519" t="s">
        <v>4</v>
      </c>
      <c r="B603" s="346" t="s">
        <v>3201</v>
      </c>
      <c r="C603" s="346" t="s">
        <v>1962</v>
      </c>
      <c r="D603" s="526" t="s">
        <v>137</v>
      </c>
      <c r="E603" s="346" t="s">
        <v>1979</v>
      </c>
      <c r="F603" s="389" t="s">
        <v>11</v>
      </c>
      <c r="G603" s="460" t="s">
        <v>5</v>
      </c>
      <c r="H603" s="460" t="s">
        <v>29</v>
      </c>
      <c r="I603" s="348"/>
      <c r="J603" s="460" t="s">
        <v>66</v>
      </c>
      <c r="K603" s="524">
        <v>100</v>
      </c>
      <c r="L603" s="524"/>
      <c r="M603" s="348">
        <v>28</v>
      </c>
      <c r="N603" s="348">
        <v>28</v>
      </c>
      <c r="O603" s="351">
        <f t="shared" si="46"/>
        <v>1</v>
      </c>
      <c r="P603" s="349">
        <v>100</v>
      </c>
      <c r="Q603" s="352">
        <f t="shared" si="47"/>
        <v>1</v>
      </c>
      <c r="R603" s="350" t="s">
        <v>3192</v>
      </c>
    </row>
    <row r="604" spans="1:18" s="92" customFormat="1">
      <c r="A604" s="646" t="s">
        <v>4</v>
      </c>
      <c r="B604" s="346" t="s">
        <v>3193</v>
      </c>
      <c r="C604" s="346" t="s">
        <v>1963</v>
      </c>
      <c r="D604" s="526" t="s">
        <v>137</v>
      </c>
      <c r="E604" s="346" t="s">
        <v>1979</v>
      </c>
      <c r="F604" s="389" t="s">
        <v>11</v>
      </c>
      <c r="G604" s="460" t="s">
        <v>5</v>
      </c>
      <c r="H604" s="460" t="s">
        <v>29</v>
      </c>
      <c r="I604" s="348"/>
      <c r="J604" s="460" t="s">
        <v>66</v>
      </c>
      <c r="K604" s="524">
        <v>100</v>
      </c>
      <c r="L604" s="524"/>
      <c r="M604" s="348">
        <v>8</v>
      </c>
      <c r="N604" s="348">
        <v>8</v>
      </c>
      <c r="O604" s="351">
        <f t="shared" si="46"/>
        <v>1</v>
      </c>
      <c r="P604" s="349">
        <v>100</v>
      </c>
      <c r="Q604" s="352">
        <f t="shared" si="47"/>
        <v>1</v>
      </c>
      <c r="R604" s="350" t="s">
        <v>3192</v>
      </c>
    </row>
    <row r="605" spans="1:18" s="92" customFormat="1">
      <c r="A605" s="519" t="s">
        <v>4</v>
      </c>
      <c r="B605" s="346" t="s">
        <v>3193</v>
      </c>
      <c r="C605" s="346" t="s">
        <v>1766</v>
      </c>
      <c r="D605" s="526" t="s">
        <v>138</v>
      </c>
      <c r="E605" s="346" t="s">
        <v>1938</v>
      </c>
      <c r="F605" s="389" t="s">
        <v>11</v>
      </c>
      <c r="G605" s="460" t="s">
        <v>5</v>
      </c>
      <c r="H605" s="460" t="s">
        <v>29</v>
      </c>
      <c r="I605" s="348"/>
      <c r="J605" s="460" t="s">
        <v>66</v>
      </c>
      <c r="K605" s="524">
        <v>100</v>
      </c>
      <c r="L605" s="524"/>
      <c r="M605" s="348">
        <v>3</v>
      </c>
      <c r="N605" s="348">
        <v>3</v>
      </c>
      <c r="O605" s="351">
        <f>N605/M605</f>
        <v>1</v>
      </c>
      <c r="P605" s="349">
        <v>100</v>
      </c>
      <c r="Q605" s="352">
        <f>N605/(M605*K605/100)</f>
        <v>1</v>
      </c>
      <c r="R605" s="350" t="s">
        <v>3192</v>
      </c>
    </row>
    <row r="606" spans="1:18" s="92" customFormat="1">
      <c r="A606" s="519" t="s">
        <v>4</v>
      </c>
      <c r="B606" s="346" t="s">
        <v>3194</v>
      </c>
      <c r="C606" s="346" t="s">
        <v>1950</v>
      </c>
      <c r="D606" s="526" t="s">
        <v>138</v>
      </c>
      <c r="E606" s="346" t="s">
        <v>1938</v>
      </c>
      <c r="F606" s="389" t="s">
        <v>11</v>
      </c>
      <c r="G606" s="460" t="s">
        <v>5</v>
      </c>
      <c r="H606" s="460" t="s">
        <v>29</v>
      </c>
      <c r="I606" s="348"/>
      <c r="J606" s="460" t="s">
        <v>66</v>
      </c>
      <c r="K606" s="524">
        <v>100</v>
      </c>
      <c r="L606" s="524"/>
      <c r="M606" s="348">
        <v>83</v>
      </c>
      <c r="N606" s="348">
        <v>83</v>
      </c>
      <c r="O606" s="351">
        <f t="shared" ref="O606:O629" si="48">N606/M606</f>
        <v>1</v>
      </c>
      <c r="P606" s="349">
        <v>100</v>
      </c>
      <c r="Q606" s="352">
        <f t="shared" ref="Q606:Q629" si="49">N606/(M606*K606/100)</f>
        <v>1</v>
      </c>
      <c r="R606" s="350" t="s">
        <v>3192</v>
      </c>
    </row>
    <row r="607" spans="1:18" s="92" customFormat="1">
      <c r="A607" s="519" t="s">
        <v>4</v>
      </c>
      <c r="B607" s="346" t="s">
        <v>3195</v>
      </c>
      <c r="C607" s="346" t="s">
        <v>1950</v>
      </c>
      <c r="D607" s="526" t="s">
        <v>138</v>
      </c>
      <c r="E607" s="346" t="s">
        <v>1938</v>
      </c>
      <c r="F607" s="389" t="s">
        <v>11</v>
      </c>
      <c r="G607" s="460" t="s">
        <v>5</v>
      </c>
      <c r="H607" s="460" t="s">
        <v>29</v>
      </c>
      <c r="I607" s="348"/>
      <c r="J607" s="460" t="s">
        <v>66</v>
      </c>
      <c r="K607" s="524">
        <v>100</v>
      </c>
      <c r="L607" s="524"/>
      <c r="M607" s="348">
        <v>3</v>
      </c>
      <c r="N607" s="348">
        <v>3</v>
      </c>
      <c r="O607" s="351">
        <f t="shared" si="48"/>
        <v>1</v>
      </c>
      <c r="P607" s="349">
        <v>100</v>
      </c>
      <c r="Q607" s="352">
        <f t="shared" si="49"/>
        <v>1</v>
      </c>
      <c r="R607" s="350"/>
    </row>
    <row r="608" spans="1:18" s="92" customFormat="1">
      <c r="A608" s="519" t="s">
        <v>4</v>
      </c>
      <c r="B608" s="346" t="s">
        <v>3196</v>
      </c>
      <c r="C608" s="346" t="s">
        <v>1951</v>
      </c>
      <c r="D608" s="526" t="s">
        <v>138</v>
      </c>
      <c r="E608" s="346" t="s">
        <v>1938</v>
      </c>
      <c r="F608" s="389" t="s">
        <v>11</v>
      </c>
      <c r="G608" s="460" t="s">
        <v>5</v>
      </c>
      <c r="H608" s="460" t="s">
        <v>29</v>
      </c>
      <c r="I608" s="348"/>
      <c r="J608" s="460" t="s">
        <v>66</v>
      </c>
      <c r="K608" s="524">
        <v>100</v>
      </c>
      <c r="L608" s="524"/>
      <c r="M608" s="348">
        <v>25</v>
      </c>
      <c r="N608" s="348">
        <v>25</v>
      </c>
      <c r="O608" s="351">
        <f t="shared" si="48"/>
        <v>1</v>
      </c>
      <c r="P608" s="349">
        <v>100</v>
      </c>
      <c r="Q608" s="352">
        <f t="shared" si="49"/>
        <v>1</v>
      </c>
      <c r="R608" s="350"/>
    </row>
    <row r="609" spans="1:18" s="92" customFormat="1">
      <c r="A609" s="519" t="s">
        <v>4</v>
      </c>
      <c r="B609" s="346" t="s">
        <v>3193</v>
      </c>
      <c r="C609" s="346" t="s">
        <v>1951</v>
      </c>
      <c r="D609" s="526" t="s">
        <v>138</v>
      </c>
      <c r="E609" s="346" t="s">
        <v>1938</v>
      </c>
      <c r="F609" s="389" t="s">
        <v>11</v>
      </c>
      <c r="G609" s="460" t="s">
        <v>5</v>
      </c>
      <c r="H609" s="460" t="s">
        <v>29</v>
      </c>
      <c r="I609" s="348"/>
      <c r="J609" s="460" t="s">
        <v>66</v>
      </c>
      <c r="K609" s="524">
        <v>100</v>
      </c>
      <c r="L609" s="524"/>
      <c r="M609" s="348">
        <v>6</v>
      </c>
      <c r="N609" s="348">
        <v>6</v>
      </c>
      <c r="O609" s="351">
        <f t="shared" si="48"/>
        <v>1</v>
      </c>
      <c r="P609" s="349">
        <v>100</v>
      </c>
      <c r="Q609" s="352">
        <f t="shared" si="49"/>
        <v>1</v>
      </c>
      <c r="R609" s="350" t="s">
        <v>3192</v>
      </c>
    </row>
    <row r="610" spans="1:18" s="92" customFormat="1">
      <c r="A610" s="519" t="s">
        <v>4</v>
      </c>
      <c r="B610" s="346" t="s">
        <v>3195</v>
      </c>
      <c r="C610" s="346" t="s">
        <v>1951</v>
      </c>
      <c r="D610" s="526" t="s">
        <v>138</v>
      </c>
      <c r="E610" s="346" t="s">
        <v>1938</v>
      </c>
      <c r="F610" s="389" t="s">
        <v>11</v>
      </c>
      <c r="G610" s="460" t="s">
        <v>5</v>
      </c>
      <c r="H610" s="460" t="s">
        <v>29</v>
      </c>
      <c r="I610" s="348"/>
      <c r="J610" s="460" t="s">
        <v>66</v>
      </c>
      <c r="K610" s="524">
        <v>100</v>
      </c>
      <c r="L610" s="524"/>
      <c r="M610" s="348">
        <v>4</v>
      </c>
      <c r="N610" s="348">
        <v>4</v>
      </c>
      <c r="O610" s="351">
        <f t="shared" si="48"/>
        <v>1</v>
      </c>
      <c r="P610" s="349">
        <v>100</v>
      </c>
      <c r="Q610" s="352">
        <f t="shared" si="49"/>
        <v>1</v>
      </c>
      <c r="R610" s="350"/>
    </row>
    <row r="611" spans="1:18" s="92" customFormat="1">
      <c r="A611" s="519" t="s">
        <v>4</v>
      </c>
      <c r="B611" s="346" t="s">
        <v>3197</v>
      </c>
      <c r="C611" s="346" t="s">
        <v>1952</v>
      </c>
      <c r="D611" s="526" t="s">
        <v>138</v>
      </c>
      <c r="E611" s="346" t="s">
        <v>1938</v>
      </c>
      <c r="F611" s="389" t="s">
        <v>11</v>
      </c>
      <c r="G611" s="460" t="s">
        <v>5</v>
      </c>
      <c r="H611" s="460" t="s">
        <v>29</v>
      </c>
      <c r="I611" s="348"/>
      <c r="J611" s="460" t="s">
        <v>66</v>
      </c>
      <c r="K611" s="524">
        <v>100</v>
      </c>
      <c r="L611" s="524"/>
      <c r="M611" s="348">
        <v>72</v>
      </c>
      <c r="N611" s="348">
        <v>72</v>
      </c>
      <c r="O611" s="351">
        <f t="shared" si="48"/>
        <v>1</v>
      </c>
      <c r="P611" s="349">
        <v>100</v>
      </c>
      <c r="Q611" s="352">
        <f t="shared" si="49"/>
        <v>1</v>
      </c>
      <c r="R611" s="350"/>
    </row>
    <row r="612" spans="1:18" s="92" customFormat="1">
      <c r="A612" s="519" t="s">
        <v>4</v>
      </c>
      <c r="B612" s="346" t="s">
        <v>3194</v>
      </c>
      <c r="C612" s="346" t="s">
        <v>1952</v>
      </c>
      <c r="D612" s="526" t="s">
        <v>138</v>
      </c>
      <c r="E612" s="346" t="s">
        <v>1938</v>
      </c>
      <c r="F612" s="389" t="s">
        <v>11</v>
      </c>
      <c r="G612" s="460" t="s">
        <v>5</v>
      </c>
      <c r="H612" s="460" t="s">
        <v>29</v>
      </c>
      <c r="I612" s="348"/>
      <c r="J612" s="460" t="s">
        <v>66</v>
      </c>
      <c r="K612" s="524">
        <v>100</v>
      </c>
      <c r="L612" s="524"/>
      <c r="M612" s="348">
        <v>6</v>
      </c>
      <c r="N612" s="348">
        <v>6</v>
      </c>
      <c r="O612" s="351">
        <f t="shared" si="48"/>
        <v>1</v>
      </c>
      <c r="P612" s="349">
        <v>100</v>
      </c>
      <c r="Q612" s="352">
        <f t="shared" si="49"/>
        <v>1</v>
      </c>
      <c r="R612" s="350"/>
    </row>
    <row r="613" spans="1:18" s="92" customFormat="1">
      <c r="A613" s="519" t="s">
        <v>4</v>
      </c>
      <c r="B613" s="346" t="s">
        <v>3196</v>
      </c>
      <c r="C613" s="346" t="s">
        <v>1953</v>
      </c>
      <c r="D613" s="526" t="s">
        <v>138</v>
      </c>
      <c r="E613" s="346" t="s">
        <v>1938</v>
      </c>
      <c r="F613" s="389" t="s">
        <v>11</v>
      </c>
      <c r="G613" s="460" t="s">
        <v>5</v>
      </c>
      <c r="H613" s="460" t="s">
        <v>29</v>
      </c>
      <c r="I613" s="348"/>
      <c r="J613" s="460" t="s">
        <v>66</v>
      </c>
      <c r="K613" s="524">
        <v>100</v>
      </c>
      <c r="L613" s="524"/>
      <c r="M613" s="348">
        <v>4</v>
      </c>
      <c r="N613" s="348">
        <v>4</v>
      </c>
      <c r="O613" s="351">
        <f t="shared" si="48"/>
        <v>1</v>
      </c>
      <c r="P613" s="349">
        <v>100</v>
      </c>
      <c r="Q613" s="352">
        <f t="shared" si="49"/>
        <v>1</v>
      </c>
      <c r="R613" s="350"/>
    </row>
    <row r="614" spans="1:18" s="92" customFormat="1">
      <c r="A614" s="519" t="s">
        <v>4</v>
      </c>
      <c r="B614" s="346" t="s">
        <v>3194</v>
      </c>
      <c r="C614" s="346" t="s">
        <v>1765</v>
      </c>
      <c r="D614" s="526" t="s">
        <v>138</v>
      </c>
      <c r="E614" s="346" t="s">
        <v>1938</v>
      </c>
      <c r="F614" s="389" t="s">
        <v>11</v>
      </c>
      <c r="G614" s="460" t="s">
        <v>5</v>
      </c>
      <c r="H614" s="460" t="s">
        <v>29</v>
      </c>
      <c r="I614" s="348"/>
      <c r="J614" s="460" t="s">
        <v>66</v>
      </c>
      <c r="K614" s="524">
        <v>100</v>
      </c>
      <c r="L614" s="524"/>
      <c r="M614" s="348">
        <v>4</v>
      </c>
      <c r="N614" s="348">
        <v>4</v>
      </c>
      <c r="O614" s="351">
        <f t="shared" si="48"/>
        <v>1</v>
      </c>
      <c r="P614" s="349">
        <v>100</v>
      </c>
      <c r="Q614" s="352">
        <f t="shared" si="49"/>
        <v>1</v>
      </c>
      <c r="R614" s="350" t="s">
        <v>3192</v>
      </c>
    </row>
    <row r="615" spans="1:18" s="92" customFormat="1">
      <c r="A615" s="519" t="s">
        <v>4</v>
      </c>
      <c r="B615" s="346" t="s">
        <v>3194</v>
      </c>
      <c r="C615" s="346" t="s">
        <v>1954</v>
      </c>
      <c r="D615" s="526" t="s">
        <v>138</v>
      </c>
      <c r="E615" s="346" t="s">
        <v>1938</v>
      </c>
      <c r="F615" s="389" t="s">
        <v>11</v>
      </c>
      <c r="G615" s="460" t="s">
        <v>5</v>
      </c>
      <c r="H615" s="460" t="s">
        <v>29</v>
      </c>
      <c r="I615" s="348"/>
      <c r="J615" s="460" t="s">
        <v>66</v>
      </c>
      <c r="K615" s="524">
        <v>100</v>
      </c>
      <c r="L615" s="524"/>
      <c r="M615" s="348">
        <v>6</v>
      </c>
      <c r="N615" s="348">
        <v>6</v>
      </c>
      <c r="O615" s="351">
        <f t="shared" si="48"/>
        <v>1</v>
      </c>
      <c r="P615" s="349">
        <v>100</v>
      </c>
      <c r="Q615" s="352">
        <f t="shared" si="49"/>
        <v>1</v>
      </c>
      <c r="R615" s="350" t="s">
        <v>3192</v>
      </c>
    </row>
    <row r="616" spans="1:18" s="92" customFormat="1">
      <c r="A616" s="519" t="s">
        <v>4</v>
      </c>
      <c r="B616" s="346" t="s">
        <v>3198</v>
      </c>
      <c r="C616" s="346" t="s">
        <v>1954</v>
      </c>
      <c r="D616" s="526" t="s">
        <v>138</v>
      </c>
      <c r="E616" s="346" t="s">
        <v>1938</v>
      </c>
      <c r="F616" s="389" t="s">
        <v>11</v>
      </c>
      <c r="G616" s="460" t="s">
        <v>5</v>
      </c>
      <c r="H616" s="460" t="s">
        <v>29</v>
      </c>
      <c r="I616" s="348"/>
      <c r="J616" s="460" t="s">
        <v>66</v>
      </c>
      <c r="K616" s="524">
        <v>100</v>
      </c>
      <c r="L616" s="524"/>
      <c r="M616" s="348">
        <v>3</v>
      </c>
      <c r="N616" s="348">
        <v>3</v>
      </c>
      <c r="O616" s="351">
        <f t="shared" si="48"/>
        <v>1</v>
      </c>
      <c r="P616" s="349">
        <v>100</v>
      </c>
      <c r="Q616" s="352">
        <f t="shared" si="49"/>
        <v>1</v>
      </c>
      <c r="R616" s="350"/>
    </row>
    <row r="617" spans="1:18" s="92" customFormat="1">
      <c r="A617" s="519" t="s">
        <v>4</v>
      </c>
      <c r="B617" s="346" t="s">
        <v>3194</v>
      </c>
      <c r="C617" s="346" t="s">
        <v>1955</v>
      </c>
      <c r="D617" s="526" t="s">
        <v>138</v>
      </c>
      <c r="E617" s="346" t="s">
        <v>1938</v>
      </c>
      <c r="F617" s="389" t="s">
        <v>11</v>
      </c>
      <c r="G617" s="460" t="s">
        <v>5</v>
      </c>
      <c r="H617" s="460" t="s">
        <v>29</v>
      </c>
      <c r="I617" s="348"/>
      <c r="J617" s="460" t="s">
        <v>66</v>
      </c>
      <c r="K617" s="524">
        <v>100</v>
      </c>
      <c r="L617" s="524"/>
      <c r="M617" s="348">
        <v>10</v>
      </c>
      <c r="N617" s="348">
        <v>10</v>
      </c>
      <c r="O617" s="351">
        <f t="shared" si="48"/>
        <v>1</v>
      </c>
      <c r="P617" s="349">
        <v>100</v>
      </c>
      <c r="Q617" s="352">
        <f t="shared" si="49"/>
        <v>1</v>
      </c>
      <c r="R617" s="350"/>
    </row>
    <row r="618" spans="1:18" s="92" customFormat="1">
      <c r="A618" s="519" t="s">
        <v>4</v>
      </c>
      <c r="B618" s="346" t="s">
        <v>3193</v>
      </c>
      <c r="C618" s="346" t="s">
        <v>1955</v>
      </c>
      <c r="D618" s="526" t="s">
        <v>138</v>
      </c>
      <c r="E618" s="346" t="s">
        <v>1938</v>
      </c>
      <c r="F618" s="389" t="s">
        <v>11</v>
      </c>
      <c r="G618" s="460" t="s">
        <v>5</v>
      </c>
      <c r="H618" s="460" t="s">
        <v>29</v>
      </c>
      <c r="I618" s="348"/>
      <c r="J618" s="460" t="s">
        <v>66</v>
      </c>
      <c r="K618" s="524">
        <v>100</v>
      </c>
      <c r="L618" s="524"/>
      <c r="M618" s="348">
        <v>4</v>
      </c>
      <c r="N618" s="348">
        <v>4</v>
      </c>
      <c r="O618" s="351">
        <f t="shared" si="48"/>
        <v>1</v>
      </c>
      <c r="P618" s="349">
        <v>100</v>
      </c>
      <c r="Q618" s="352">
        <f t="shared" si="49"/>
        <v>1</v>
      </c>
      <c r="R618" s="350" t="s">
        <v>3192</v>
      </c>
    </row>
    <row r="619" spans="1:18" s="92" customFormat="1">
      <c r="A619" s="519" t="s">
        <v>4</v>
      </c>
      <c r="B619" s="346" t="s">
        <v>1957</v>
      </c>
      <c r="C619" s="346" t="s">
        <v>1956</v>
      </c>
      <c r="D619" s="526" t="s">
        <v>138</v>
      </c>
      <c r="E619" s="346" t="s">
        <v>1938</v>
      </c>
      <c r="F619" s="389" t="s">
        <v>11</v>
      </c>
      <c r="G619" s="460" t="s">
        <v>5</v>
      </c>
      <c r="H619" s="460" t="s">
        <v>29</v>
      </c>
      <c r="I619" s="348"/>
      <c r="J619" s="460" t="s">
        <v>66</v>
      </c>
      <c r="K619" s="524">
        <v>100</v>
      </c>
      <c r="L619" s="524"/>
      <c r="M619" s="348">
        <v>1950</v>
      </c>
      <c r="N619" s="348">
        <v>1950</v>
      </c>
      <c r="O619" s="351">
        <f t="shared" si="48"/>
        <v>1</v>
      </c>
      <c r="P619" s="349">
        <v>100</v>
      </c>
      <c r="Q619" s="352">
        <f t="shared" si="49"/>
        <v>1</v>
      </c>
      <c r="R619" s="350"/>
    </row>
    <row r="620" spans="1:18" s="92" customFormat="1">
      <c r="A620" s="519" t="s">
        <v>4</v>
      </c>
      <c r="B620" s="346" t="s">
        <v>1958</v>
      </c>
      <c r="C620" s="346" t="s">
        <v>1956</v>
      </c>
      <c r="D620" s="526" t="s">
        <v>138</v>
      </c>
      <c r="E620" s="346" t="s">
        <v>1938</v>
      </c>
      <c r="F620" s="389" t="s">
        <v>11</v>
      </c>
      <c r="G620" s="460" t="s">
        <v>5</v>
      </c>
      <c r="H620" s="460" t="s">
        <v>29</v>
      </c>
      <c r="I620" s="348"/>
      <c r="J620" s="460" t="s">
        <v>66</v>
      </c>
      <c r="K620" s="524">
        <v>100</v>
      </c>
      <c r="L620" s="524"/>
      <c r="M620" s="348">
        <v>12</v>
      </c>
      <c r="N620" s="348">
        <v>12</v>
      </c>
      <c r="O620" s="351">
        <f t="shared" si="48"/>
        <v>1</v>
      </c>
      <c r="P620" s="349">
        <v>100</v>
      </c>
      <c r="Q620" s="352">
        <f t="shared" si="49"/>
        <v>1</v>
      </c>
      <c r="R620" s="350"/>
    </row>
    <row r="621" spans="1:18" s="92" customFormat="1">
      <c r="A621" s="519" t="s">
        <v>4</v>
      </c>
      <c r="B621" s="346" t="s">
        <v>3199</v>
      </c>
      <c r="C621" s="346" t="s">
        <v>1956</v>
      </c>
      <c r="D621" s="526" t="s">
        <v>138</v>
      </c>
      <c r="E621" s="346" t="s">
        <v>1938</v>
      </c>
      <c r="F621" s="389" t="s">
        <v>11</v>
      </c>
      <c r="G621" s="460" t="s">
        <v>5</v>
      </c>
      <c r="H621" s="460" t="s">
        <v>29</v>
      </c>
      <c r="I621" s="348"/>
      <c r="J621" s="460" t="s">
        <v>66</v>
      </c>
      <c r="K621" s="524">
        <v>100</v>
      </c>
      <c r="L621" s="524"/>
      <c r="M621" s="348">
        <v>3</v>
      </c>
      <c r="N621" s="348">
        <v>3</v>
      </c>
      <c r="O621" s="351">
        <f t="shared" si="48"/>
        <v>1</v>
      </c>
      <c r="P621" s="349">
        <v>100</v>
      </c>
      <c r="Q621" s="352">
        <f t="shared" si="49"/>
        <v>1</v>
      </c>
      <c r="R621" s="350"/>
    </row>
    <row r="622" spans="1:18" s="92" customFormat="1">
      <c r="A622" s="519" t="s">
        <v>4</v>
      </c>
      <c r="B622" s="346" t="s">
        <v>1957</v>
      </c>
      <c r="C622" s="346" t="s">
        <v>1959</v>
      </c>
      <c r="D622" s="526" t="s">
        <v>138</v>
      </c>
      <c r="E622" s="346" t="s">
        <v>1938</v>
      </c>
      <c r="F622" s="389" t="s">
        <v>11</v>
      </c>
      <c r="G622" s="460" t="s">
        <v>5</v>
      </c>
      <c r="H622" s="460" t="s">
        <v>29</v>
      </c>
      <c r="I622" s="348"/>
      <c r="J622" s="460" t="s">
        <v>66</v>
      </c>
      <c r="K622" s="524">
        <v>100</v>
      </c>
      <c r="L622" s="524"/>
      <c r="M622" s="348">
        <v>41</v>
      </c>
      <c r="N622" s="348">
        <v>41</v>
      </c>
      <c r="O622" s="351">
        <f t="shared" si="48"/>
        <v>1</v>
      </c>
      <c r="P622" s="349">
        <v>100</v>
      </c>
      <c r="Q622" s="352">
        <f t="shared" si="49"/>
        <v>1</v>
      </c>
      <c r="R622" s="350"/>
    </row>
    <row r="623" spans="1:18" s="92" customFormat="1">
      <c r="A623" s="519" t="s">
        <v>4</v>
      </c>
      <c r="B623" s="346" t="s">
        <v>3200</v>
      </c>
      <c r="C623" s="346" t="s">
        <v>1959</v>
      </c>
      <c r="D623" s="526" t="s">
        <v>138</v>
      </c>
      <c r="E623" s="346" t="s">
        <v>1938</v>
      </c>
      <c r="F623" s="389" t="s">
        <v>11</v>
      </c>
      <c r="G623" s="460" t="s">
        <v>5</v>
      </c>
      <c r="H623" s="460" t="s">
        <v>29</v>
      </c>
      <c r="I623" s="348"/>
      <c r="J623" s="460" t="s">
        <v>66</v>
      </c>
      <c r="K623" s="524">
        <v>100</v>
      </c>
      <c r="L623" s="524"/>
      <c r="M623" s="348">
        <v>7</v>
      </c>
      <c r="N623" s="348">
        <v>7</v>
      </c>
      <c r="O623" s="351">
        <f t="shared" si="48"/>
        <v>1</v>
      </c>
      <c r="P623" s="349">
        <v>100</v>
      </c>
      <c r="Q623" s="352">
        <f t="shared" si="49"/>
        <v>1</v>
      </c>
      <c r="R623" s="350" t="s">
        <v>3192</v>
      </c>
    </row>
    <row r="624" spans="1:18" s="92" customFormat="1">
      <c r="A624" s="519" t="s">
        <v>4</v>
      </c>
      <c r="B624" s="346" t="s">
        <v>1957</v>
      </c>
      <c r="C624" s="346" t="s">
        <v>1960</v>
      </c>
      <c r="D624" s="526" t="s">
        <v>138</v>
      </c>
      <c r="E624" s="346" t="s">
        <v>1938</v>
      </c>
      <c r="F624" s="389" t="s">
        <v>11</v>
      </c>
      <c r="G624" s="460" t="s">
        <v>5</v>
      </c>
      <c r="H624" s="460" t="s">
        <v>29</v>
      </c>
      <c r="I624" s="348"/>
      <c r="J624" s="460" t="s">
        <v>66</v>
      </c>
      <c r="K624" s="524">
        <v>100</v>
      </c>
      <c r="L624" s="524"/>
      <c r="M624" s="348">
        <v>8</v>
      </c>
      <c r="N624" s="348">
        <v>8</v>
      </c>
      <c r="O624" s="351">
        <f t="shared" si="48"/>
        <v>1</v>
      </c>
      <c r="P624" s="349">
        <v>100</v>
      </c>
      <c r="Q624" s="352">
        <f t="shared" si="49"/>
        <v>1</v>
      </c>
      <c r="R624" s="350"/>
    </row>
    <row r="625" spans="1:18" s="92" customFormat="1">
      <c r="A625" s="519" t="s">
        <v>4</v>
      </c>
      <c r="B625" s="346" t="s">
        <v>3199</v>
      </c>
      <c r="C625" s="346" t="s">
        <v>1960</v>
      </c>
      <c r="D625" s="526" t="s">
        <v>138</v>
      </c>
      <c r="E625" s="346" t="s">
        <v>1938</v>
      </c>
      <c r="F625" s="389" t="s">
        <v>11</v>
      </c>
      <c r="G625" s="460" t="s">
        <v>5</v>
      </c>
      <c r="H625" s="460" t="s">
        <v>29</v>
      </c>
      <c r="I625" s="348"/>
      <c r="J625" s="460" t="s">
        <v>66</v>
      </c>
      <c r="K625" s="524">
        <v>100</v>
      </c>
      <c r="L625" s="524"/>
      <c r="M625" s="348">
        <v>650</v>
      </c>
      <c r="N625" s="348">
        <v>650</v>
      </c>
      <c r="O625" s="351">
        <f t="shared" si="48"/>
        <v>1</v>
      </c>
      <c r="P625" s="349">
        <v>100</v>
      </c>
      <c r="Q625" s="352">
        <f t="shared" si="49"/>
        <v>1</v>
      </c>
      <c r="R625" s="350" t="s">
        <v>3192</v>
      </c>
    </row>
    <row r="626" spans="1:18" s="92" customFormat="1">
      <c r="A626" s="519" t="s">
        <v>4</v>
      </c>
      <c r="B626" s="346" t="s">
        <v>3194</v>
      </c>
      <c r="C626" s="346" t="s">
        <v>692</v>
      </c>
      <c r="D626" s="526" t="s">
        <v>138</v>
      </c>
      <c r="E626" s="346" t="s">
        <v>1938</v>
      </c>
      <c r="F626" s="389" t="s">
        <v>11</v>
      </c>
      <c r="G626" s="460" t="s">
        <v>5</v>
      </c>
      <c r="H626" s="460" t="s">
        <v>29</v>
      </c>
      <c r="I626" s="348"/>
      <c r="J626" s="460" t="s">
        <v>66</v>
      </c>
      <c r="K626" s="524">
        <v>100</v>
      </c>
      <c r="L626" s="524"/>
      <c r="M626" s="348">
        <v>4</v>
      </c>
      <c r="N626" s="348">
        <v>4</v>
      </c>
      <c r="O626" s="351">
        <f t="shared" si="48"/>
        <v>1</v>
      </c>
      <c r="P626" s="349">
        <v>100</v>
      </c>
      <c r="Q626" s="352">
        <f t="shared" si="49"/>
        <v>1</v>
      </c>
      <c r="R626" s="350" t="s">
        <v>3192</v>
      </c>
    </row>
    <row r="627" spans="1:18" s="92" customFormat="1">
      <c r="A627" s="519" t="s">
        <v>4</v>
      </c>
      <c r="B627" s="346" t="s">
        <v>3200</v>
      </c>
      <c r="C627" s="346" t="s">
        <v>1961</v>
      </c>
      <c r="D627" s="526" t="s">
        <v>138</v>
      </c>
      <c r="E627" s="346" t="s">
        <v>1938</v>
      </c>
      <c r="F627" s="389" t="s">
        <v>11</v>
      </c>
      <c r="G627" s="460" t="s">
        <v>5</v>
      </c>
      <c r="H627" s="460" t="s">
        <v>29</v>
      </c>
      <c r="I627" s="348"/>
      <c r="J627" s="460" t="s">
        <v>66</v>
      </c>
      <c r="K627" s="524">
        <v>100</v>
      </c>
      <c r="L627" s="524"/>
      <c r="M627" s="348">
        <v>10</v>
      </c>
      <c r="N627" s="348">
        <v>10</v>
      </c>
      <c r="O627" s="351">
        <f t="shared" si="48"/>
        <v>1</v>
      </c>
      <c r="P627" s="349">
        <v>100</v>
      </c>
      <c r="Q627" s="352">
        <f t="shared" si="49"/>
        <v>1</v>
      </c>
      <c r="R627" s="350" t="s">
        <v>3192</v>
      </c>
    </row>
    <row r="628" spans="1:18" s="92" customFormat="1">
      <c r="A628" s="519" t="s">
        <v>4</v>
      </c>
      <c r="B628" s="346" t="s">
        <v>3201</v>
      </c>
      <c r="C628" s="346" t="s">
        <v>1962</v>
      </c>
      <c r="D628" s="526" t="s">
        <v>138</v>
      </c>
      <c r="E628" s="346" t="s">
        <v>1938</v>
      </c>
      <c r="F628" s="389" t="s">
        <v>11</v>
      </c>
      <c r="G628" s="460" t="s">
        <v>5</v>
      </c>
      <c r="H628" s="460" t="s">
        <v>29</v>
      </c>
      <c r="I628" s="348"/>
      <c r="J628" s="460" t="s">
        <v>66</v>
      </c>
      <c r="K628" s="524">
        <v>100</v>
      </c>
      <c r="L628" s="524"/>
      <c r="M628" s="348">
        <v>28</v>
      </c>
      <c r="N628" s="348">
        <v>28</v>
      </c>
      <c r="O628" s="351">
        <f t="shared" si="48"/>
        <v>1</v>
      </c>
      <c r="P628" s="349">
        <v>100</v>
      </c>
      <c r="Q628" s="352">
        <f t="shared" si="49"/>
        <v>1</v>
      </c>
      <c r="R628" s="350" t="s">
        <v>3192</v>
      </c>
    </row>
    <row r="629" spans="1:18" s="92" customFormat="1">
      <c r="A629" s="646" t="s">
        <v>4</v>
      </c>
      <c r="B629" s="346" t="s">
        <v>3193</v>
      </c>
      <c r="C629" s="346" t="s">
        <v>1963</v>
      </c>
      <c r="D629" s="526" t="s">
        <v>138</v>
      </c>
      <c r="E629" s="346" t="s">
        <v>1938</v>
      </c>
      <c r="F629" s="389" t="s">
        <v>11</v>
      </c>
      <c r="G629" s="460" t="s">
        <v>5</v>
      </c>
      <c r="H629" s="460" t="s">
        <v>29</v>
      </c>
      <c r="I629" s="348"/>
      <c r="J629" s="460" t="s">
        <v>66</v>
      </c>
      <c r="K629" s="524">
        <v>100</v>
      </c>
      <c r="L629" s="524"/>
      <c r="M629" s="348">
        <v>8</v>
      </c>
      <c r="N629" s="348">
        <v>8</v>
      </c>
      <c r="O629" s="351">
        <f t="shared" si="48"/>
        <v>1</v>
      </c>
      <c r="P629" s="349">
        <v>100</v>
      </c>
      <c r="Q629" s="352">
        <f t="shared" si="49"/>
        <v>1</v>
      </c>
      <c r="R629" s="350" t="s">
        <v>3192</v>
      </c>
    </row>
    <row r="630" spans="1:18" s="92" customFormat="1">
      <c r="A630" s="519" t="s">
        <v>4</v>
      </c>
      <c r="B630" s="346" t="s">
        <v>3193</v>
      </c>
      <c r="C630" s="346" t="s">
        <v>1766</v>
      </c>
      <c r="D630" s="526" t="s">
        <v>138</v>
      </c>
      <c r="E630" s="346" t="s">
        <v>1939</v>
      </c>
      <c r="F630" s="389" t="s">
        <v>11</v>
      </c>
      <c r="G630" s="460" t="s">
        <v>5</v>
      </c>
      <c r="H630" s="460" t="s">
        <v>29</v>
      </c>
      <c r="I630" s="348"/>
      <c r="J630" s="460" t="s">
        <v>66</v>
      </c>
      <c r="K630" s="524">
        <v>100</v>
      </c>
      <c r="L630" s="524"/>
      <c r="M630" s="348">
        <v>3</v>
      </c>
      <c r="N630" s="348">
        <v>3</v>
      </c>
      <c r="O630" s="351">
        <f>N630/M630</f>
        <v>1</v>
      </c>
      <c r="P630" s="349">
        <v>100</v>
      </c>
      <c r="Q630" s="352">
        <f>N630/(M630*K630/100)</f>
        <v>1</v>
      </c>
      <c r="R630" s="350" t="s">
        <v>3192</v>
      </c>
    </row>
    <row r="631" spans="1:18" s="92" customFormat="1">
      <c r="A631" s="519" t="s">
        <v>4</v>
      </c>
      <c r="B631" s="346" t="s">
        <v>3194</v>
      </c>
      <c r="C631" s="346" t="s">
        <v>1950</v>
      </c>
      <c r="D631" s="526" t="s">
        <v>138</v>
      </c>
      <c r="E631" s="346" t="s">
        <v>1939</v>
      </c>
      <c r="F631" s="389" t="s">
        <v>11</v>
      </c>
      <c r="G631" s="460" t="s">
        <v>5</v>
      </c>
      <c r="H631" s="460" t="s">
        <v>29</v>
      </c>
      <c r="I631" s="348"/>
      <c r="J631" s="460" t="s">
        <v>66</v>
      </c>
      <c r="K631" s="524">
        <v>100</v>
      </c>
      <c r="L631" s="524"/>
      <c r="M631" s="348">
        <v>83</v>
      </c>
      <c r="N631" s="348">
        <v>83</v>
      </c>
      <c r="O631" s="351">
        <f t="shared" ref="O631:O654" si="50">N631/M631</f>
        <v>1</v>
      </c>
      <c r="P631" s="349">
        <v>100</v>
      </c>
      <c r="Q631" s="352">
        <f t="shared" ref="Q631:Q654" si="51">N631/(M631*K631/100)</f>
        <v>1</v>
      </c>
      <c r="R631" s="350" t="s">
        <v>3192</v>
      </c>
    </row>
    <row r="632" spans="1:18" s="92" customFormat="1">
      <c r="A632" s="519" t="s">
        <v>4</v>
      </c>
      <c r="B632" s="346" t="s">
        <v>3195</v>
      </c>
      <c r="C632" s="346" t="s">
        <v>1950</v>
      </c>
      <c r="D632" s="526" t="s">
        <v>138</v>
      </c>
      <c r="E632" s="346" t="s">
        <v>1939</v>
      </c>
      <c r="F632" s="389" t="s">
        <v>11</v>
      </c>
      <c r="G632" s="460" t="s">
        <v>5</v>
      </c>
      <c r="H632" s="460" t="s">
        <v>29</v>
      </c>
      <c r="I632" s="348"/>
      <c r="J632" s="460" t="s">
        <v>66</v>
      </c>
      <c r="K632" s="524">
        <v>100</v>
      </c>
      <c r="L632" s="524"/>
      <c r="M632" s="348">
        <v>3</v>
      </c>
      <c r="N632" s="348">
        <v>3</v>
      </c>
      <c r="O632" s="351">
        <f t="shared" si="50"/>
        <v>1</v>
      </c>
      <c r="P632" s="349">
        <v>100</v>
      </c>
      <c r="Q632" s="352">
        <f t="shared" si="51"/>
        <v>1</v>
      </c>
      <c r="R632" s="350"/>
    </row>
    <row r="633" spans="1:18" s="92" customFormat="1">
      <c r="A633" s="519" t="s">
        <v>4</v>
      </c>
      <c r="B633" s="346" t="s">
        <v>3196</v>
      </c>
      <c r="C633" s="346" t="s">
        <v>1951</v>
      </c>
      <c r="D633" s="526" t="s">
        <v>138</v>
      </c>
      <c r="E633" s="346" t="s">
        <v>1939</v>
      </c>
      <c r="F633" s="389" t="s">
        <v>11</v>
      </c>
      <c r="G633" s="460" t="s">
        <v>5</v>
      </c>
      <c r="H633" s="460" t="s">
        <v>29</v>
      </c>
      <c r="I633" s="348"/>
      <c r="J633" s="460" t="s">
        <v>66</v>
      </c>
      <c r="K633" s="524">
        <v>100</v>
      </c>
      <c r="L633" s="524"/>
      <c r="M633" s="348">
        <v>25</v>
      </c>
      <c r="N633" s="348">
        <v>25</v>
      </c>
      <c r="O633" s="351">
        <f t="shared" si="50"/>
        <v>1</v>
      </c>
      <c r="P633" s="349">
        <v>100</v>
      </c>
      <c r="Q633" s="352">
        <f t="shared" si="51"/>
        <v>1</v>
      </c>
      <c r="R633" s="350"/>
    </row>
    <row r="634" spans="1:18" s="92" customFormat="1">
      <c r="A634" s="519" t="s">
        <v>4</v>
      </c>
      <c r="B634" s="346" t="s">
        <v>3193</v>
      </c>
      <c r="C634" s="346" t="s">
        <v>1951</v>
      </c>
      <c r="D634" s="526" t="s">
        <v>138</v>
      </c>
      <c r="E634" s="346" t="s">
        <v>1939</v>
      </c>
      <c r="F634" s="389" t="s">
        <v>11</v>
      </c>
      <c r="G634" s="460" t="s">
        <v>5</v>
      </c>
      <c r="H634" s="460" t="s">
        <v>29</v>
      </c>
      <c r="I634" s="348"/>
      <c r="J634" s="460" t="s">
        <v>66</v>
      </c>
      <c r="K634" s="524">
        <v>100</v>
      </c>
      <c r="L634" s="524"/>
      <c r="M634" s="348">
        <v>6</v>
      </c>
      <c r="N634" s="348">
        <v>6</v>
      </c>
      <c r="O634" s="351">
        <f t="shared" si="50"/>
        <v>1</v>
      </c>
      <c r="P634" s="349">
        <v>100</v>
      </c>
      <c r="Q634" s="352">
        <f t="shared" si="51"/>
        <v>1</v>
      </c>
      <c r="R634" s="350" t="s">
        <v>3192</v>
      </c>
    </row>
    <row r="635" spans="1:18" s="92" customFormat="1">
      <c r="A635" s="519" t="s">
        <v>4</v>
      </c>
      <c r="B635" s="346" t="s">
        <v>3195</v>
      </c>
      <c r="C635" s="346" t="s">
        <v>1951</v>
      </c>
      <c r="D635" s="526" t="s">
        <v>138</v>
      </c>
      <c r="E635" s="346" t="s">
        <v>1939</v>
      </c>
      <c r="F635" s="389" t="s">
        <v>11</v>
      </c>
      <c r="G635" s="460" t="s">
        <v>5</v>
      </c>
      <c r="H635" s="460" t="s">
        <v>29</v>
      </c>
      <c r="I635" s="348"/>
      <c r="J635" s="460" t="s">
        <v>66</v>
      </c>
      <c r="K635" s="524">
        <v>100</v>
      </c>
      <c r="L635" s="524"/>
      <c r="M635" s="348">
        <v>4</v>
      </c>
      <c r="N635" s="348">
        <v>4</v>
      </c>
      <c r="O635" s="351">
        <f t="shared" si="50"/>
        <v>1</v>
      </c>
      <c r="P635" s="349">
        <v>100</v>
      </c>
      <c r="Q635" s="352">
        <f t="shared" si="51"/>
        <v>1</v>
      </c>
      <c r="R635" s="350"/>
    </row>
    <row r="636" spans="1:18" s="92" customFormat="1">
      <c r="A636" s="519" t="s">
        <v>4</v>
      </c>
      <c r="B636" s="346" t="s">
        <v>3197</v>
      </c>
      <c r="C636" s="346" t="s">
        <v>1952</v>
      </c>
      <c r="D636" s="526" t="s">
        <v>138</v>
      </c>
      <c r="E636" s="346" t="s">
        <v>1939</v>
      </c>
      <c r="F636" s="389" t="s">
        <v>11</v>
      </c>
      <c r="G636" s="460" t="s">
        <v>5</v>
      </c>
      <c r="H636" s="460" t="s">
        <v>29</v>
      </c>
      <c r="I636" s="348"/>
      <c r="J636" s="460" t="s">
        <v>66</v>
      </c>
      <c r="K636" s="524">
        <v>100</v>
      </c>
      <c r="L636" s="524"/>
      <c r="M636" s="348">
        <v>72</v>
      </c>
      <c r="N636" s="348">
        <v>72</v>
      </c>
      <c r="O636" s="351">
        <f t="shared" si="50"/>
        <v>1</v>
      </c>
      <c r="P636" s="349">
        <v>100</v>
      </c>
      <c r="Q636" s="352">
        <f t="shared" si="51"/>
        <v>1</v>
      </c>
      <c r="R636" s="350"/>
    </row>
    <row r="637" spans="1:18" s="92" customFormat="1">
      <c r="A637" s="519" t="s">
        <v>4</v>
      </c>
      <c r="B637" s="346" t="s">
        <v>3194</v>
      </c>
      <c r="C637" s="346" t="s">
        <v>1952</v>
      </c>
      <c r="D637" s="526" t="s">
        <v>138</v>
      </c>
      <c r="E637" s="346" t="s">
        <v>1939</v>
      </c>
      <c r="F637" s="389" t="s">
        <v>11</v>
      </c>
      <c r="G637" s="460" t="s">
        <v>5</v>
      </c>
      <c r="H637" s="460" t="s">
        <v>29</v>
      </c>
      <c r="I637" s="348"/>
      <c r="J637" s="460" t="s">
        <v>66</v>
      </c>
      <c r="K637" s="524">
        <v>100</v>
      </c>
      <c r="L637" s="524"/>
      <c r="M637" s="348">
        <v>6</v>
      </c>
      <c r="N637" s="348">
        <v>6</v>
      </c>
      <c r="O637" s="351">
        <f t="shared" si="50"/>
        <v>1</v>
      </c>
      <c r="P637" s="349">
        <v>100</v>
      </c>
      <c r="Q637" s="352">
        <f t="shared" si="51"/>
        <v>1</v>
      </c>
      <c r="R637" s="350"/>
    </row>
    <row r="638" spans="1:18" s="92" customFormat="1">
      <c r="A638" s="519" t="s">
        <v>4</v>
      </c>
      <c r="B638" s="346" t="s">
        <v>3196</v>
      </c>
      <c r="C638" s="346" t="s">
        <v>1953</v>
      </c>
      <c r="D638" s="526" t="s">
        <v>138</v>
      </c>
      <c r="E638" s="346" t="s">
        <v>1939</v>
      </c>
      <c r="F638" s="389" t="s">
        <v>11</v>
      </c>
      <c r="G638" s="460" t="s">
        <v>5</v>
      </c>
      <c r="H638" s="460" t="s">
        <v>29</v>
      </c>
      <c r="I638" s="348"/>
      <c r="J638" s="460" t="s">
        <v>66</v>
      </c>
      <c r="K638" s="524">
        <v>100</v>
      </c>
      <c r="L638" s="524"/>
      <c r="M638" s="348">
        <v>4</v>
      </c>
      <c r="N638" s="348">
        <v>4</v>
      </c>
      <c r="O638" s="351">
        <f t="shared" si="50"/>
        <v>1</v>
      </c>
      <c r="P638" s="349">
        <v>100</v>
      </c>
      <c r="Q638" s="352">
        <f t="shared" si="51"/>
        <v>1</v>
      </c>
      <c r="R638" s="350"/>
    </row>
    <row r="639" spans="1:18" s="92" customFormat="1">
      <c r="A639" s="519" t="s">
        <v>4</v>
      </c>
      <c r="B639" s="346" t="s">
        <v>3194</v>
      </c>
      <c r="C639" s="346" t="s">
        <v>1765</v>
      </c>
      <c r="D639" s="526" t="s">
        <v>138</v>
      </c>
      <c r="E639" s="346" t="s">
        <v>1939</v>
      </c>
      <c r="F639" s="389" t="s">
        <v>11</v>
      </c>
      <c r="G639" s="460" t="s">
        <v>5</v>
      </c>
      <c r="H639" s="460" t="s">
        <v>29</v>
      </c>
      <c r="I639" s="348"/>
      <c r="J639" s="460" t="s">
        <v>66</v>
      </c>
      <c r="K639" s="524">
        <v>100</v>
      </c>
      <c r="L639" s="524"/>
      <c r="M639" s="348">
        <v>4</v>
      </c>
      <c r="N639" s="348">
        <v>4</v>
      </c>
      <c r="O639" s="351">
        <f t="shared" si="50"/>
        <v>1</v>
      </c>
      <c r="P639" s="349">
        <v>100</v>
      </c>
      <c r="Q639" s="352">
        <f t="shared" si="51"/>
        <v>1</v>
      </c>
      <c r="R639" s="350" t="s">
        <v>3192</v>
      </c>
    </row>
    <row r="640" spans="1:18" s="92" customFormat="1">
      <c r="A640" s="519" t="s">
        <v>4</v>
      </c>
      <c r="B640" s="346" t="s">
        <v>3194</v>
      </c>
      <c r="C640" s="346" t="s">
        <v>1954</v>
      </c>
      <c r="D640" s="526" t="s">
        <v>138</v>
      </c>
      <c r="E640" s="346" t="s">
        <v>1939</v>
      </c>
      <c r="F640" s="389" t="s">
        <v>11</v>
      </c>
      <c r="G640" s="460" t="s">
        <v>5</v>
      </c>
      <c r="H640" s="460" t="s">
        <v>29</v>
      </c>
      <c r="I640" s="348"/>
      <c r="J640" s="460" t="s">
        <v>66</v>
      </c>
      <c r="K640" s="524">
        <v>100</v>
      </c>
      <c r="L640" s="524"/>
      <c r="M640" s="348">
        <v>6</v>
      </c>
      <c r="N640" s="348">
        <v>6</v>
      </c>
      <c r="O640" s="351">
        <f t="shared" si="50"/>
        <v>1</v>
      </c>
      <c r="P640" s="349">
        <v>100</v>
      </c>
      <c r="Q640" s="352">
        <f t="shared" si="51"/>
        <v>1</v>
      </c>
      <c r="R640" s="350" t="s">
        <v>3192</v>
      </c>
    </row>
    <row r="641" spans="1:18" s="92" customFormat="1">
      <c r="A641" s="519" t="s">
        <v>4</v>
      </c>
      <c r="B641" s="346" t="s">
        <v>3198</v>
      </c>
      <c r="C641" s="346" t="s">
        <v>1954</v>
      </c>
      <c r="D641" s="526" t="s">
        <v>138</v>
      </c>
      <c r="E641" s="346" t="s">
        <v>1939</v>
      </c>
      <c r="F641" s="389" t="s">
        <v>11</v>
      </c>
      <c r="G641" s="460" t="s">
        <v>5</v>
      </c>
      <c r="H641" s="460" t="s">
        <v>29</v>
      </c>
      <c r="I641" s="348"/>
      <c r="J641" s="460" t="s">
        <v>66</v>
      </c>
      <c r="K641" s="524">
        <v>100</v>
      </c>
      <c r="L641" s="524"/>
      <c r="M641" s="348">
        <v>3</v>
      </c>
      <c r="N641" s="348">
        <v>3</v>
      </c>
      <c r="O641" s="351">
        <f t="shared" si="50"/>
        <v>1</v>
      </c>
      <c r="P641" s="349">
        <v>100</v>
      </c>
      <c r="Q641" s="352">
        <f t="shared" si="51"/>
        <v>1</v>
      </c>
      <c r="R641" s="350"/>
    </row>
    <row r="642" spans="1:18" s="92" customFormat="1">
      <c r="A642" s="519" t="s">
        <v>4</v>
      </c>
      <c r="B642" s="346" t="s">
        <v>3194</v>
      </c>
      <c r="C642" s="346" t="s">
        <v>1955</v>
      </c>
      <c r="D642" s="526" t="s">
        <v>138</v>
      </c>
      <c r="E642" s="346" t="s">
        <v>1939</v>
      </c>
      <c r="F642" s="389" t="s">
        <v>11</v>
      </c>
      <c r="G642" s="460" t="s">
        <v>5</v>
      </c>
      <c r="H642" s="460" t="s">
        <v>29</v>
      </c>
      <c r="I642" s="348"/>
      <c r="J642" s="460" t="s">
        <v>66</v>
      </c>
      <c r="K642" s="524">
        <v>100</v>
      </c>
      <c r="L642" s="524"/>
      <c r="M642" s="348">
        <v>10</v>
      </c>
      <c r="N642" s="348">
        <v>10</v>
      </c>
      <c r="O642" s="351">
        <f t="shared" si="50"/>
        <v>1</v>
      </c>
      <c r="P642" s="349">
        <v>100</v>
      </c>
      <c r="Q642" s="352">
        <f t="shared" si="51"/>
        <v>1</v>
      </c>
      <c r="R642" s="350"/>
    </row>
    <row r="643" spans="1:18" s="92" customFormat="1">
      <c r="A643" s="519" t="s">
        <v>4</v>
      </c>
      <c r="B643" s="346" t="s">
        <v>3193</v>
      </c>
      <c r="C643" s="346" t="s">
        <v>1955</v>
      </c>
      <c r="D643" s="526" t="s">
        <v>138</v>
      </c>
      <c r="E643" s="346" t="s">
        <v>1939</v>
      </c>
      <c r="F643" s="389" t="s">
        <v>11</v>
      </c>
      <c r="G643" s="460" t="s">
        <v>5</v>
      </c>
      <c r="H643" s="460" t="s">
        <v>29</v>
      </c>
      <c r="I643" s="348"/>
      <c r="J643" s="460" t="s">
        <v>66</v>
      </c>
      <c r="K643" s="524">
        <v>100</v>
      </c>
      <c r="L643" s="524"/>
      <c r="M643" s="348">
        <v>4</v>
      </c>
      <c r="N643" s="348">
        <v>4</v>
      </c>
      <c r="O643" s="351">
        <f t="shared" si="50"/>
        <v>1</v>
      </c>
      <c r="P643" s="349">
        <v>100</v>
      </c>
      <c r="Q643" s="352">
        <f t="shared" si="51"/>
        <v>1</v>
      </c>
      <c r="R643" s="350" t="s">
        <v>3192</v>
      </c>
    </row>
    <row r="644" spans="1:18" s="92" customFormat="1">
      <c r="A644" s="519" t="s">
        <v>4</v>
      </c>
      <c r="B644" s="346" t="s">
        <v>1957</v>
      </c>
      <c r="C644" s="346" t="s">
        <v>1956</v>
      </c>
      <c r="D644" s="526" t="s">
        <v>138</v>
      </c>
      <c r="E644" s="346" t="s">
        <v>1939</v>
      </c>
      <c r="F644" s="389" t="s">
        <v>11</v>
      </c>
      <c r="G644" s="460" t="s">
        <v>5</v>
      </c>
      <c r="H644" s="460" t="s">
        <v>29</v>
      </c>
      <c r="I644" s="348"/>
      <c r="J644" s="460" t="s">
        <v>66</v>
      </c>
      <c r="K644" s="524">
        <v>100</v>
      </c>
      <c r="L644" s="524"/>
      <c r="M644" s="348">
        <v>1950</v>
      </c>
      <c r="N644" s="348">
        <v>1950</v>
      </c>
      <c r="O644" s="351">
        <f t="shared" si="50"/>
        <v>1</v>
      </c>
      <c r="P644" s="349">
        <v>100</v>
      </c>
      <c r="Q644" s="352">
        <f t="shared" si="51"/>
        <v>1</v>
      </c>
      <c r="R644" s="350"/>
    </row>
    <row r="645" spans="1:18" s="92" customFormat="1">
      <c r="A645" s="519" t="s">
        <v>4</v>
      </c>
      <c r="B645" s="346" t="s">
        <v>1958</v>
      </c>
      <c r="C645" s="346" t="s">
        <v>1956</v>
      </c>
      <c r="D645" s="526" t="s">
        <v>138</v>
      </c>
      <c r="E645" s="346" t="s">
        <v>1939</v>
      </c>
      <c r="F645" s="389" t="s">
        <v>11</v>
      </c>
      <c r="G645" s="460" t="s">
        <v>5</v>
      </c>
      <c r="H645" s="460" t="s">
        <v>29</v>
      </c>
      <c r="I645" s="348"/>
      <c r="J645" s="460" t="s">
        <v>66</v>
      </c>
      <c r="K645" s="524">
        <v>100</v>
      </c>
      <c r="L645" s="524"/>
      <c r="M645" s="348">
        <v>12</v>
      </c>
      <c r="N645" s="348">
        <v>12</v>
      </c>
      <c r="O645" s="351">
        <f t="shared" si="50"/>
        <v>1</v>
      </c>
      <c r="P645" s="349">
        <v>100</v>
      </c>
      <c r="Q645" s="352">
        <f t="shared" si="51"/>
        <v>1</v>
      </c>
      <c r="R645" s="350"/>
    </row>
    <row r="646" spans="1:18" s="92" customFormat="1">
      <c r="A646" s="519" t="s">
        <v>4</v>
      </c>
      <c r="B646" s="346" t="s">
        <v>3199</v>
      </c>
      <c r="C646" s="346" t="s">
        <v>1956</v>
      </c>
      <c r="D646" s="526" t="s">
        <v>138</v>
      </c>
      <c r="E646" s="346" t="s">
        <v>1939</v>
      </c>
      <c r="F646" s="389" t="s">
        <v>11</v>
      </c>
      <c r="G646" s="460" t="s">
        <v>5</v>
      </c>
      <c r="H646" s="460" t="s">
        <v>29</v>
      </c>
      <c r="I646" s="348"/>
      <c r="J646" s="460" t="s">
        <v>66</v>
      </c>
      <c r="K646" s="524">
        <v>100</v>
      </c>
      <c r="L646" s="524"/>
      <c r="M646" s="348">
        <v>3</v>
      </c>
      <c r="N646" s="348">
        <v>3</v>
      </c>
      <c r="O646" s="351">
        <f t="shared" si="50"/>
        <v>1</v>
      </c>
      <c r="P646" s="349">
        <v>100</v>
      </c>
      <c r="Q646" s="352">
        <f t="shared" si="51"/>
        <v>1</v>
      </c>
      <c r="R646" s="350"/>
    </row>
    <row r="647" spans="1:18" s="92" customFormat="1">
      <c r="A647" s="519" t="s">
        <v>4</v>
      </c>
      <c r="B647" s="346" t="s">
        <v>1957</v>
      </c>
      <c r="C647" s="346" t="s">
        <v>1959</v>
      </c>
      <c r="D647" s="526" t="s">
        <v>138</v>
      </c>
      <c r="E647" s="346" t="s">
        <v>1939</v>
      </c>
      <c r="F647" s="389" t="s">
        <v>11</v>
      </c>
      <c r="G647" s="460" t="s">
        <v>5</v>
      </c>
      <c r="H647" s="460" t="s">
        <v>29</v>
      </c>
      <c r="I647" s="348"/>
      <c r="J647" s="460" t="s">
        <v>66</v>
      </c>
      <c r="K647" s="524">
        <v>100</v>
      </c>
      <c r="L647" s="524"/>
      <c r="M647" s="348">
        <v>41</v>
      </c>
      <c r="N647" s="348">
        <v>41</v>
      </c>
      <c r="O647" s="351">
        <f t="shared" si="50"/>
        <v>1</v>
      </c>
      <c r="P647" s="349">
        <v>100</v>
      </c>
      <c r="Q647" s="352">
        <f t="shared" si="51"/>
        <v>1</v>
      </c>
      <c r="R647" s="350"/>
    </row>
    <row r="648" spans="1:18" s="92" customFormat="1">
      <c r="A648" s="519" t="s">
        <v>4</v>
      </c>
      <c r="B648" s="346" t="s">
        <v>3200</v>
      </c>
      <c r="C648" s="346" t="s">
        <v>1959</v>
      </c>
      <c r="D648" s="526" t="s">
        <v>138</v>
      </c>
      <c r="E648" s="346" t="s">
        <v>1939</v>
      </c>
      <c r="F648" s="389" t="s">
        <v>11</v>
      </c>
      <c r="G648" s="460" t="s">
        <v>5</v>
      </c>
      <c r="H648" s="460" t="s">
        <v>29</v>
      </c>
      <c r="I648" s="348"/>
      <c r="J648" s="460" t="s">
        <v>66</v>
      </c>
      <c r="K648" s="524">
        <v>100</v>
      </c>
      <c r="L648" s="524"/>
      <c r="M648" s="348">
        <v>7</v>
      </c>
      <c r="N648" s="348">
        <v>7</v>
      </c>
      <c r="O648" s="351">
        <f t="shared" si="50"/>
        <v>1</v>
      </c>
      <c r="P648" s="349">
        <v>100</v>
      </c>
      <c r="Q648" s="352">
        <f t="shared" si="51"/>
        <v>1</v>
      </c>
      <c r="R648" s="350" t="s">
        <v>3192</v>
      </c>
    </row>
    <row r="649" spans="1:18" s="92" customFormat="1">
      <c r="A649" s="519" t="s">
        <v>4</v>
      </c>
      <c r="B649" s="346" t="s">
        <v>1957</v>
      </c>
      <c r="C649" s="346" t="s">
        <v>1960</v>
      </c>
      <c r="D649" s="526" t="s">
        <v>138</v>
      </c>
      <c r="E649" s="346" t="s">
        <v>1939</v>
      </c>
      <c r="F649" s="389" t="s">
        <v>11</v>
      </c>
      <c r="G649" s="460" t="s">
        <v>5</v>
      </c>
      <c r="H649" s="460" t="s">
        <v>29</v>
      </c>
      <c r="I649" s="348"/>
      <c r="J649" s="460" t="s">
        <v>66</v>
      </c>
      <c r="K649" s="524">
        <v>100</v>
      </c>
      <c r="L649" s="524"/>
      <c r="M649" s="348">
        <v>8</v>
      </c>
      <c r="N649" s="348">
        <v>8</v>
      </c>
      <c r="O649" s="351">
        <f t="shared" si="50"/>
        <v>1</v>
      </c>
      <c r="P649" s="349">
        <v>100</v>
      </c>
      <c r="Q649" s="352">
        <f t="shared" si="51"/>
        <v>1</v>
      </c>
      <c r="R649" s="350"/>
    </row>
    <row r="650" spans="1:18" s="92" customFormat="1">
      <c r="A650" s="519" t="s">
        <v>4</v>
      </c>
      <c r="B650" s="346" t="s">
        <v>3199</v>
      </c>
      <c r="C650" s="346" t="s">
        <v>1960</v>
      </c>
      <c r="D650" s="526" t="s">
        <v>138</v>
      </c>
      <c r="E650" s="346" t="s">
        <v>1939</v>
      </c>
      <c r="F650" s="389" t="s">
        <v>11</v>
      </c>
      <c r="G650" s="460" t="s">
        <v>5</v>
      </c>
      <c r="H650" s="460" t="s">
        <v>29</v>
      </c>
      <c r="I650" s="348"/>
      <c r="J650" s="460" t="s">
        <v>66</v>
      </c>
      <c r="K650" s="524">
        <v>100</v>
      </c>
      <c r="L650" s="524"/>
      <c r="M650" s="348">
        <v>650</v>
      </c>
      <c r="N650" s="348">
        <v>650</v>
      </c>
      <c r="O650" s="351">
        <f t="shared" si="50"/>
        <v>1</v>
      </c>
      <c r="P650" s="349">
        <v>100</v>
      </c>
      <c r="Q650" s="352">
        <f t="shared" si="51"/>
        <v>1</v>
      </c>
      <c r="R650" s="350" t="s">
        <v>3192</v>
      </c>
    </row>
    <row r="651" spans="1:18" s="92" customFormat="1">
      <c r="A651" s="519" t="s">
        <v>4</v>
      </c>
      <c r="B651" s="346" t="s">
        <v>3194</v>
      </c>
      <c r="C651" s="346" t="s">
        <v>692</v>
      </c>
      <c r="D651" s="526" t="s">
        <v>138</v>
      </c>
      <c r="E651" s="346" t="s">
        <v>1939</v>
      </c>
      <c r="F651" s="389" t="s">
        <v>11</v>
      </c>
      <c r="G651" s="460" t="s">
        <v>5</v>
      </c>
      <c r="H651" s="460" t="s">
        <v>29</v>
      </c>
      <c r="I651" s="348"/>
      <c r="J651" s="460" t="s">
        <v>66</v>
      </c>
      <c r="K651" s="524">
        <v>100</v>
      </c>
      <c r="L651" s="524"/>
      <c r="M651" s="348">
        <v>4</v>
      </c>
      <c r="N651" s="348">
        <v>4</v>
      </c>
      <c r="O651" s="351">
        <f t="shared" si="50"/>
        <v>1</v>
      </c>
      <c r="P651" s="349">
        <v>100</v>
      </c>
      <c r="Q651" s="352">
        <f t="shared" si="51"/>
        <v>1</v>
      </c>
      <c r="R651" s="350" t="s">
        <v>3192</v>
      </c>
    </row>
    <row r="652" spans="1:18" s="92" customFormat="1">
      <c r="A652" s="519" t="s">
        <v>4</v>
      </c>
      <c r="B652" s="346" t="s">
        <v>3200</v>
      </c>
      <c r="C652" s="346" t="s">
        <v>1961</v>
      </c>
      <c r="D652" s="526" t="s">
        <v>138</v>
      </c>
      <c r="E652" s="346" t="s">
        <v>1939</v>
      </c>
      <c r="F652" s="389" t="s">
        <v>11</v>
      </c>
      <c r="G652" s="460" t="s">
        <v>5</v>
      </c>
      <c r="H652" s="460" t="s">
        <v>29</v>
      </c>
      <c r="I652" s="348"/>
      <c r="J652" s="460" t="s">
        <v>66</v>
      </c>
      <c r="K652" s="524">
        <v>100</v>
      </c>
      <c r="L652" s="524"/>
      <c r="M652" s="348">
        <v>10</v>
      </c>
      <c r="N652" s="348">
        <v>10</v>
      </c>
      <c r="O652" s="351">
        <f t="shared" si="50"/>
        <v>1</v>
      </c>
      <c r="P652" s="349">
        <v>100</v>
      </c>
      <c r="Q652" s="352">
        <f t="shared" si="51"/>
        <v>1</v>
      </c>
      <c r="R652" s="350" t="s">
        <v>3192</v>
      </c>
    </row>
    <row r="653" spans="1:18" s="92" customFormat="1">
      <c r="A653" s="519" t="s">
        <v>4</v>
      </c>
      <c r="B653" s="346" t="s">
        <v>3201</v>
      </c>
      <c r="C653" s="346" t="s">
        <v>1962</v>
      </c>
      <c r="D653" s="526" t="s">
        <v>138</v>
      </c>
      <c r="E653" s="346" t="s">
        <v>1939</v>
      </c>
      <c r="F653" s="389" t="s">
        <v>11</v>
      </c>
      <c r="G653" s="460" t="s">
        <v>5</v>
      </c>
      <c r="H653" s="460" t="s">
        <v>29</v>
      </c>
      <c r="I653" s="348"/>
      <c r="J653" s="460" t="s">
        <v>66</v>
      </c>
      <c r="K653" s="524">
        <v>100</v>
      </c>
      <c r="L653" s="524"/>
      <c r="M653" s="348">
        <v>28</v>
      </c>
      <c r="N653" s="348">
        <v>28</v>
      </c>
      <c r="O653" s="351">
        <f t="shared" si="50"/>
        <v>1</v>
      </c>
      <c r="P653" s="349">
        <v>100</v>
      </c>
      <c r="Q653" s="352">
        <f t="shared" si="51"/>
        <v>1</v>
      </c>
      <c r="R653" s="350" t="s">
        <v>3192</v>
      </c>
    </row>
    <row r="654" spans="1:18" s="92" customFormat="1">
      <c r="A654" s="646" t="s">
        <v>4</v>
      </c>
      <c r="B654" s="346" t="s">
        <v>3193</v>
      </c>
      <c r="C654" s="346" t="s">
        <v>1963</v>
      </c>
      <c r="D654" s="526" t="s">
        <v>138</v>
      </c>
      <c r="E654" s="346" t="s">
        <v>1939</v>
      </c>
      <c r="F654" s="389" t="s">
        <v>11</v>
      </c>
      <c r="G654" s="460" t="s">
        <v>5</v>
      </c>
      <c r="H654" s="460" t="s">
        <v>29</v>
      </c>
      <c r="I654" s="348"/>
      <c r="J654" s="460" t="s">
        <v>66</v>
      </c>
      <c r="K654" s="524">
        <v>100</v>
      </c>
      <c r="L654" s="524"/>
      <c r="M654" s="348">
        <v>8</v>
      </c>
      <c r="N654" s="348">
        <v>8</v>
      </c>
      <c r="O654" s="351">
        <f t="shared" si="50"/>
        <v>1</v>
      </c>
      <c r="P654" s="349">
        <v>100</v>
      </c>
      <c r="Q654" s="352">
        <f t="shared" si="51"/>
        <v>1</v>
      </c>
      <c r="R654" s="350" t="s">
        <v>3192</v>
      </c>
    </row>
    <row r="655" spans="1:18" s="92" customFormat="1">
      <c r="A655" s="519" t="s">
        <v>4</v>
      </c>
      <c r="B655" s="346" t="s">
        <v>3193</v>
      </c>
      <c r="C655" s="346" t="s">
        <v>1766</v>
      </c>
      <c r="D655" s="526" t="s">
        <v>138</v>
      </c>
      <c r="E655" s="346" t="s">
        <v>1940</v>
      </c>
      <c r="F655" s="389" t="s">
        <v>11</v>
      </c>
      <c r="G655" s="460" t="s">
        <v>5</v>
      </c>
      <c r="H655" s="460" t="s">
        <v>29</v>
      </c>
      <c r="I655" s="348"/>
      <c r="J655" s="460" t="s">
        <v>66</v>
      </c>
      <c r="K655" s="524">
        <v>100</v>
      </c>
      <c r="L655" s="524"/>
      <c r="M655" s="348">
        <v>3</v>
      </c>
      <c r="N655" s="348">
        <v>3</v>
      </c>
      <c r="O655" s="351">
        <f>N655/M655</f>
        <v>1</v>
      </c>
      <c r="P655" s="349">
        <v>100</v>
      </c>
      <c r="Q655" s="352">
        <f>N655/(M655*K655/100)</f>
        <v>1</v>
      </c>
      <c r="R655" s="350" t="s">
        <v>3192</v>
      </c>
    </row>
    <row r="656" spans="1:18" s="92" customFormat="1">
      <c r="A656" s="519" t="s">
        <v>4</v>
      </c>
      <c r="B656" s="346" t="s">
        <v>3194</v>
      </c>
      <c r="C656" s="346" t="s">
        <v>1950</v>
      </c>
      <c r="D656" s="526" t="s">
        <v>138</v>
      </c>
      <c r="E656" s="346" t="s">
        <v>1940</v>
      </c>
      <c r="F656" s="389" t="s">
        <v>11</v>
      </c>
      <c r="G656" s="460" t="s">
        <v>5</v>
      </c>
      <c r="H656" s="460" t="s">
        <v>29</v>
      </c>
      <c r="I656" s="348"/>
      <c r="J656" s="460" t="s">
        <v>66</v>
      </c>
      <c r="K656" s="524">
        <v>100</v>
      </c>
      <c r="L656" s="524"/>
      <c r="M656" s="348">
        <v>83</v>
      </c>
      <c r="N656" s="348">
        <v>83</v>
      </c>
      <c r="O656" s="351">
        <f t="shared" ref="O656:O679" si="52">N656/M656</f>
        <v>1</v>
      </c>
      <c r="P656" s="349">
        <v>100</v>
      </c>
      <c r="Q656" s="352">
        <f t="shared" ref="Q656:Q679" si="53">N656/(M656*K656/100)</f>
        <v>1</v>
      </c>
      <c r="R656" s="350" t="s">
        <v>3192</v>
      </c>
    </row>
    <row r="657" spans="1:18" s="92" customFormat="1">
      <c r="A657" s="519" t="s">
        <v>4</v>
      </c>
      <c r="B657" s="346" t="s">
        <v>3195</v>
      </c>
      <c r="C657" s="346" t="s">
        <v>1950</v>
      </c>
      <c r="D657" s="526" t="s">
        <v>138</v>
      </c>
      <c r="E657" s="346" t="s">
        <v>1940</v>
      </c>
      <c r="F657" s="389" t="s">
        <v>11</v>
      </c>
      <c r="G657" s="460" t="s">
        <v>5</v>
      </c>
      <c r="H657" s="460" t="s">
        <v>29</v>
      </c>
      <c r="I657" s="348"/>
      <c r="J657" s="460" t="s">
        <v>66</v>
      </c>
      <c r="K657" s="524">
        <v>100</v>
      </c>
      <c r="L657" s="524"/>
      <c r="M657" s="348">
        <v>3</v>
      </c>
      <c r="N657" s="348">
        <v>3</v>
      </c>
      <c r="O657" s="351">
        <f t="shared" si="52"/>
        <v>1</v>
      </c>
      <c r="P657" s="349">
        <v>100</v>
      </c>
      <c r="Q657" s="352">
        <f t="shared" si="53"/>
        <v>1</v>
      </c>
      <c r="R657" s="350"/>
    </row>
    <row r="658" spans="1:18" s="92" customFormat="1">
      <c r="A658" s="519" t="s">
        <v>4</v>
      </c>
      <c r="B658" s="346" t="s">
        <v>3196</v>
      </c>
      <c r="C658" s="346" t="s">
        <v>1951</v>
      </c>
      <c r="D658" s="526" t="s">
        <v>138</v>
      </c>
      <c r="E658" s="346" t="s">
        <v>1940</v>
      </c>
      <c r="F658" s="389" t="s">
        <v>11</v>
      </c>
      <c r="G658" s="460" t="s">
        <v>5</v>
      </c>
      <c r="H658" s="460" t="s">
        <v>29</v>
      </c>
      <c r="I658" s="348"/>
      <c r="J658" s="460" t="s">
        <v>66</v>
      </c>
      <c r="K658" s="524">
        <v>100</v>
      </c>
      <c r="L658" s="524"/>
      <c r="M658" s="348">
        <v>25</v>
      </c>
      <c r="N658" s="348">
        <v>25</v>
      </c>
      <c r="O658" s="351">
        <f t="shared" si="52"/>
        <v>1</v>
      </c>
      <c r="P658" s="349">
        <v>100</v>
      </c>
      <c r="Q658" s="352">
        <f t="shared" si="53"/>
        <v>1</v>
      </c>
      <c r="R658" s="350"/>
    </row>
    <row r="659" spans="1:18" s="92" customFormat="1">
      <c r="A659" s="519" t="s">
        <v>4</v>
      </c>
      <c r="B659" s="346" t="s">
        <v>3193</v>
      </c>
      <c r="C659" s="346" t="s">
        <v>1951</v>
      </c>
      <c r="D659" s="526" t="s">
        <v>138</v>
      </c>
      <c r="E659" s="346" t="s">
        <v>1940</v>
      </c>
      <c r="F659" s="389" t="s">
        <v>11</v>
      </c>
      <c r="G659" s="460" t="s">
        <v>5</v>
      </c>
      <c r="H659" s="460" t="s">
        <v>29</v>
      </c>
      <c r="I659" s="348"/>
      <c r="J659" s="460" t="s">
        <v>66</v>
      </c>
      <c r="K659" s="524">
        <v>100</v>
      </c>
      <c r="L659" s="524"/>
      <c r="M659" s="348">
        <v>6</v>
      </c>
      <c r="N659" s="348">
        <v>6</v>
      </c>
      <c r="O659" s="351">
        <f t="shared" si="52"/>
        <v>1</v>
      </c>
      <c r="P659" s="349">
        <v>100</v>
      </c>
      <c r="Q659" s="352">
        <f t="shared" si="53"/>
        <v>1</v>
      </c>
      <c r="R659" s="350" t="s">
        <v>3192</v>
      </c>
    </row>
    <row r="660" spans="1:18" s="92" customFormat="1">
      <c r="A660" s="519" t="s">
        <v>4</v>
      </c>
      <c r="B660" s="346" t="s">
        <v>3195</v>
      </c>
      <c r="C660" s="346" t="s">
        <v>1951</v>
      </c>
      <c r="D660" s="526" t="s">
        <v>138</v>
      </c>
      <c r="E660" s="346" t="s">
        <v>1940</v>
      </c>
      <c r="F660" s="389" t="s">
        <v>11</v>
      </c>
      <c r="G660" s="460" t="s">
        <v>5</v>
      </c>
      <c r="H660" s="460" t="s">
        <v>29</v>
      </c>
      <c r="I660" s="348"/>
      <c r="J660" s="460" t="s">
        <v>66</v>
      </c>
      <c r="K660" s="524">
        <v>100</v>
      </c>
      <c r="L660" s="524"/>
      <c r="M660" s="348">
        <v>4</v>
      </c>
      <c r="N660" s="348">
        <v>4</v>
      </c>
      <c r="O660" s="351">
        <f t="shared" si="52"/>
        <v>1</v>
      </c>
      <c r="P660" s="349">
        <v>100</v>
      </c>
      <c r="Q660" s="352">
        <f t="shared" si="53"/>
        <v>1</v>
      </c>
      <c r="R660" s="350"/>
    </row>
    <row r="661" spans="1:18" s="92" customFormat="1">
      <c r="A661" s="519" t="s">
        <v>4</v>
      </c>
      <c r="B661" s="346" t="s">
        <v>3197</v>
      </c>
      <c r="C661" s="346" t="s">
        <v>1952</v>
      </c>
      <c r="D661" s="526" t="s">
        <v>138</v>
      </c>
      <c r="E661" s="346" t="s">
        <v>1940</v>
      </c>
      <c r="F661" s="389" t="s">
        <v>11</v>
      </c>
      <c r="G661" s="460" t="s">
        <v>5</v>
      </c>
      <c r="H661" s="460" t="s">
        <v>29</v>
      </c>
      <c r="I661" s="348"/>
      <c r="J661" s="460" t="s">
        <v>66</v>
      </c>
      <c r="K661" s="524">
        <v>100</v>
      </c>
      <c r="L661" s="524"/>
      <c r="M661" s="348">
        <v>72</v>
      </c>
      <c r="N661" s="348">
        <v>72</v>
      </c>
      <c r="O661" s="351">
        <f t="shared" si="52"/>
        <v>1</v>
      </c>
      <c r="P661" s="349">
        <v>100</v>
      </c>
      <c r="Q661" s="352">
        <f t="shared" si="53"/>
        <v>1</v>
      </c>
      <c r="R661" s="350"/>
    </row>
    <row r="662" spans="1:18" s="92" customFormat="1">
      <c r="A662" s="519" t="s">
        <v>4</v>
      </c>
      <c r="B662" s="346" t="s">
        <v>3194</v>
      </c>
      <c r="C662" s="346" t="s">
        <v>1952</v>
      </c>
      <c r="D662" s="526" t="s">
        <v>138</v>
      </c>
      <c r="E662" s="346" t="s">
        <v>1940</v>
      </c>
      <c r="F662" s="389" t="s">
        <v>11</v>
      </c>
      <c r="G662" s="460" t="s">
        <v>5</v>
      </c>
      <c r="H662" s="460" t="s">
        <v>29</v>
      </c>
      <c r="I662" s="348"/>
      <c r="J662" s="460" t="s">
        <v>66</v>
      </c>
      <c r="K662" s="524">
        <v>100</v>
      </c>
      <c r="L662" s="524"/>
      <c r="M662" s="348">
        <v>6</v>
      </c>
      <c r="N662" s="348">
        <v>6</v>
      </c>
      <c r="O662" s="351">
        <f t="shared" si="52"/>
        <v>1</v>
      </c>
      <c r="P662" s="349">
        <v>100</v>
      </c>
      <c r="Q662" s="352">
        <f t="shared" si="53"/>
        <v>1</v>
      </c>
      <c r="R662" s="350"/>
    </row>
    <row r="663" spans="1:18" s="92" customFormat="1">
      <c r="A663" s="519" t="s">
        <v>4</v>
      </c>
      <c r="B663" s="346" t="s">
        <v>3196</v>
      </c>
      <c r="C663" s="346" t="s">
        <v>1953</v>
      </c>
      <c r="D663" s="526" t="s">
        <v>138</v>
      </c>
      <c r="E663" s="346" t="s">
        <v>1940</v>
      </c>
      <c r="F663" s="389" t="s">
        <v>11</v>
      </c>
      <c r="G663" s="460" t="s">
        <v>5</v>
      </c>
      <c r="H663" s="460" t="s">
        <v>29</v>
      </c>
      <c r="I663" s="348"/>
      <c r="J663" s="460" t="s">
        <v>66</v>
      </c>
      <c r="K663" s="524">
        <v>100</v>
      </c>
      <c r="L663" s="524"/>
      <c r="M663" s="348">
        <v>4</v>
      </c>
      <c r="N663" s="348">
        <v>4</v>
      </c>
      <c r="O663" s="351">
        <f t="shared" si="52"/>
        <v>1</v>
      </c>
      <c r="P663" s="349">
        <v>100</v>
      </c>
      <c r="Q663" s="352">
        <f t="shared" si="53"/>
        <v>1</v>
      </c>
      <c r="R663" s="350"/>
    </row>
    <row r="664" spans="1:18" s="92" customFormat="1">
      <c r="A664" s="519" t="s">
        <v>4</v>
      </c>
      <c r="B664" s="346" t="s">
        <v>3194</v>
      </c>
      <c r="C664" s="346" t="s">
        <v>1765</v>
      </c>
      <c r="D664" s="526" t="s">
        <v>138</v>
      </c>
      <c r="E664" s="346" t="s">
        <v>1940</v>
      </c>
      <c r="F664" s="389" t="s">
        <v>11</v>
      </c>
      <c r="G664" s="460" t="s">
        <v>5</v>
      </c>
      <c r="H664" s="460" t="s">
        <v>29</v>
      </c>
      <c r="I664" s="348"/>
      <c r="J664" s="460" t="s">
        <v>66</v>
      </c>
      <c r="K664" s="524">
        <v>100</v>
      </c>
      <c r="L664" s="524"/>
      <c r="M664" s="348">
        <v>4</v>
      </c>
      <c r="N664" s="348">
        <v>4</v>
      </c>
      <c r="O664" s="351">
        <f t="shared" si="52"/>
        <v>1</v>
      </c>
      <c r="P664" s="349">
        <v>100</v>
      </c>
      <c r="Q664" s="352">
        <f t="shared" si="53"/>
        <v>1</v>
      </c>
      <c r="R664" s="350" t="s">
        <v>3192</v>
      </c>
    </row>
    <row r="665" spans="1:18" s="92" customFormat="1">
      <c r="A665" s="519" t="s">
        <v>4</v>
      </c>
      <c r="B665" s="346" t="s">
        <v>3194</v>
      </c>
      <c r="C665" s="346" t="s">
        <v>1954</v>
      </c>
      <c r="D665" s="526" t="s">
        <v>138</v>
      </c>
      <c r="E665" s="346" t="s">
        <v>1940</v>
      </c>
      <c r="F665" s="389" t="s">
        <v>11</v>
      </c>
      <c r="G665" s="460" t="s">
        <v>5</v>
      </c>
      <c r="H665" s="460" t="s">
        <v>29</v>
      </c>
      <c r="I665" s="348"/>
      <c r="J665" s="460" t="s">
        <v>66</v>
      </c>
      <c r="K665" s="524">
        <v>100</v>
      </c>
      <c r="L665" s="524"/>
      <c r="M665" s="348">
        <v>6</v>
      </c>
      <c r="N665" s="348">
        <v>6</v>
      </c>
      <c r="O665" s="351">
        <f t="shared" si="52"/>
        <v>1</v>
      </c>
      <c r="P665" s="349">
        <v>100</v>
      </c>
      <c r="Q665" s="352">
        <f t="shared" si="53"/>
        <v>1</v>
      </c>
      <c r="R665" s="350" t="s">
        <v>3192</v>
      </c>
    </row>
    <row r="666" spans="1:18" s="92" customFormat="1">
      <c r="A666" s="519" t="s">
        <v>4</v>
      </c>
      <c r="B666" s="346" t="s">
        <v>3198</v>
      </c>
      <c r="C666" s="346" t="s">
        <v>1954</v>
      </c>
      <c r="D666" s="526" t="s">
        <v>138</v>
      </c>
      <c r="E666" s="346" t="s">
        <v>1940</v>
      </c>
      <c r="F666" s="389" t="s">
        <v>11</v>
      </c>
      <c r="G666" s="460" t="s">
        <v>5</v>
      </c>
      <c r="H666" s="460" t="s">
        <v>29</v>
      </c>
      <c r="I666" s="348"/>
      <c r="J666" s="460" t="s">
        <v>66</v>
      </c>
      <c r="K666" s="524">
        <v>100</v>
      </c>
      <c r="L666" s="524"/>
      <c r="M666" s="348">
        <v>3</v>
      </c>
      <c r="N666" s="348">
        <v>3</v>
      </c>
      <c r="O666" s="351">
        <f t="shared" si="52"/>
        <v>1</v>
      </c>
      <c r="P666" s="349">
        <v>100</v>
      </c>
      <c r="Q666" s="352">
        <f t="shared" si="53"/>
        <v>1</v>
      </c>
      <c r="R666" s="350"/>
    </row>
    <row r="667" spans="1:18" s="92" customFormat="1">
      <c r="A667" s="519" t="s">
        <v>4</v>
      </c>
      <c r="B667" s="346" t="s">
        <v>3194</v>
      </c>
      <c r="C667" s="346" t="s">
        <v>1955</v>
      </c>
      <c r="D667" s="526" t="s">
        <v>138</v>
      </c>
      <c r="E667" s="346" t="s">
        <v>1940</v>
      </c>
      <c r="F667" s="389" t="s">
        <v>11</v>
      </c>
      <c r="G667" s="460" t="s">
        <v>5</v>
      </c>
      <c r="H667" s="460" t="s">
        <v>29</v>
      </c>
      <c r="I667" s="348"/>
      <c r="J667" s="460" t="s">
        <v>66</v>
      </c>
      <c r="K667" s="524">
        <v>100</v>
      </c>
      <c r="L667" s="524"/>
      <c r="M667" s="348">
        <v>10</v>
      </c>
      <c r="N667" s="348">
        <v>10</v>
      </c>
      <c r="O667" s="351">
        <f t="shared" si="52"/>
        <v>1</v>
      </c>
      <c r="P667" s="349">
        <v>100</v>
      </c>
      <c r="Q667" s="352">
        <f t="shared" si="53"/>
        <v>1</v>
      </c>
      <c r="R667" s="350"/>
    </row>
    <row r="668" spans="1:18" s="92" customFormat="1">
      <c r="A668" s="519" t="s">
        <v>4</v>
      </c>
      <c r="B668" s="346" t="s">
        <v>3193</v>
      </c>
      <c r="C668" s="346" t="s">
        <v>1955</v>
      </c>
      <c r="D668" s="526" t="s">
        <v>138</v>
      </c>
      <c r="E668" s="346" t="s">
        <v>1940</v>
      </c>
      <c r="F668" s="389" t="s">
        <v>11</v>
      </c>
      <c r="G668" s="460" t="s">
        <v>5</v>
      </c>
      <c r="H668" s="460" t="s">
        <v>29</v>
      </c>
      <c r="I668" s="348"/>
      <c r="J668" s="460" t="s">
        <v>66</v>
      </c>
      <c r="K668" s="524">
        <v>100</v>
      </c>
      <c r="L668" s="524"/>
      <c r="M668" s="348">
        <v>4</v>
      </c>
      <c r="N668" s="348">
        <v>4</v>
      </c>
      <c r="O668" s="351">
        <f t="shared" si="52"/>
        <v>1</v>
      </c>
      <c r="P668" s="349">
        <v>100</v>
      </c>
      <c r="Q668" s="352">
        <f t="shared" si="53"/>
        <v>1</v>
      </c>
      <c r="R668" s="350" t="s">
        <v>3192</v>
      </c>
    </row>
    <row r="669" spans="1:18" s="92" customFormat="1">
      <c r="A669" s="519" t="s">
        <v>4</v>
      </c>
      <c r="B669" s="346" t="s">
        <v>1957</v>
      </c>
      <c r="C669" s="346" t="s">
        <v>1956</v>
      </c>
      <c r="D669" s="526" t="s">
        <v>138</v>
      </c>
      <c r="E669" s="346" t="s">
        <v>1940</v>
      </c>
      <c r="F669" s="389" t="s">
        <v>11</v>
      </c>
      <c r="G669" s="460" t="s">
        <v>5</v>
      </c>
      <c r="H669" s="460" t="s">
        <v>29</v>
      </c>
      <c r="I669" s="348"/>
      <c r="J669" s="460" t="s">
        <v>66</v>
      </c>
      <c r="K669" s="524">
        <v>100</v>
      </c>
      <c r="L669" s="524"/>
      <c r="M669" s="348">
        <v>1950</v>
      </c>
      <c r="N669" s="348">
        <v>1950</v>
      </c>
      <c r="O669" s="351">
        <f t="shared" si="52"/>
        <v>1</v>
      </c>
      <c r="P669" s="349">
        <v>100</v>
      </c>
      <c r="Q669" s="352">
        <f t="shared" si="53"/>
        <v>1</v>
      </c>
      <c r="R669" s="350"/>
    </row>
    <row r="670" spans="1:18" s="92" customFormat="1">
      <c r="A670" s="519" t="s">
        <v>4</v>
      </c>
      <c r="B670" s="346" t="s">
        <v>1958</v>
      </c>
      <c r="C670" s="346" t="s">
        <v>1956</v>
      </c>
      <c r="D670" s="526" t="s">
        <v>138</v>
      </c>
      <c r="E670" s="346" t="s">
        <v>1940</v>
      </c>
      <c r="F670" s="389" t="s">
        <v>11</v>
      </c>
      <c r="G670" s="460" t="s">
        <v>5</v>
      </c>
      <c r="H670" s="460" t="s">
        <v>29</v>
      </c>
      <c r="I670" s="348"/>
      <c r="J670" s="460" t="s">
        <v>66</v>
      </c>
      <c r="K670" s="524">
        <v>100</v>
      </c>
      <c r="L670" s="524"/>
      <c r="M670" s="348">
        <v>12</v>
      </c>
      <c r="N670" s="348">
        <v>12</v>
      </c>
      <c r="O670" s="351">
        <f t="shared" si="52"/>
        <v>1</v>
      </c>
      <c r="P670" s="349">
        <v>100</v>
      </c>
      <c r="Q670" s="352">
        <f t="shared" si="53"/>
        <v>1</v>
      </c>
      <c r="R670" s="350"/>
    </row>
    <row r="671" spans="1:18" s="92" customFormat="1">
      <c r="A671" s="519" t="s">
        <v>4</v>
      </c>
      <c r="B671" s="346" t="s">
        <v>3199</v>
      </c>
      <c r="C671" s="346" t="s">
        <v>1956</v>
      </c>
      <c r="D671" s="526" t="s">
        <v>138</v>
      </c>
      <c r="E671" s="346" t="s">
        <v>1940</v>
      </c>
      <c r="F671" s="389" t="s">
        <v>11</v>
      </c>
      <c r="G671" s="460" t="s">
        <v>5</v>
      </c>
      <c r="H671" s="460" t="s">
        <v>29</v>
      </c>
      <c r="I671" s="348"/>
      <c r="J671" s="460" t="s">
        <v>66</v>
      </c>
      <c r="K671" s="524">
        <v>100</v>
      </c>
      <c r="L671" s="524"/>
      <c r="M671" s="348">
        <v>3</v>
      </c>
      <c r="N671" s="348">
        <v>3</v>
      </c>
      <c r="O671" s="351">
        <f t="shared" si="52"/>
        <v>1</v>
      </c>
      <c r="P671" s="349">
        <v>100</v>
      </c>
      <c r="Q671" s="352">
        <f t="shared" si="53"/>
        <v>1</v>
      </c>
      <c r="R671" s="350"/>
    </row>
    <row r="672" spans="1:18" s="92" customFormat="1">
      <c r="A672" s="519" t="s">
        <v>4</v>
      </c>
      <c r="B672" s="346" t="s">
        <v>1957</v>
      </c>
      <c r="C672" s="346" t="s">
        <v>1959</v>
      </c>
      <c r="D672" s="526" t="s">
        <v>138</v>
      </c>
      <c r="E672" s="346" t="s">
        <v>1940</v>
      </c>
      <c r="F672" s="389" t="s">
        <v>11</v>
      </c>
      <c r="G672" s="460" t="s">
        <v>5</v>
      </c>
      <c r="H672" s="460" t="s">
        <v>29</v>
      </c>
      <c r="I672" s="348"/>
      <c r="J672" s="460" t="s">
        <v>66</v>
      </c>
      <c r="K672" s="524">
        <v>100</v>
      </c>
      <c r="L672" s="524"/>
      <c r="M672" s="348">
        <v>41</v>
      </c>
      <c r="N672" s="348">
        <v>41</v>
      </c>
      <c r="O672" s="351">
        <f t="shared" si="52"/>
        <v>1</v>
      </c>
      <c r="P672" s="349">
        <v>100</v>
      </c>
      <c r="Q672" s="352">
        <f t="shared" si="53"/>
        <v>1</v>
      </c>
      <c r="R672" s="350"/>
    </row>
    <row r="673" spans="1:18" s="92" customFormat="1">
      <c r="A673" s="519" t="s">
        <v>4</v>
      </c>
      <c r="B673" s="346" t="s">
        <v>3200</v>
      </c>
      <c r="C673" s="346" t="s">
        <v>1959</v>
      </c>
      <c r="D673" s="526" t="s">
        <v>138</v>
      </c>
      <c r="E673" s="346" t="s">
        <v>1940</v>
      </c>
      <c r="F673" s="389" t="s">
        <v>11</v>
      </c>
      <c r="G673" s="460" t="s">
        <v>5</v>
      </c>
      <c r="H673" s="460" t="s">
        <v>29</v>
      </c>
      <c r="I673" s="348"/>
      <c r="J673" s="460" t="s">
        <v>66</v>
      </c>
      <c r="K673" s="524">
        <v>100</v>
      </c>
      <c r="L673" s="524"/>
      <c r="M673" s="348">
        <v>7</v>
      </c>
      <c r="N673" s="348">
        <v>7</v>
      </c>
      <c r="O673" s="351">
        <f t="shared" si="52"/>
        <v>1</v>
      </c>
      <c r="P673" s="349">
        <v>100</v>
      </c>
      <c r="Q673" s="352">
        <f t="shared" si="53"/>
        <v>1</v>
      </c>
      <c r="R673" s="350" t="s">
        <v>3192</v>
      </c>
    </row>
    <row r="674" spans="1:18" s="92" customFormat="1">
      <c r="A674" s="519" t="s">
        <v>4</v>
      </c>
      <c r="B674" s="346" t="s">
        <v>1957</v>
      </c>
      <c r="C674" s="346" t="s">
        <v>1960</v>
      </c>
      <c r="D674" s="526" t="s">
        <v>138</v>
      </c>
      <c r="E674" s="346" t="s">
        <v>1940</v>
      </c>
      <c r="F674" s="389" t="s">
        <v>11</v>
      </c>
      <c r="G674" s="460" t="s">
        <v>5</v>
      </c>
      <c r="H674" s="460" t="s">
        <v>29</v>
      </c>
      <c r="I674" s="348"/>
      <c r="J674" s="460" t="s">
        <v>66</v>
      </c>
      <c r="K674" s="524">
        <v>100</v>
      </c>
      <c r="L674" s="524"/>
      <c r="M674" s="348">
        <v>8</v>
      </c>
      <c r="N674" s="348">
        <v>8</v>
      </c>
      <c r="O674" s="351">
        <f t="shared" si="52"/>
        <v>1</v>
      </c>
      <c r="P674" s="349">
        <v>100</v>
      </c>
      <c r="Q674" s="352">
        <f t="shared" si="53"/>
        <v>1</v>
      </c>
      <c r="R674" s="350"/>
    </row>
    <row r="675" spans="1:18" s="92" customFormat="1">
      <c r="A675" s="519" t="s">
        <v>4</v>
      </c>
      <c r="B675" s="346" t="s">
        <v>3199</v>
      </c>
      <c r="C675" s="346" t="s">
        <v>1960</v>
      </c>
      <c r="D675" s="526" t="s">
        <v>138</v>
      </c>
      <c r="E675" s="346" t="s">
        <v>1940</v>
      </c>
      <c r="F675" s="389" t="s">
        <v>11</v>
      </c>
      <c r="G675" s="460" t="s">
        <v>5</v>
      </c>
      <c r="H675" s="460" t="s">
        <v>29</v>
      </c>
      <c r="I675" s="348"/>
      <c r="J675" s="460" t="s">
        <v>66</v>
      </c>
      <c r="K675" s="524">
        <v>100</v>
      </c>
      <c r="L675" s="524"/>
      <c r="M675" s="348">
        <v>650</v>
      </c>
      <c r="N675" s="348">
        <v>650</v>
      </c>
      <c r="O675" s="351">
        <f t="shared" si="52"/>
        <v>1</v>
      </c>
      <c r="P675" s="349">
        <v>100</v>
      </c>
      <c r="Q675" s="352">
        <f t="shared" si="53"/>
        <v>1</v>
      </c>
      <c r="R675" s="350" t="s">
        <v>3192</v>
      </c>
    </row>
    <row r="676" spans="1:18" s="92" customFormat="1">
      <c r="A676" s="519" t="s">
        <v>4</v>
      </c>
      <c r="B676" s="346" t="s">
        <v>3194</v>
      </c>
      <c r="C676" s="346" t="s">
        <v>692</v>
      </c>
      <c r="D676" s="526" t="s">
        <v>138</v>
      </c>
      <c r="E676" s="346" t="s">
        <v>1940</v>
      </c>
      <c r="F676" s="389" t="s">
        <v>11</v>
      </c>
      <c r="G676" s="460" t="s">
        <v>5</v>
      </c>
      <c r="H676" s="460" t="s">
        <v>29</v>
      </c>
      <c r="I676" s="348"/>
      <c r="J676" s="460" t="s">
        <v>66</v>
      </c>
      <c r="K676" s="524">
        <v>100</v>
      </c>
      <c r="L676" s="524"/>
      <c r="M676" s="348">
        <v>4</v>
      </c>
      <c r="N676" s="348">
        <v>4</v>
      </c>
      <c r="O676" s="351">
        <f t="shared" si="52"/>
        <v>1</v>
      </c>
      <c r="P676" s="349">
        <v>100</v>
      </c>
      <c r="Q676" s="352">
        <f t="shared" si="53"/>
        <v>1</v>
      </c>
      <c r="R676" s="350" t="s">
        <v>3192</v>
      </c>
    </row>
    <row r="677" spans="1:18" s="92" customFormat="1">
      <c r="A677" s="519" t="s">
        <v>4</v>
      </c>
      <c r="B677" s="346" t="s">
        <v>3200</v>
      </c>
      <c r="C677" s="346" t="s">
        <v>1961</v>
      </c>
      <c r="D677" s="526" t="s">
        <v>138</v>
      </c>
      <c r="E677" s="346" t="s">
        <v>1940</v>
      </c>
      <c r="F677" s="389" t="s">
        <v>11</v>
      </c>
      <c r="G677" s="460" t="s">
        <v>5</v>
      </c>
      <c r="H677" s="460" t="s">
        <v>29</v>
      </c>
      <c r="I677" s="348"/>
      <c r="J677" s="460" t="s">
        <v>66</v>
      </c>
      <c r="K677" s="524">
        <v>100</v>
      </c>
      <c r="L677" s="524"/>
      <c r="M677" s="348">
        <v>10</v>
      </c>
      <c r="N677" s="348">
        <v>10</v>
      </c>
      <c r="O677" s="351">
        <f t="shared" si="52"/>
        <v>1</v>
      </c>
      <c r="P677" s="349">
        <v>100</v>
      </c>
      <c r="Q677" s="352">
        <f t="shared" si="53"/>
        <v>1</v>
      </c>
      <c r="R677" s="350" t="s">
        <v>3192</v>
      </c>
    </row>
    <row r="678" spans="1:18" s="92" customFormat="1">
      <c r="A678" s="519" t="s">
        <v>4</v>
      </c>
      <c r="B678" s="346" t="s">
        <v>3201</v>
      </c>
      <c r="C678" s="346" t="s">
        <v>1962</v>
      </c>
      <c r="D678" s="526" t="s">
        <v>138</v>
      </c>
      <c r="E678" s="346" t="s">
        <v>1940</v>
      </c>
      <c r="F678" s="389" t="s">
        <v>11</v>
      </c>
      <c r="G678" s="460" t="s">
        <v>5</v>
      </c>
      <c r="H678" s="460" t="s">
        <v>29</v>
      </c>
      <c r="I678" s="348"/>
      <c r="J678" s="460" t="s">
        <v>66</v>
      </c>
      <c r="K678" s="524">
        <v>100</v>
      </c>
      <c r="L678" s="524"/>
      <c r="M678" s="348">
        <v>28</v>
      </c>
      <c r="N678" s="348">
        <v>28</v>
      </c>
      <c r="O678" s="351">
        <f t="shared" si="52"/>
        <v>1</v>
      </c>
      <c r="P678" s="349">
        <v>100</v>
      </c>
      <c r="Q678" s="352">
        <f t="shared" si="53"/>
        <v>1</v>
      </c>
      <c r="R678" s="350" t="s">
        <v>3192</v>
      </c>
    </row>
    <row r="679" spans="1:18" s="92" customFormat="1">
      <c r="A679" s="646" t="s">
        <v>4</v>
      </c>
      <c r="B679" s="346" t="s">
        <v>3193</v>
      </c>
      <c r="C679" s="346" t="s">
        <v>1963</v>
      </c>
      <c r="D679" s="526" t="s">
        <v>138</v>
      </c>
      <c r="E679" s="346" t="s">
        <v>1940</v>
      </c>
      <c r="F679" s="389" t="s">
        <v>11</v>
      </c>
      <c r="G679" s="460" t="s">
        <v>5</v>
      </c>
      <c r="H679" s="460" t="s">
        <v>29</v>
      </c>
      <c r="I679" s="348"/>
      <c r="J679" s="460" t="s">
        <v>66</v>
      </c>
      <c r="K679" s="524">
        <v>100</v>
      </c>
      <c r="L679" s="524"/>
      <c r="M679" s="348">
        <v>8</v>
      </c>
      <c r="N679" s="348">
        <v>8</v>
      </c>
      <c r="O679" s="351">
        <f t="shared" si="52"/>
        <v>1</v>
      </c>
      <c r="P679" s="349">
        <v>100</v>
      </c>
      <c r="Q679" s="352">
        <f t="shared" si="53"/>
        <v>1</v>
      </c>
      <c r="R679" s="350" t="s">
        <v>3192</v>
      </c>
    </row>
    <row r="680" spans="1:18" s="92" customFormat="1">
      <c r="A680" s="519" t="s">
        <v>4</v>
      </c>
      <c r="B680" s="346" t="s">
        <v>3193</v>
      </c>
      <c r="C680" s="346" t="s">
        <v>1766</v>
      </c>
      <c r="D680" s="526" t="s">
        <v>138</v>
      </c>
      <c r="E680" s="346" t="s">
        <v>1941</v>
      </c>
      <c r="F680" s="389" t="s">
        <v>11</v>
      </c>
      <c r="G680" s="460" t="s">
        <v>5</v>
      </c>
      <c r="H680" s="460" t="s">
        <v>29</v>
      </c>
      <c r="I680" s="348"/>
      <c r="J680" s="460" t="s">
        <v>66</v>
      </c>
      <c r="K680" s="524">
        <v>100</v>
      </c>
      <c r="L680" s="524"/>
      <c r="M680" s="348">
        <v>3</v>
      </c>
      <c r="N680" s="348">
        <v>3</v>
      </c>
      <c r="O680" s="351">
        <f>N680/M680</f>
        <v>1</v>
      </c>
      <c r="P680" s="349">
        <v>100</v>
      </c>
      <c r="Q680" s="352">
        <f>N680/(M680*K680/100)</f>
        <v>1</v>
      </c>
      <c r="R680" s="350" t="s">
        <v>3192</v>
      </c>
    </row>
    <row r="681" spans="1:18" s="92" customFormat="1">
      <c r="A681" s="519" t="s">
        <v>4</v>
      </c>
      <c r="B681" s="346" t="s">
        <v>3194</v>
      </c>
      <c r="C681" s="346" t="s">
        <v>1950</v>
      </c>
      <c r="D681" s="526" t="s">
        <v>138</v>
      </c>
      <c r="E681" s="346" t="s">
        <v>1941</v>
      </c>
      <c r="F681" s="389" t="s">
        <v>11</v>
      </c>
      <c r="G681" s="460" t="s">
        <v>5</v>
      </c>
      <c r="H681" s="460" t="s">
        <v>29</v>
      </c>
      <c r="I681" s="348"/>
      <c r="J681" s="460" t="s">
        <v>66</v>
      </c>
      <c r="K681" s="524">
        <v>100</v>
      </c>
      <c r="L681" s="524"/>
      <c r="M681" s="348">
        <v>83</v>
      </c>
      <c r="N681" s="348">
        <v>83</v>
      </c>
      <c r="O681" s="351">
        <f t="shared" ref="O681:O704" si="54">N681/M681</f>
        <v>1</v>
      </c>
      <c r="P681" s="349">
        <v>100</v>
      </c>
      <c r="Q681" s="352">
        <f t="shared" ref="Q681:Q704" si="55">N681/(M681*K681/100)</f>
        <v>1</v>
      </c>
      <c r="R681" s="350" t="s">
        <v>3192</v>
      </c>
    </row>
    <row r="682" spans="1:18" s="92" customFormat="1">
      <c r="A682" s="519" t="s">
        <v>4</v>
      </c>
      <c r="B682" s="346" t="s">
        <v>3195</v>
      </c>
      <c r="C682" s="346" t="s">
        <v>1950</v>
      </c>
      <c r="D682" s="526" t="s">
        <v>138</v>
      </c>
      <c r="E682" s="346" t="s">
        <v>1941</v>
      </c>
      <c r="F682" s="389" t="s">
        <v>11</v>
      </c>
      <c r="G682" s="460" t="s">
        <v>5</v>
      </c>
      <c r="H682" s="460" t="s">
        <v>29</v>
      </c>
      <c r="I682" s="348"/>
      <c r="J682" s="460" t="s">
        <v>66</v>
      </c>
      <c r="K682" s="524">
        <v>100</v>
      </c>
      <c r="L682" s="524"/>
      <c r="M682" s="348">
        <v>3</v>
      </c>
      <c r="N682" s="348">
        <v>3</v>
      </c>
      <c r="O682" s="351">
        <f t="shared" si="54"/>
        <v>1</v>
      </c>
      <c r="P682" s="349">
        <v>100</v>
      </c>
      <c r="Q682" s="352">
        <f t="shared" si="55"/>
        <v>1</v>
      </c>
      <c r="R682" s="350"/>
    </row>
    <row r="683" spans="1:18" s="92" customFormat="1">
      <c r="A683" s="519" t="s">
        <v>4</v>
      </c>
      <c r="B683" s="346" t="s">
        <v>3196</v>
      </c>
      <c r="C683" s="346" t="s">
        <v>1951</v>
      </c>
      <c r="D683" s="526" t="s">
        <v>138</v>
      </c>
      <c r="E683" s="346" t="s">
        <v>1941</v>
      </c>
      <c r="F683" s="389" t="s">
        <v>11</v>
      </c>
      <c r="G683" s="460" t="s">
        <v>5</v>
      </c>
      <c r="H683" s="460" t="s">
        <v>29</v>
      </c>
      <c r="I683" s="348"/>
      <c r="J683" s="460" t="s">
        <v>66</v>
      </c>
      <c r="K683" s="524">
        <v>100</v>
      </c>
      <c r="L683" s="524"/>
      <c r="M683" s="348">
        <v>25</v>
      </c>
      <c r="N683" s="348">
        <v>25</v>
      </c>
      <c r="O683" s="351">
        <f t="shared" si="54"/>
        <v>1</v>
      </c>
      <c r="P683" s="349">
        <v>100</v>
      </c>
      <c r="Q683" s="352">
        <f t="shared" si="55"/>
        <v>1</v>
      </c>
      <c r="R683" s="350"/>
    </row>
    <row r="684" spans="1:18" s="92" customFormat="1">
      <c r="A684" s="519" t="s">
        <v>4</v>
      </c>
      <c r="B684" s="346" t="s">
        <v>3193</v>
      </c>
      <c r="C684" s="346" t="s">
        <v>1951</v>
      </c>
      <c r="D684" s="526" t="s">
        <v>138</v>
      </c>
      <c r="E684" s="346" t="s">
        <v>1941</v>
      </c>
      <c r="F684" s="389" t="s">
        <v>11</v>
      </c>
      <c r="G684" s="460" t="s">
        <v>5</v>
      </c>
      <c r="H684" s="460" t="s">
        <v>29</v>
      </c>
      <c r="I684" s="348"/>
      <c r="J684" s="460" t="s">
        <v>66</v>
      </c>
      <c r="K684" s="524">
        <v>100</v>
      </c>
      <c r="L684" s="524"/>
      <c r="M684" s="348">
        <v>6</v>
      </c>
      <c r="N684" s="348">
        <v>6</v>
      </c>
      <c r="O684" s="351">
        <f t="shared" si="54"/>
        <v>1</v>
      </c>
      <c r="P684" s="349">
        <v>100</v>
      </c>
      <c r="Q684" s="352">
        <f t="shared" si="55"/>
        <v>1</v>
      </c>
      <c r="R684" s="350" t="s">
        <v>3192</v>
      </c>
    </row>
    <row r="685" spans="1:18" s="92" customFormat="1">
      <c r="A685" s="519" t="s">
        <v>4</v>
      </c>
      <c r="B685" s="346" t="s">
        <v>3195</v>
      </c>
      <c r="C685" s="346" t="s">
        <v>1951</v>
      </c>
      <c r="D685" s="526" t="s">
        <v>138</v>
      </c>
      <c r="E685" s="346" t="s">
        <v>1941</v>
      </c>
      <c r="F685" s="389" t="s">
        <v>11</v>
      </c>
      <c r="G685" s="460" t="s">
        <v>5</v>
      </c>
      <c r="H685" s="460" t="s">
        <v>29</v>
      </c>
      <c r="I685" s="348"/>
      <c r="J685" s="460" t="s">
        <v>66</v>
      </c>
      <c r="K685" s="524">
        <v>100</v>
      </c>
      <c r="L685" s="524"/>
      <c r="M685" s="348">
        <v>4</v>
      </c>
      <c r="N685" s="348">
        <v>4</v>
      </c>
      <c r="O685" s="351">
        <f t="shared" si="54"/>
        <v>1</v>
      </c>
      <c r="P685" s="349">
        <v>100</v>
      </c>
      <c r="Q685" s="352">
        <f t="shared" si="55"/>
        <v>1</v>
      </c>
      <c r="R685" s="350"/>
    </row>
    <row r="686" spans="1:18" s="92" customFormat="1">
      <c r="A686" s="519" t="s">
        <v>4</v>
      </c>
      <c r="B686" s="346" t="s">
        <v>3197</v>
      </c>
      <c r="C686" s="346" t="s">
        <v>1952</v>
      </c>
      <c r="D686" s="526" t="s">
        <v>138</v>
      </c>
      <c r="E686" s="346" t="s">
        <v>1941</v>
      </c>
      <c r="F686" s="389" t="s">
        <v>11</v>
      </c>
      <c r="G686" s="460" t="s">
        <v>5</v>
      </c>
      <c r="H686" s="460" t="s">
        <v>29</v>
      </c>
      <c r="I686" s="348"/>
      <c r="J686" s="460" t="s">
        <v>66</v>
      </c>
      <c r="K686" s="524">
        <v>100</v>
      </c>
      <c r="L686" s="524"/>
      <c r="M686" s="348">
        <v>72</v>
      </c>
      <c r="N686" s="348">
        <v>72</v>
      </c>
      <c r="O686" s="351">
        <f t="shared" si="54"/>
        <v>1</v>
      </c>
      <c r="P686" s="349">
        <v>100</v>
      </c>
      <c r="Q686" s="352">
        <f t="shared" si="55"/>
        <v>1</v>
      </c>
      <c r="R686" s="350"/>
    </row>
    <row r="687" spans="1:18" s="92" customFormat="1">
      <c r="A687" s="519" t="s">
        <v>4</v>
      </c>
      <c r="B687" s="346" t="s">
        <v>3194</v>
      </c>
      <c r="C687" s="346" t="s">
        <v>1952</v>
      </c>
      <c r="D687" s="526" t="s">
        <v>138</v>
      </c>
      <c r="E687" s="346" t="s">
        <v>1941</v>
      </c>
      <c r="F687" s="389" t="s">
        <v>11</v>
      </c>
      <c r="G687" s="460" t="s">
        <v>5</v>
      </c>
      <c r="H687" s="460" t="s">
        <v>29</v>
      </c>
      <c r="I687" s="348"/>
      <c r="J687" s="460" t="s">
        <v>66</v>
      </c>
      <c r="K687" s="524">
        <v>100</v>
      </c>
      <c r="L687" s="524"/>
      <c r="M687" s="348">
        <v>6</v>
      </c>
      <c r="N687" s="348">
        <v>6</v>
      </c>
      <c r="O687" s="351">
        <f t="shared" si="54"/>
        <v>1</v>
      </c>
      <c r="P687" s="349">
        <v>100</v>
      </c>
      <c r="Q687" s="352">
        <f t="shared" si="55"/>
        <v>1</v>
      </c>
      <c r="R687" s="350"/>
    </row>
    <row r="688" spans="1:18" s="92" customFormat="1">
      <c r="A688" s="519" t="s">
        <v>4</v>
      </c>
      <c r="B688" s="346" t="s">
        <v>3196</v>
      </c>
      <c r="C688" s="346" t="s">
        <v>1953</v>
      </c>
      <c r="D688" s="526" t="s">
        <v>138</v>
      </c>
      <c r="E688" s="346" t="s">
        <v>1941</v>
      </c>
      <c r="F688" s="389" t="s">
        <v>11</v>
      </c>
      <c r="G688" s="460" t="s">
        <v>5</v>
      </c>
      <c r="H688" s="460" t="s">
        <v>29</v>
      </c>
      <c r="I688" s="348"/>
      <c r="J688" s="460" t="s">
        <v>66</v>
      </c>
      <c r="K688" s="524">
        <v>100</v>
      </c>
      <c r="L688" s="524"/>
      <c r="M688" s="348">
        <v>4</v>
      </c>
      <c r="N688" s="348">
        <v>4</v>
      </c>
      <c r="O688" s="351">
        <f t="shared" si="54"/>
        <v>1</v>
      </c>
      <c r="P688" s="349">
        <v>100</v>
      </c>
      <c r="Q688" s="352">
        <f t="shared" si="55"/>
        <v>1</v>
      </c>
      <c r="R688" s="350"/>
    </row>
    <row r="689" spans="1:18" s="92" customFormat="1">
      <c r="A689" s="519" t="s">
        <v>4</v>
      </c>
      <c r="B689" s="346" t="s">
        <v>3194</v>
      </c>
      <c r="C689" s="346" t="s">
        <v>1765</v>
      </c>
      <c r="D689" s="526" t="s">
        <v>138</v>
      </c>
      <c r="E689" s="346" t="s">
        <v>1941</v>
      </c>
      <c r="F689" s="389" t="s">
        <v>11</v>
      </c>
      <c r="G689" s="460" t="s">
        <v>5</v>
      </c>
      <c r="H689" s="460" t="s">
        <v>29</v>
      </c>
      <c r="I689" s="348"/>
      <c r="J689" s="460" t="s">
        <v>66</v>
      </c>
      <c r="K689" s="524">
        <v>100</v>
      </c>
      <c r="L689" s="524"/>
      <c r="M689" s="348">
        <v>4</v>
      </c>
      <c r="N689" s="348">
        <v>4</v>
      </c>
      <c r="O689" s="351">
        <f t="shared" si="54"/>
        <v>1</v>
      </c>
      <c r="P689" s="349">
        <v>100</v>
      </c>
      <c r="Q689" s="352">
        <f t="shared" si="55"/>
        <v>1</v>
      </c>
      <c r="R689" s="350" t="s">
        <v>3192</v>
      </c>
    </row>
    <row r="690" spans="1:18" s="92" customFormat="1">
      <c r="A690" s="519" t="s">
        <v>4</v>
      </c>
      <c r="B690" s="346" t="s">
        <v>3194</v>
      </c>
      <c r="C690" s="346" t="s">
        <v>1954</v>
      </c>
      <c r="D690" s="526" t="s">
        <v>138</v>
      </c>
      <c r="E690" s="346" t="s">
        <v>1941</v>
      </c>
      <c r="F690" s="389" t="s">
        <v>11</v>
      </c>
      <c r="G690" s="460" t="s">
        <v>5</v>
      </c>
      <c r="H690" s="460" t="s">
        <v>29</v>
      </c>
      <c r="I690" s="348"/>
      <c r="J690" s="460" t="s">
        <v>66</v>
      </c>
      <c r="K690" s="524">
        <v>100</v>
      </c>
      <c r="L690" s="524"/>
      <c r="M690" s="348">
        <v>6</v>
      </c>
      <c r="N690" s="348">
        <v>6</v>
      </c>
      <c r="O690" s="351">
        <f t="shared" si="54"/>
        <v>1</v>
      </c>
      <c r="P690" s="349">
        <v>100</v>
      </c>
      <c r="Q690" s="352">
        <f t="shared" si="55"/>
        <v>1</v>
      </c>
      <c r="R690" s="350" t="s">
        <v>3192</v>
      </c>
    </row>
    <row r="691" spans="1:18" s="92" customFormat="1">
      <c r="A691" s="519" t="s">
        <v>4</v>
      </c>
      <c r="B691" s="346" t="s">
        <v>3198</v>
      </c>
      <c r="C691" s="346" t="s">
        <v>1954</v>
      </c>
      <c r="D691" s="526" t="s">
        <v>138</v>
      </c>
      <c r="E691" s="346" t="s">
        <v>1941</v>
      </c>
      <c r="F691" s="389" t="s">
        <v>11</v>
      </c>
      <c r="G691" s="460" t="s">
        <v>5</v>
      </c>
      <c r="H691" s="460" t="s">
        <v>29</v>
      </c>
      <c r="I691" s="348"/>
      <c r="J691" s="460" t="s">
        <v>66</v>
      </c>
      <c r="K691" s="524">
        <v>100</v>
      </c>
      <c r="L691" s="524"/>
      <c r="M691" s="348">
        <v>3</v>
      </c>
      <c r="N691" s="348">
        <v>3</v>
      </c>
      <c r="O691" s="351">
        <f t="shared" si="54"/>
        <v>1</v>
      </c>
      <c r="P691" s="349">
        <v>100</v>
      </c>
      <c r="Q691" s="352">
        <f t="shared" si="55"/>
        <v>1</v>
      </c>
      <c r="R691" s="350"/>
    </row>
    <row r="692" spans="1:18" s="92" customFormat="1">
      <c r="A692" s="519" t="s">
        <v>4</v>
      </c>
      <c r="B692" s="346" t="s">
        <v>3194</v>
      </c>
      <c r="C692" s="346" t="s">
        <v>1955</v>
      </c>
      <c r="D692" s="526" t="s">
        <v>138</v>
      </c>
      <c r="E692" s="346" t="s">
        <v>1941</v>
      </c>
      <c r="F692" s="389" t="s">
        <v>11</v>
      </c>
      <c r="G692" s="460" t="s">
        <v>5</v>
      </c>
      <c r="H692" s="460" t="s">
        <v>29</v>
      </c>
      <c r="I692" s="348"/>
      <c r="J692" s="460" t="s">
        <v>66</v>
      </c>
      <c r="K692" s="524">
        <v>100</v>
      </c>
      <c r="L692" s="524"/>
      <c r="M692" s="348">
        <v>10</v>
      </c>
      <c r="N692" s="348">
        <v>10</v>
      </c>
      <c r="O692" s="351">
        <f t="shared" si="54"/>
        <v>1</v>
      </c>
      <c r="P692" s="349">
        <v>100</v>
      </c>
      <c r="Q692" s="352">
        <f t="shared" si="55"/>
        <v>1</v>
      </c>
      <c r="R692" s="350"/>
    </row>
    <row r="693" spans="1:18" s="92" customFormat="1">
      <c r="A693" s="519" t="s">
        <v>4</v>
      </c>
      <c r="B693" s="346" t="s">
        <v>3193</v>
      </c>
      <c r="C693" s="346" t="s">
        <v>1955</v>
      </c>
      <c r="D693" s="526" t="s">
        <v>138</v>
      </c>
      <c r="E693" s="346" t="s">
        <v>1941</v>
      </c>
      <c r="F693" s="389" t="s">
        <v>11</v>
      </c>
      <c r="G693" s="460" t="s">
        <v>5</v>
      </c>
      <c r="H693" s="460" t="s">
        <v>29</v>
      </c>
      <c r="I693" s="348"/>
      <c r="J693" s="460" t="s">
        <v>66</v>
      </c>
      <c r="K693" s="524">
        <v>100</v>
      </c>
      <c r="L693" s="524"/>
      <c r="M693" s="348">
        <v>4</v>
      </c>
      <c r="N693" s="348">
        <v>4</v>
      </c>
      <c r="O693" s="351">
        <f t="shared" si="54"/>
        <v>1</v>
      </c>
      <c r="P693" s="349">
        <v>100</v>
      </c>
      <c r="Q693" s="352">
        <f t="shared" si="55"/>
        <v>1</v>
      </c>
      <c r="R693" s="350" t="s">
        <v>3192</v>
      </c>
    </row>
    <row r="694" spans="1:18" s="92" customFormat="1">
      <c r="A694" s="519" t="s">
        <v>4</v>
      </c>
      <c r="B694" s="346" t="s">
        <v>1957</v>
      </c>
      <c r="C694" s="346" t="s">
        <v>1956</v>
      </c>
      <c r="D694" s="526" t="s">
        <v>138</v>
      </c>
      <c r="E694" s="346" t="s">
        <v>1941</v>
      </c>
      <c r="F694" s="389" t="s">
        <v>11</v>
      </c>
      <c r="G694" s="460" t="s">
        <v>5</v>
      </c>
      <c r="H694" s="460" t="s">
        <v>29</v>
      </c>
      <c r="I694" s="348"/>
      <c r="J694" s="460" t="s">
        <v>66</v>
      </c>
      <c r="K694" s="524">
        <v>100</v>
      </c>
      <c r="L694" s="524"/>
      <c r="M694" s="348">
        <v>1950</v>
      </c>
      <c r="N694" s="348">
        <v>1950</v>
      </c>
      <c r="O694" s="351">
        <f t="shared" si="54"/>
        <v>1</v>
      </c>
      <c r="P694" s="349">
        <v>100</v>
      </c>
      <c r="Q694" s="352">
        <f t="shared" si="55"/>
        <v>1</v>
      </c>
      <c r="R694" s="350"/>
    </row>
    <row r="695" spans="1:18" s="92" customFormat="1">
      <c r="A695" s="519" t="s">
        <v>4</v>
      </c>
      <c r="B695" s="346" t="s">
        <v>1958</v>
      </c>
      <c r="C695" s="346" t="s">
        <v>1956</v>
      </c>
      <c r="D695" s="526" t="s">
        <v>138</v>
      </c>
      <c r="E695" s="346" t="s">
        <v>1941</v>
      </c>
      <c r="F695" s="389" t="s">
        <v>11</v>
      </c>
      <c r="G695" s="460" t="s">
        <v>5</v>
      </c>
      <c r="H695" s="460" t="s">
        <v>29</v>
      </c>
      <c r="I695" s="348"/>
      <c r="J695" s="460" t="s">
        <v>66</v>
      </c>
      <c r="K695" s="524">
        <v>100</v>
      </c>
      <c r="L695" s="524"/>
      <c r="M695" s="348">
        <v>12</v>
      </c>
      <c r="N695" s="348">
        <v>12</v>
      </c>
      <c r="O695" s="351">
        <f t="shared" si="54"/>
        <v>1</v>
      </c>
      <c r="P695" s="349">
        <v>100</v>
      </c>
      <c r="Q695" s="352">
        <f t="shared" si="55"/>
        <v>1</v>
      </c>
      <c r="R695" s="350"/>
    </row>
    <row r="696" spans="1:18" s="92" customFormat="1">
      <c r="A696" s="519" t="s">
        <v>4</v>
      </c>
      <c r="B696" s="346" t="s">
        <v>3199</v>
      </c>
      <c r="C696" s="346" t="s">
        <v>1956</v>
      </c>
      <c r="D696" s="526" t="s">
        <v>138</v>
      </c>
      <c r="E696" s="346" t="s">
        <v>1941</v>
      </c>
      <c r="F696" s="389" t="s">
        <v>11</v>
      </c>
      <c r="G696" s="460" t="s">
        <v>5</v>
      </c>
      <c r="H696" s="460" t="s">
        <v>29</v>
      </c>
      <c r="I696" s="348"/>
      <c r="J696" s="460" t="s">
        <v>66</v>
      </c>
      <c r="K696" s="524">
        <v>100</v>
      </c>
      <c r="L696" s="524"/>
      <c r="M696" s="348">
        <v>3</v>
      </c>
      <c r="N696" s="348">
        <v>3</v>
      </c>
      <c r="O696" s="351">
        <f t="shared" si="54"/>
        <v>1</v>
      </c>
      <c r="P696" s="349">
        <v>100</v>
      </c>
      <c r="Q696" s="352">
        <f t="shared" si="55"/>
        <v>1</v>
      </c>
      <c r="R696" s="350"/>
    </row>
    <row r="697" spans="1:18" s="92" customFormat="1">
      <c r="A697" s="519" t="s">
        <v>4</v>
      </c>
      <c r="B697" s="346" t="s">
        <v>1957</v>
      </c>
      <c r="C697" s="346" t="s">
        <v>1959</v>
      </c>
      <c r="D697" s="526" t="s">
        <v>138</v>
      </c>
      <c r="E697" s="346" t="s">
        <v>1941</v>
      </c>
      <c r="F697" s="389" t="s">
        <v>11</v>
      </c>
      <c r="G697" s="460" t="s">
        <v>5</v>
      </c>
      <c r="H697" s="460" t="s">
        <v>29</v>
      </c>
      <c r="I697" s="348"/>
      <c r="J697" s="460" t="s">
        <v>66</v>
      </c>
      <c r="K697" s="524">
        <v>100</v>
      </c>
      <c r="L697" s="524"/>
      <c r="M697" s="348">
        <v>41</v>
      </c>
      <c r="N697" s="348">
        <v>41</v>
      </c>
      <c r="O697" s="351">
        <f t="shared" si="54"/>
        <v>1</v>
      </c>
      <c r="P697" s="349">
        <v>100</v>
      </c>
      <c r="Q697" s="352">
        <f t="shared" si="55"/>
        <v>1</v>
      </c>
      <c r="R697" s="350"/>
    </row>
    <row r="698" spans="1:18" s="92" customFormat="1">
      <c r="A698" s="519" t="s">
        <v>4</v>
      </c>
      <c r="B698" s="346" t="s">
        <v>3200</v>
      </c>
      <c r="C698" s="346" t="s">
        <v>1959</v>
      </c>
      <c r="D698" s="526" t="s">
        <v>138</v>
      </c>
      <c r="E698" s="346" t="s">
        <v>1941</v>
      </c>
      <c r="F698" s="389" t="s">
        <v>11</v>
      </c>
      <c r="G698" s="460" t="s">
        <v>5</v>
      </c>
      <c r="H698" s="460" t="s">
        <v>29</v>
      </c>
      <c r="I698" s="348"/>
      <c r="J698" s="460" t="s">
        <v>66</v>
      </c>
      <c r="K698" s="524">
        <v>100</v>
      </c>
      <c r="L698" s="524"/>
      <c r="M698" s="348">
        <v>7</v>
      </c>
      <c r="N698" s="348">
        <v>7</v>
      </c>
      <c r="O698" s="351">
        <f t="shared" si="54"/>
        <v>1</v>
      </c>
      <c r="P698" s="349">
        <v>100</v>
      </c>
      <c r="Q698" s="352">
        <f t="shared" si="55"/>
        <v>1</v>
      </c>
      <c r="R698" s="350" t="s">
        <v>3192</v>
      </c>
    </row>
    <row r="699" spans="1:18" s="92" customFormat="1">
      <c r="A699" s="519" t="s">
        <v>4</v>
      </c>
      <c r="B699" s="346" t="s">
        <v>1957</v>
      </c>
      <c r="C699" s="346" t="s">
        <v>1960</v>
      </c>
      <c r="D699" s="526" t="s">
        <v>138</v>
      </c>
      <c r="E699" s="346" t="s">
        <v>1941</v>
      </c>
      <c r="F699" s="389" t="s">
        <v>11</v>
      </c>
      <c r="G699" s="460" t="s">
        <v>5</v>
      </c>
      <c r="H699" s="460" t="s">
        <v>29</v>
      </c>
      <c r="I699" s="348"/>
      <c r="J699" s="460" t="s">
        <v>66</v>
      </c>
      <c r="K699" s="524">
        <v>100</v>
      </c>
      <c r="L699" s="524"/>
      <c r="M699" s="348">
        <v>8</v>
      </c>
      <c r="N699" s="348">
        <v>8</v>
      </c>
      <c r="O699" s="351">
        <f t="shared" si="54"/>
        <v>1</v>
      </c>
      <c r="P699" s="349">
        <v>100</v>
      </c>
      <c r="Q699" s="352">
        <f t="shared" si="55"/>
        <v>1</v>
      </c>
      <c r="R699" s="350"/>
    </row>
    <row r="700" spans="1:18" s="92" customFormat="1">
      <c r="A700" s="519" t="s">
        <v>4</v>
      </c>
      <c r="B700" s="346" t="s">
        <v>3199</v>
      </c>
      <c r="C700" s="346" t="s">
        <v>1960</v>
      </c>
      <c r="D700" s="526" t="s">
        <v>138</v>
      </c>
      <c r="E700" s="346" t="s">
        <v>1941</v>
      </c>
      <c r="F700" s="389" t="s">
        <v>11</v>
      </c>
      <c r="G700" s="460" t="s">
        <v>5</v>
      </c>
      <c r="H700" s="460" t="s">
        <v>29</v>
      </c>
      <c r="I700" s="348"/>
      <c r="J700" s="460" t="s">
        <v>66</v>
      </c>
      <c r="K700" s="524">
        <v>100</v>
      </c>
      <c r="L700" s="524"/>
      <c r="M700" s="348">
        <v>650</v>
      </c>
      <c r="N700" s="348">
        <v>650</v>
      </c>
      <c r="O700" s="351">
        <f t="shared" si="54"/>
        <v>1</v>
      </c>
      <c r="P700" s="349">
        <v>100</v>
      </c>
      <c r="Q700" s="352">
        <f t="shared" si="55"/>
        <v>1</v>
      </c>
      <c r="R700" s="350" t="s">
        <v>3192</v>
      </c>
    </row>
    <row r="701" spans="1:18" s="92" customFormat="1">
      <c r="A701" s="519" t="s">
        <v>4</v>
      </c>
      <c r="B701" s="346" t="s">
        <v>3194</v>
      </c>
      <c r="C701" s="346" t="s">
        <v>692</v>
      </c>
      <c r="D701" s="526" t="s">
        <v>138</v>
      </c>
      <c r="E701" s="346" t="s">
        <v>1941</v>
      </c>
      <c r="F701" s="389" t="s">
        <v>11</v>
      </c>
      <c r="G701" s="460" t="s">
        <v>5</v>
      </c>
      <c r="H701" s="460" t="s">
        <v>29</v>
      </c>
      <c r="I701" s="348"/>
      <c r="J701" s="460" t="s">
        <v>66</v>
      </c>
      <c r="K701" s="524">
        <v>100</v>
      </c>
      <c r="L701" s="524"/>
      <c r="M701" s="348">
        <v>4</v>
      </c>
      <c r="N701" s="348">
        <v>4</v>
      </c>
      <c r="O701" s="351">
        <f t="shared" si="54"/>
        <v>1</v>
      </c>
      <c r="P701" s="349">
        <v>100</v>
      </c>
      <c r="Q701" s="352">
        <f t="shared" si="55"/>
        <v>1</v>
      </c>
      <c r="R701" s="350" t="s">
        <v>3192</v>
      </c>
    </row>
    <row r="702" spans="1:18" s="92" customFormat="1">
      <c r="A702" s="519" t="s">
        <v>4</v>
      </c>
      <c r="B702" s="346" t="s">
        <v>3200</v>
      </c>
      <c r="C702" s="346" t="s">
        <v>1961</v>
      </c>
      <c r="D702" s="526" t="s">
        <v>138</v>
      </c>
      <c r="E702" s="346" t="s">
        <v>1941</v>
      </c>
      <c r="F702" s="389" t="s">
        <v>11</v>
      </c>
      <c r="G702" s="460" t="s">
        <v>5</v>
      </c>
      <c r="H702" s="460" t="s">
        <v>29</v>
      </c>
      <c r="I702" s="348"/>
      <c r="J702" s="460" t="s">
        <v>66</v>
      </c>
      <c r="K702" s="524">
        <v>100</v>
      </c>
      <c r="L702" s="524"/>
      <c r="M702" s="348">
        <v>10</v>
      </c>
      <c r="N702" s="348">
        <v>10</v>
      </c>
      <c r="O702" s="351">
        <f t="shared" si="54"/>
        <v>1</v>
      </c>
      <c r="P702" s="349">
        <v>100</v>
      </c>
      <c r="Q702" s="352">
        <f t="shared" si="55"/>
        <v>1</v>
      </c>
      <c r="R702" s="350" t="s">
        <v>3192</v>
      </c>
    </row>
    <row r="703" spans="1:18" s="92" customFormat="1">
      <c r="A703" s="519" t="s">
        <v>4</v>
      </c>
      <c r="B703" s="346" t="s">
        <v>3201</v>
      </c>
      <c r="C703" s="346" t="s">
        <v>1962</v>
      </c>
      <c r="D703" s="526" t="s">
        <v>138</v>
      </c>
      <c r="E703" s="346" t="s">
        <v>1941</v>
      </c>
      <c r="F703" s="389" t="s">
        <v>11</v>
      </c>
      <c r="G703" s="460" t="s">
        <v>5</v>
      </c>
      <c r="H703" s="460" t="s">
        <v>29</v>
      </c>
      <c r="I703" s="348"/>
      <c r="J703" s="460" t="s">
        <v>66</v>
      </c>
      <c r="K703" s="524">
        <v>100</v>
      </c>
      <c r="L703" s="524"/>
      <c r="M703" s="348">
        <v>28</v>
      </c>
      <c r="N703" s="348">
        <v>28</v>
      </c>
      <c r="O703" s="351">
        <f t="shared" si="54"/>
        <v>1</v>
      </c>
      <c r="P703" s="349">
        <v>100</v>
      </c>
      <c r="Q703" s="352">
        <f t="shared" si="55"/>
        <v>1</v>
      </c>
      <c r="R703" s="350" t="s">
        <v>3192</v>
      </c>
    </row>
    <row r="704" spans="1:18" s="92" customFormat="1">
      <c r="A704" s="646" t="s">
        <v>4</v>
      </c>
      <c r="B704" s="346" t="s">
        <v>3193</v>
      </c>
      <c r="C704" s="346" t="s">
        <v>1963</v>
      </c>
      <c r="D704" s="526" t="s">
        <v>138</v>
      </c>
      <c r="E704" s="346" t="s">
        <v>1941</v>
      </c>
      <c r="F704" s="389" t="s">
        <v>11</v>
      </c>
      <c r="G704" s="460" t="s">
        <v>5</v>
      </c>
      <c r="H704" s="460" t="s">
        <v>29</v>
      </c>
      <c r="I704" s="348"/>
      <c r="J704" s="460" t="s">
        <v>66</v>
      </c>
      <c r="K704" s="524">
        <v>100</v>
      </c>
      <c r="L704" s="524"/>
      <c r="M704" s="348">
        <v>8</v>
      </c>
      <c r="N704" s="348">
        <v>8</v>
      </c>
      <c r="O704" s="351">
        <f t="shared" si="54"/>
        <v>1</v>
      </c>
      <c r="P704" s="349">
        <v>100</v>
      </c>
      <c r="Q704" s="352">
        <f t="shared" si="55"/>
        <v>1</v>
      </c>
      <c r="R704" s="350" t="s">
        <v>3192</v>
      </c>
    </row>
    <row r="705" spans="1:18" s="92" customFormat="1">
      <c r="A705" s="519" t="s">
        <v>4</v>
      </c>
      <c r="B705" s="346" t="s">
        <v>3193</v>
      </c>
      <c r="C705" s="346" t="s">
        <v>1766</v>
      </c>
      <c r="D705" s="526" t="s">
        <v>138</v>
      </c>
      <c r="E705" s="346" t="s">
        <v>1942</v>
      </c>
      <c r="F705" s="389" t="s">
        <v>11</v>
      </c>
      <c r="G705" s="460" t="s">
        <v>5</v>
      </c>
      <c r="H705" s="460" t="s">
        <v>29</v>
      </c>
      <c r="I705" s="348"/>
      <c r="J705" s="460" t="s">
        <v>66</v>
      </c>
      <c r="K705" s="524">
        <v>100</v>
      </c>
      <c r="L705" s="524"/>
      <c r="M705" s="348">
        <v>3</v>
      </c>
      <c r="N705" s="348">
        <v>3</v>
      </c>
      <c r="O705" s="351">
        <f>N705/M705</f>
        <v>1</v>
      </c>
      <c r="P705" s="349">
        <v>100</v>
      </c>
      <c r="Q705" s="352">
        <f>N705/(M705*K705/100)</f>
        <v>1</v>
      </c>
      <c r="R705" s="350" t="s">
        <v>3192</v>
      </c>
    </row>
    <row r="706" spans="1:18" s="92" customFormat="1">
      <c r="A706" s="519" t="s">
        <v>4</v>
      </c>
      <c r="B706" s="346" t="s">
        <v>3194</v>
      </c>
      <c r="C706" s="346" t="s">
        <v>1950</v>
      </c>
      <c r="D706" s="526" t="s">
        <v>138</v>
      </c>
      <c r="E706" s="346" t="s">
        <v>1942</v>
      </c>
      <c r="F706" s="389" t="s">
        <v>11</v>
      </c>
      <c r="G706" s="460" t="s">
        <v>5</v>
      </c>
      <c r="H706" s="460" t="s">
        <v>29</v>
      </c>
      <c r="I706" s="348"/>
      <c r="J706" s="460" t="s">
        <v>66</v>
      </c>
      <c r="K706" s="524">
        <v>100</v>
      </c>
      <c r="L706" s="524"/>
      <c r="M706" s="348">
        <v>83</v>
      </c>
      <c r="N706" s="348">
        <v>83</v>
      </c>
      <c r="O706" s="351">
        <f t="shared" ref="O706:O729" si="56">N706/M706</f>
        <v>1</v>
      </c>
      <c r="P706" s="349">
        <v>100</v>
      </c>
      <c r="Q706" s="352">
        <f t="shared" ref="Q706:Q729" si="57">N706/(M706*K706/100)</f>
        <v>1</v>
      </c>
      <c r="R706" s="350" t="s">
        <v>3192</v>
      </c>
    </row>
    <row r="707" spans="1:18" s="92" customFormat="1">
      <c r="A707" s="519" t="s">
        <v>4</v>
      </c>
      <c r="B707" s="346" t="s">
        <v>3195</v>
      </c>
      <c r="C707" s="346" t="s">
        <v>1950</v>
      </c>
      <c r="D707" s="526" t="s">
        <v>138</v>
      </c>
      <c r="E707" s="346" t="s">
        <v>1942</v>
      </c>
      <c r="F707" s="389" t="s">
        <v>11</v>
      </c>
      <c r="G707" s="460" t="s">
        <v>5</v>
      </c>
      <c r="H707" s="460" t="s">
        <v>29</v>
      </c>
      <c r="I707" s="348"/>
      <c r="J707" s="460" t="s">
        <v>66</v>
      </c>
      <c r="K707" s="524">
        <v>100</v>
      </c>
      <c r="L707" s="524"/>
      <c r="M707" s="348">
        <v>3</v>
      </c>
      <c r="N707" s="348">
        <v>3</v>
      </c>
      <c r="O707" s="351">
        <f t="shared" si="56"/>
        <v>1</v>
      </c>
      <c r="P707" s="349">
        <v>100</v>
      </c>
      <c r="Q707" s="352">
        <f t="shared" si="57"/>
        <v>1</v>
      </c>
      <c r="R707" s="350"/>
    </row>
    <row r="708" spans="1:18" s="92" customFormat="1">
      <c r="A708" s="519" t="s">
        <v>4</v>
      </c>
      <c r="B708" s="346" t="s">
        <v>3196</v>
      </c>
      <c r="C708" s="346" t="s">
        <v>1951</v>
      </c>
      <c r="D708" s="526" t="s">
        <v>138</v>
      </c>
      <c r="E708" s="346" t="s">
        <v>1942</v>
      </c>
      <c r="F708" s="389" t="s">
        <v>11</v>
      </c>
      <c r="G708" s="460" t="s">
        <v>5</v>
      </c>
      <c r="H708" s="460" t="s">
        <v>29</v>
      </c>
      <c r="I708" s="348"/>
      <c r="J708" s="460" t="s">
        <v>66</v>
      </c>
      <c r="K708" s="524">
        <v>100</v>
      </c>
      <c r="L708" s="524"/>
      <c r="M708" s="348">
        <v>25</v>
      </c>
      <c r="N708" s="348">
        <v>25</v>
      </c>
      <c r="O708" s="351">
        <f t="shared" si="56"/>
        <v>1</v>
      </c>
      <c r="P708" s="349">
        <v>100</v>
      </c>
      <c r="Q708" s="352">
        <f t="shared" si="57"/>
        <v>1</v>
      </c>
      <c r="R708" s="350"/>
    </row>
    <row r="709" spans="1:18" s="92" customFormat="1">
      <c r="A709" s="519" t="s">
        <v>4</v>
      </c>
      <c r="B709" s="346" t="s">
        <v>3193</v>
      </c>
      <c r="C709" s="346" t="s">
        <v>1951</v>
      </c>
      <c r="D709" s="526" t="s">
        <v>138</v>
      </c>
      <c r="E709" s="346" t="s">
        <v>1942</v>
      </c>
      <c r="F709" s="389" t="s">
        <v>11</v>
      </c>
      <c r="G709" s="460" t="s">
        <v>5</v>
      </c>
      <c r="H709" s="460" t="s">
        <v>29</v>
      </c>
      <c r="I709" s="348"/>
      <c r="J709" s="460" t="s">
        <v>66</v>
      </c>
      <c r="K709" s="524">
        <v>100</v>
      </c>
      <c r="L709" s="524"/>
      <c r="M709" s="348">
        <v>6</v>
      </c>
      <c r="N709" s="348">
        <v>6</v>
      </c>
      <c r="O709" s="351">
        <f t="shared" si="56"/>
        <v>1</v>
      </c>
      <c r="P709" s="349">
        <v>100</v>
      </c>
      <c r="Q709" s="352">
        <f t="shared" si="57"/>
        <v>1</v>
      </c>
      <c r="R709" s="350" t="s">
        <v>3192</v>
      </c>
    </row>
    <row r="710" spans="1:18" s="92" customFormat="1">
      <c r="A710" s="519" t="s">
        <v>4</v>
      </c>
      <c r="B710" s="346" t="s">
        <v>3195</v>
      </c>
      <c r="C710" s="346" t="s">
        <v>1951</v>
      </c>
      <c r="D710" s="526" t="s">
        <v>138</v>
      </c>
      <c r="E710" s="346" t="s">
        <v>1942</v>
      </c>
      <c r="F710" s="389" t="s">
        <v>11</v>
      </c>
      <c r="G710" s="460" t="s">
        <v>5</v>
      </c>
      <c r="H710" s="460" t="s">
        <v>29</v>
      </c>
      <c r="I710" s="348"/>
      <c r="J710" s="460" t="s">
        <v>66</v>
      </c>
      <c r="K710" s="524">
        <v>100</v>
      </c>
      <c r="L710" s="524"/>
      <c r="M710" s="348">
        <v>4</v>
      </c>
      <c r="N710" s="348">
        <v>4</v>
      </c>
      <c r="O710" s="351">
        <f t="shared" si="56"/>
        <v>1</v>
      </c>
      <c r="P710" s="349">
        <v>100</v>
      </c>
      <c r="Q710" s="352">
        <f t="shared" si="57"/>
        <v>1</v>
      </c>
      <c r="R710" s="350"/>
    </row>
    <row r="711" spans="1:18" s="92" customFormat="1">
      <c r="A711" s="519" t="s">
        <v>4</v>
      </c>
      <c r="B711" s="346" t="s">
        <v>3197</v>
      </c>
      <c r="C711" s="346" t="s">
        <v>1952</v>
      </c>
      <c r="D711" s="526" t="s">
        <v>138</v>
      </c>
      <c r="E711" s="346" t="s">
        <v>1942</v>
      </c>
      <c r="F711" s="389" t="s">
        <v>11</v>
      </c>
      <c r="G711" s="460" t="s">
        <v>5</v>
      </c>
      <c r="H711" s="460" t="s">
        <v>29</v>
      </c>
      <c r="I711" s="348"/>
      <c r="J711" s="460" t="s">
        <v>66</v>
      </c>
      <c r="K711" s="524">
        <v>100</v>
      </c>
      <c r="L711" s="524"/>
      <c r="M711" s="348">
        <v>72</v>
      </c>
      <c r="N711" s="348">
        <v>72</v>
      </c>
      <c r="O711" s="351">
        <f t="shared" si="56"/>
        <v>1</v>
      </c>
      <c r="P711" s="349">
        <v>100</v>
      </c>
      <c r="Q711" s="352">
        <f t="shared" si="57"/>
        <v>1</v>
      </c>
      <c r="R711" s="350"/>
    </row>
    <row r="712" spans="1:18" s="92" customFormat="1">
      <c r="A712" s="519" t="s">
        <v>4</v>
      </c>
      <c r="B712" s="346" t="s">
        <v>3194</v>
      </c>
      <c r="C712" s="346" t="s">
        <v>1952</v>
      </c>
      <c r="D712" s="526" t="s">
        <v>138</v>
      </c>
      <c r="E712" s="346" t="s">
        <v>1942</v>
      </c>
      <c r="F712" s="389" t="s">
        <v>11</v>
      </c>
      <c r="G712" s="460" t="s">
        <v>5</v>
      </c>
      <c r="H712" s="460" t="s">
        <v>29</v>
      </c>
      <c r="I712" s="348"/>
      <c r="J712" s="460" t="s">
        <v>66</v>
      </c>
      <c r="K712" s="524">
        <v>100</v>
      </c>
      <c r="L712" s="524"/>
      <c r="M712" s="348">
        <v>6</v>
      </c>
      <c r="N712" s="348">
        <v>6</v>
      </c>
      <c r="O712" s="351">
        <f t="shared" si="56"/>
        <v>1</v>
      </c>
      <c r="P712" s="349">
        <v>100</v>
      </c>
      <c r="Q712" s="352">
        <f t="shared" si="57"/>
        <v>1</v>
      </c>
      <c r="R712" s="350"/>
    </row>
    <row r="713" spans="1:18" s="92" customFormat="1">
      <c r="A713" s="519" t="s">
        <v>4</v>
      </c>
      <c r="B713" s="346" t="s">
        <v>3196</v>
      </c>
      <c r="C713" s="346" t="s">
        <v>1953</v>
      </c>
      <c r="D713" s="526" t="s">
        <v>138</v>
      </c>
      <c r="E713" s="346" t="s">
        <v>1942</v>
      </c>
      <c r="F713" s="389" t="s">
        <v>11</v>
      </c>
      <c r="G713" s="460" t="s">
        <v>5</v>
      </c>
      <c r="H713" s="460" t="s">
        <v>29</v>
      </c>
      <c r="I713" s="348"/>
      <c r="J713" s="460" t="s">
        <v>66</v>
      </c>
      <c r="K713" s="524">
        <v>100</v>
      </c>
      <c r="L713" s="524"/>
      <c r="M713" s="348">
        <v>4</v>
      </c>
      <c r="N713" s="348">
        <v>4</v>
      </c>
      <c r="O713" s="351">
        <f t="shared" si="56"/>
        <v>1</v>
      </c>
      <c r="P713" s="349">
        <v>100</v>
      </c>
      <c r="Q713" s="352">
        <f t="shared" si="57"/>
        <v>1</v>
      </c>
      <c r="R713" s="350"/>
    </row>
    <row r="714" spans="1:18" s="92" customFormat="1">
      <c r="A714" s="519" t="s">
        <v>4</v>
      </c>
      <c r="B714" s="346" t="s">
        <v>3194</v>
      </c>
      <c r="C714" s="346" t="s">
        <v>1765</v>
      </c>
      <c r="D714" s="526" t="s">
        <v>138</v>
      </c>
      <c r="E714" s="346" t="s">
        <v>1942</v>
      </c>
      <c r="F714" s="389" t="s">
        <v>11</v>
      </c>
      <c r="G714" s="460" t="s">
        <v>5</v>
      </c>
      <c r="H714" s="460" t="s">
        <v>29</v>
      </c>
      <c r="I714" s="348"/>
      <c r="J714" s="460" t="s">
        <v>66</v>
      </c>
      <c r="K714" s="524">
        <v>100</v>
      </c>
      <c r="L714" s="524"/>
      <c r="M714" s="348">
        <v>4</v>
      </c>
      <c r="N714" s="348">
        <v>4</v>
      </c>
      <c r="O714" s="351">
        <f t="shared" si="56"/>
        <v>1</v>
      </c>
      <c r="P714" s="349">
        <v>100</v>
      </c>
      <c r="Q714" s="352">
        <f t="shared" si="57"/>
        <v>1</v>
      </c>
      <c r="R714" s="350" t="s">
        <v>3192</v>
      </c>
    </row>
    <row r="715" spans="1:18" s="92" customFormat="1">
      <c r="A715" s="519" t="s">
        <v>4</v>
      </c>
      <c r="B715" s="346" t="s">
        <v>3194</v>
      </c>
      <c r="C715" s="346" t="s">
        <v>1954</v>
      </c>
      <c r="D715" s="526" t="s">
        <v>138</v>
      </c>
      <c r="E715" s="346" t="s">
        <v>1942</v>
      </c>
      <c r="F715" s="389" t="s">
        <v>11</v>
      </c>
      <c r="G715" s="460" t="s">
        <v>5</v>
      </c>
      <c r="H715" s="460" t="s">
        <v>29</v>
      </c>
      <c r="I715" s="348"/>
      <c r="J715" s="460" t="s">
        <v>66</v>
      </c>
      <c r="K715" s="524">
        <v>100</v>
      </c>
      <c r="L715" s="524"/>
      <c r="M715" s="348">
        <v>6</v>
      </c>
      <c r="N715" s="348">
        <v>6</v>
      </c>
      <c r="O715" s="351">
        <f t="shared" si="56"/>
        <v>1</v>
      </c>
      <c r="P715" s="349">
        <v>100</v>
      </c>
      <c r="Q715" s="352">
        <f t="shared" si="57"/>
        <v>1</v>
      </c>
      <c r="R715" s="350" t="s">
        <v>3192</v>
      </c>
    </row>
    <row r="716" spans="1:18" s="92" customFormat="1">
      <c r="A716" s="519" t="s">
        <v>4</v>
      </c>
      <c r="B716" s="346" t="s">
        <v>3198</v>
      </c>
      <c r="C716" s="346" t="s">
        <v>1954</v>
      </c>
      <c r="D716" s="526" t="s">
        <v>138</v>
      </c>
      <c r="E716" s="346" t="s">
        <v>1942</v>
      </c>
      <c r="F716" s="389" t="s">
        <v>11</v>
      </c>
      <c r="G716" s="460" t="s">
        <v>5</v>
      </c>
      <c r="H716" s="460" t="s">
        <v>29</v>
      </c>
      <c r="I716" s="348"/>
      <c r="J716" s="460" t="s">
        <v>66</v>
      </c>
      <c r="K716" s="524">
        <v>100</v>
      </c>
      <c r="L716" s="524"/>
      <c r="M716" s="348">
        <v>3</v>
      </c>
      <c r="N716" s="348">
        <v>3</v>
      </c>
      <c r="O716" s="351">
        <f t="shared" si="56"/>
        <v>1</v>
      </c>
      <c r="P716" s="349">
        <v>100</v>
      </c>
      <c r="Q716" s="352">
        <f t="shared" si="57"/>
        <v>1</v>
      </c>
      <c r="R716" s="350"/>
    </row>
    <row r="717" spans="1:18" s="92" customFormat="1">
      <c r="A717" s="519" t="s">
        <v>4</v>
      </c>
      <c r="B717" s="346" t="s">
        <v>3194</v>
      </c>
      <c r="C717" s="346" t="s">
        <v>1955</v>
      </c>
      <c r="D717" s="526" t="s">
        <v>138</v>
      </c>
      <c r="E717" s="346" t="s">
        <v>1942</v>
      </c>
      <c r="F717" s="389" t="s">
        <v>11</v>
      </c>
      <c r="G717" s="460" t="s">
        <v>5</v>
      </c>
      <c r="H717" s="460" t="s">
        <v>29</v>
      </c>
      <c r="I717" s="348"/>
      <c r="J717" s="460" t="s">
        <v>66</v>
      </c>
      <c r="K717" s="524">
        <v>100</v>
      </c>
      <c r="L717" s="524"/>
      <c r="M717" s="348">
        <v>10</v>
      </c>
      <c r="N717" s="348">
        <v>10</v>
      </c>
      <c r="O717" s="351">
        <f t="shared" si="56"/>
        <v>1</v>
      </c>
      <c r="P717" s="349">
        <v>100</v>
      </c>
      <c r="Q717" s="352">
        <f t="shared" si="57"/>
        <v>1</v>
      </c>
      <c r="R717" s="350"/>
    </row>
    <row r="718" spans="1:18" s="92" customFormat="1">
      <c r="A718" s="519" t="s">
        <v>4</v>
      </c>
      <c r="B718" s="346" t="s">
        <v>3193</v>
      </c>
      <c r="C718" s="346" t="s">
        <v>1955</v>
      </c>
      <c r="D718" s="526" t="s">
        <v>138</v>
      </c>
      <c r="E718" s="346" t="s">
        <v>1942</v>
      </c>
      <c r="F718" s="389" t="s">
        <v>11</v>
      </c>
      <c r="G718" s="460" t="s">
        <v>5</v>
      </c>
      <c r="H718" s="460" t="s">
        <v>29</v>
      </c>
      <c r="I718" s="348"/>
      <c r="J718" s="460" t="s">
        <v>66</v>
      </c>
      <c r="K718" s="524">
        <v>100</v>
      </c>
      <c r="L718" s="524"/>
      <c r="M718" s="348">
        <v>4</v>
      </c>
      <c r="N718" s="348">
        <v>4</v>
      </c>
      <c r="O718" s="351">
        <f t="shared" si="56"/>
        <v>1</v>
      </c>
      <c r="P718" s="349">
        <v>100</v>
      </c>
      <c r="Q718" s="352">
        <f t="shared" si="57"/>
        <v>1</v>
      </c>
      <c r="R718" s="350" t="s">
        <v>3192</v>
      </c>
    </row>
    <row r="719" spans="1:18" s="92" customFormat="1">
      <c r="A719" s="519" t="s">
        <v>4</v>
      </c>
      <c r="B719" s="346" t="s">
        <v>1957</v>
      </c>
      <c r="C719" s="346" t="s">
        <v>1956</v>
      </c>
      <c r="D719" s="526" t="s">
        <v>138</v>
      </c>
      <c r="E719" s="346" t="s">
        <v>1942</v>
      </c>
      <c r="F719" s="389" t="s">
        <v>11</v>
      </c>
      <c r="G719" s="460" t="s">
        <v>5</v>
      </c>
      <c r="H719" s="460" t="s">
        <v>29</v>
      </c>
      <c r="I719" s="348"/>
      <c r="J719" s="460" t="s">
        <v>66</v>
      </c>
      <c r="K719" s="524">
        <v>100</v>
      </c>
      <c r="L719" s="524"/>
      <c r="M719" s="348">
        <v>1950</v>
      </c>
      <c r="N719" s="348">
        <v>1950</v>
      </c>
      <c r="O719" s="351">
        <f t="shared" si="56"/>
        <v>1</v>
      </c>
      <c r="P719" s="349">
        <v>100</v>
      </c>
      <c r="Q719" s="352">
        <f t="shared" si="57"/>
        <v>1</v>
      </c>
      <c r="R719" s="350"/>
    </row>
    <row r="720" spans="1:18" s="92" customFormat="1">
      <c r="A720" s="519" t="s">
        <v>4</v>
      </c>
      <c r="B720" s="346" t="s">
        <v>1958</v>
      </c>
      <c r="C720" s="346" t="s">
        <v>1956</v>
      </c>
      <c r="D720" s="526" t="s">
        <v>138</v>
      </c>
      <c r="E720" s="346" t="s">
        <v>1942</v>
      </c>
      <c r="F720" s="389" t="s">
        <v>11</v>
      </c>
      <c r="G720" s="460" t="s">
        <v>5</v>
      </c>
      <c r="H720" s="460" t="s">
        <v>29</v>
      </c>
      <c r="I720" s="348"/>
      <c r="J720" s="460" t="s">
        <v>66</v>
      </c>
      <c r="K720" s="524">
        <v>100</v>
      </c>
      <c r="L720" s="524"/>
      <c r="M720" s="348">
        <v>12</v>
      </c>
      <c r="N720" s="348">
        <v>12</v>
      </c>
      <c r="O720" s="351">
        <f t="shared" si="56"/>
        <v>1</v>
      </c>
      <c r="P720" s="349">
        <v>100</v>
      </c>
      <c r="Q720" s="352">
        <f t="shared" si="57"/>
        <v>1</v>
      </c>
      <c r="R720" s="350"/>
    </row>
    <row r="721" spans="1:18" s="92" customFormat="1">
      <c r="A721" s="519" t="s">
        <v>4</v>
      </c>
      <c r="B721" s="346" t="s">
        <v>3199</v>
      </c>
      <c r="C721" s="346" t="s">
        <v>1956</v>
      </c>
      <c r="D721" s="526" t="s">
        <v>138</v>
      </c>
      <c r="E721" s="346" t="s">
        <v>1942</v>
      </c>
      <c r="F721" s="389" t="s">
        <v>11</v>
      </c>
      <c r="G721" s="460" t="s">
        <v>5</v>
      </c>
      <c r="H721" s="460" t="s">
        <v>29</v>
      </c>
      <c r="I721" s="348"/>
      <c r="J721" s="460" t="s">
        <v>66</v>
      </c>
      <c r="K721" s="524">
        <v>100</v>
      </c>
      <c r="L721" s="524"/>
      <c r="M721" s="348">
        <v>3</v>
      </c>
      <c r="N721" s="348">
        <v>3</v>
      </c>
      <c r="O721" s="351">
        <f t="shared" si="56"/>
        <v>1</v>
      </c>
      <c r="P721" s="349">
        <v>100</v>
      </c>
      <c r="Q721" s="352">
        <f t="shared" si="57"/>
        <v>1</v>
      </c>
      <c r="R721" s="350"/>
    </row>
    <row r="722" spans="1:18" s="92" customFormat="1">
      <c r="A722" s="519" t="s">
        <v>4</v>
      </c>
      <c r="B722" s="346" t="s">
        <v>1957</v>
      </c>
      <c r="C722" s="346" t="s">
        <v>1959</v>
      </c>
      <c r="D722" s="526" t="s">
        <v>138</v>
      </c>
      <c r="E722" s="346" t="s">
        <v>1942</v>
      </c>
      <c r="F722" s="389" t="s">
        <v>11</v>
      </c>
      <c r="G722" s="460" t="s">
        <v>5</v>
      </c>
      <c r="H722" s="460" t="s">
        <v>29</v>
      </c>
      <c r="I722" s="348"/>
      <c r="J722" s="460" t="s">
        <v>66</v>
      </c>
      <c r="K722" s="524">
        <v>100</v>
      </c>
      <c r="L722" s="524"/>
      <c r="M722" s="348">
        <v>41</v>
      </c>
      <c r="N722" s="348">
        <v>41</v>
      </c>
      <c r="O722" s="351">
        <f t="shared" si="56"/>
        <v>1</v>
      </c>
      <c r="P722" s="349">
        <v>100</v>
      </c>
      <c r="Q722" s="352">
        <f t="shared" si="57"/>
        <v>1</v>
      </c>
      <c r="R722" s="350"/>
    </row>
    <row r="723" spans="1:18" s="92" customFormat="1">
      <c r="A723" s="519" t="s">
        <v>4</v>
      </c>
      <c r="B723" s="346" t="s">
        <v>3200</v>
      </c>
      <c r="C723" s="346" t="s">
        <v>1959</v>
      </c>
      <c r="D723" s="526" t="s">
        <v>138</v>
      </c>
      <c r="E723" s="346" t="s">
        <v>1942</v>
      </c>
      <c r="F723" s="389" t="s">
        <v>11</v>
      </c>
      <c r="G723" s="460" t="s">
        <v>5</v>
      </c>
      <c r="H723" s="460" t="s">
        <v>29</v>
      </c>
      <c r="I723" s="348"/>
      <c r="J723" s="460" t="s">
        <v>66</v>
      </c>
      <c r="K723" s="524">
        <v>100</v>
      </c>
      <c r="L723" s="524"/>
      <c r="M723" s="348">
        <v>7</v>
      </c>
      <c r="N723" s="348">
        <v>7</v>
      </c>
      <c r="O723" s="351">
        <f t="shared" si="56"/>
        <v>1</v>
      </c>
      <c r="P723" s="349">
        <v>100</v>
      </c>
      <c r="Q723" s="352">
        <f t="shared" si="57"/>
        <v>1</v>
      </c>
      <c r="R723" s="350" t="s">
        <v>3192</v>
      </c>
    </row>
    <row r="724" spans="1:18" s="92" customFormat="1">
      <c r="A724" s="519" t="s">
        <v>4</v>
      </c>
      <c r="B724" s="346" t="s">
        <v>1957</v>
      </c>
      <c r="C724" s="346" t="s">
        <v>1960</v>
      </c>
      <c r="D724" s="526" t="s">
        <v>138</v>
      </c>
      <c r="E724" s="346" t="s">
        <v>1942</v>
      </c>
      <c r="F724" s="389" t="s">
        <v>11</v>
      </c>
      <c r="G724" s="460" t="s">
        <v>5</v>
      </c>
      <c r="H724" s="460" t="s">
        <v>29</v>
      </c>
      <c r="I724" s="348"/>
      <c r="J724" s="460" t="s">
        <v>66</v>
      </c>
      <c r="K724" s="524">
        <v>100</v>
      </c>
      <c r="L724" s="524"/>
      <c r="M724" s="348">
        <v>8</v>
      </c>
      <c r="N724" s="348">
        <v>8</v>
      </c>
      <c r="O724" s="351">
        <f t="shared" si="56"/>
        <v>1</v>
      </c>
      <c r="P724" s="349">
        <v>100</v>
      </c>
      <c r="Q724" s="352">
        <f t="shared" si="57"/>
        <v>1</v>
      </c>
      <c r="R724" s="350"/>
    </row>
    <row r="725" spans="1:18" s="92" customFormat="1">
      <c r="A725" s="519" t="s">
        <v>4</v>
      </c>
      <c r="B725" s="346" t="s">
        <v>3199</v>
      </c>
      <c r="C725" s="346" t="s">
        <v>1960</v>
      </c>
      <c r="D725" s="526" t="s">
        <v>138</v>
      </c>
      <c r="E725" s="346" t="s">
        <v>1942</v>
      </c>
      <c r="F725" s="389" t="s">
        <v>11</v>
      </c>
      <c r="G725" s="460" t="s">
        <v>5</v>
      </c>
      <c r="H725" s="460" t="s">
        <v>29</v>
      </c>
      <c r="I725" s="348"/>
      <c r="J725" s="460" t="s">
        <v>66</v>
      </c>
      <c r="K725" s="524">
        <v>100</v>
      </c>
      <c r="L725" s="524"/>
      <c r="M725" s="348">
        <v>650</v>
      </c>
      <c r="N725" s="348">
        <v>650</v>
      </c>
      <c r="O725" s="351">
        <f t="shared" si="56"/>
        <v>1</v>
      </c>
      <c r="P725" s="349">
        <v>100</v>
      </c>
      <c r="Q725" s="352">
        <f t="shared" si="57"/>
        <v>1</v>
      </c>
      <c r="R725" s="350" t="s">
        <v>3192</v>
      </c>
    </row>
    <row r="726" spans="1:18" s="92" customFormat="1">
      <c r="A726" s="519" t="s">
        <v>4</v>
      </c>
      <c r="B726" s="346" t="s">
        <v>3194</v>
      </c>
      <c r="C726" s="346" t="s">
        <v>692</v>
      </c>
      <c r="D726" s="526" t="s">
        <v>138</v>
      </c>
      <c r="E726" s="346" t="s">
        <v>1942</v>
      </c>
      <c r="F726" s="389" t="s">
        <v>11</v>
      </c>
      <c r="G726" s="460" t="s">
        <v>5</v>
      </c>
      <c r="H726" s="460" t="s">
        <v>29</v>
      </c>
      <c r="I726" s="348"/>
      <c r="J726" s="460" t="s">
        <v>66</v>
      </c>
      <c r="K726" s="524">
        <v>100</v>
      </c>
      <c r="L726" s="524"/>
      <c r="M726" s="348">
        <v>4</v>
      </c>
      <c r="N726" s="348">
        <v>4</v>
      </c>
      <c r="O726" s="351">
        <f t="shared" si="56"/>
        <v>1</v>
      </c>
      <c r="P726" s="349">
        <v>100</v>
      </c>
      <c r="Q726" s="352">
        <f t="shared" si="57"/>
        <v>1</v>
      </c>
      <c r="R726" s="350" t="s">
        <v>3192</v>
      </c>
    </row>
    <row r="727" spans="1:18" s="92" customFormat="1">
      <c r="A727" s="519" t="s">
        <v>4</v>
      </c>
      <c r="B727" s="346" t="s">
        <v>3200</v>
      </c>
      <c r="C727" s="346" t="s">
        <v>1961</v>
      </c>
      <c r="D727" s="526" t="s">
        <v>138</v>
      </c>
      <c r="E727" s="346" t="s">
        <v>1942</v>
      </c>
      <c r="F727" s="389" t="s">
        <v>11</v>
      </c>
      <c r="G727" s="460" t="s">
        <v>5</v>
      </c>
      <c r="H727" s="460" t="s">
        <v>29</v>
      </c>
      <c r="I727" s="348"/>
      <c r="J727" s="460" t="s">
        <v>66</v>
      </c>
      <c r="K727" s="524">
        <v>100</v>
      </c>
      <c r="L727" s="524"/>
      <c r="M727" s="348">
        <v>10</v>
      </c>
      <c r="N727" s="348">
        <v>10</v>
      </c>
      <c r="O727" s="351">
        <f t="shared" si="56"/>
        <v>1</v>
      </c>
      <c r="P727" s="349">
        <v>100</v>
      </c>
      <c r="Q727" s="352">
        <f t="shared" si="57"/>
        <v>1</v>
      </c>
      <c r="R727" s="350" t="s">
        <v>3192</v>
      </c>
    </row>
    <row r="728" spans="1:18" s="92" customFormat="1">
      <c r="A728" s="519" t="s">
        <v>4</v>
      </c>
      <c r="B728" s="346" t="s">
        <v>3201</v>
      </c>
      <c r="C728" s="346" t="s">
        <v>1962</v>
      </c>
      <c r="D728" s="526" t="s">
        <v>138</v>
      </c>
      <c r="E728" s="346" t="s">
        <v>1942</v>
      </c>
      <c r="F728" s="389" t="s">
        <v>11</v>
      </c>
      <c r="G728" s="460" t="s">
        <v>5</v>
      </c>
      <c r="H728" s="460" t="s">
        <v>29</v>
      </c>
      <c r="I728" s="348"/>
      <c r="J728" s="460" t="s">
        <v>66</v>
      </c>
      <c r="K728" s="524">
        <v>100</v>
      </c>
      <c r="L728" s="524"/>
      <c r="M728" s="348">
        <v>28</v>
      </c>
      <c r="N728" s="348">
        <v>28</v>
      </c>
      <c r="O728" s="351">
        <f t="shared" si="56"/>
        <v>1</v>
      </c>
      <c r="P728" s="349">
        <v>100</v>
      </c>
      <c r="Q728" s="352">
        <f t="shared" si="57"/>
        <v>1</v>
      </c>
      <c r="R728" s="350" t="s">
        <v>3192</v>
      </c>
    </row>
    <row r="729" spans="1:18" s="92" customFormat="1">
      <c r="A729" s="646" t="s">
        <v>4</v>
      </c>
      <c r="B729" s="346" t="s">
        <v>3193</v>
      </c>
      <c r="C729" s="346" t="s">
        <v>1963</v>
      </c>
      <c r="D729" s="526" t="s">
        <v>138</v>
      </c>
      <c r="E729" s="346" t="s">
        <v>1942</v>
      </c>
      <c r="F729" s="389" t="s">
        <v>11</v>
      </c>
      <c r="G729" s="460" t="s">
        <v>5</v>
      </c>
      <c r="H729" s="460" t="s">
        <v>29</v>
      </c>
      <c r="I729" s="348"/>
      <c r="J729" s="460" t="s">
        <v>66</v>
      </c>
      <c r="K729" s="524">
        <v>100</v>
      </c>
      <c r="L729" s="524"/>
      <c r="M729" s="348">
        <v>8</v>
      </c>
      <c r="N729" s="348">
        <v>8</v>
      </c>
      <c r="O729" s="351">
        <f t="shared" si="56"/>
        <v>1</v>
      </c>
      <c r="P729" s="349">
        <v>100</v>
      </c>
      <c r="Q729" s="352">
        <f t="shared" si="57"/>
        <v>1</v>
      </c>
      <c r="R729" s="350" t="s">
        <v>3192</v>
      </c>
    </row>
    <row r="730" spans="1:18" s="92" customFormat="1">
      <c r="A730" s="519" t="s">
        <v>4</v>
      </c>
      <c r="B730" s="346" t="s">
        <v>3193</v>
      </c>
      <c r="C730" s="346" t="s">
        <v>1766</v>
      </c>
      <c r="D730" s="526" t="s">
        <v>138</v>
      </c>
      <c r="E730" s="346" t="s">
        <v>1943</v>
      </c>
      <c r="F730" s="389" t="s">
        <v>11</v>
      </c>
      <c r="G730" s="460" t="s">
        <v>5</v>
      </c>
      <c r="H730" s="460" t="s">
        <v>29</v>
      </c>
      <c r="I730" s="348"/>
      <c r="J730" s="460" t="s">
        <v>66</v>
      </c>
      <c r="K730" s="524">
        <v>100</v>
      </c>
      <c r="L730" s="524"/>
      <c r="M730" s="348">
        <v>3</v>
      </c>
      <c r="N730" s="348">
        <v>3</v>
      </c>
      <c r="O730" s="351">
        <f>N730/M730</f>
        <v>1</v>
      </c>
      <c r="P730" s="349">
        <v>100</v>
      </c>
      <c r="Q730" s="352">
        <f>N730/(M730*K730/100)</f>
        <v>1</v>
      </c>
      <c r="R730" s="350" t="s">
        <v>3192</v>
      </c>
    </row>
    <row r="731" spans="1:18" s="92" customFormat="1">
      <c r="A731" s="519" t="s">
        <v>4</v>
      </c>
      <c r="B731" s="346" t="s">
        <v>3194</v>
      </c>
      <c r="C731" s="346" t="s">
        <v>1950</v>
      </c>
      <c r="D731" s="526" t="s">
        <v>138</v>
      </c>
      <c r="E731" s="346" t="s">
        <v>1943</v>
      </c>
      <c r="F731" s="389" t="s">
        <v>11</v>
      </c>
      <c r="G731" s="460" t="s">
        <v>5</v>
      </c>
      <c r="H731" s="460" t="s">
        <v>29</v>
      </c>
      <c r="I731" s="348"/>
      <c r="J731" s="460" t="s">
        <v>66</v>
      </c>
      <c r="K731" s="524">
        <v>100</v>
      </c>
      <c r="L731" s="524"/>
      <c r="M731" s="348">
        <v>83</v>
      </c>
      <c r="N731" s="348">
        <v>83</v>
      </c>
      <c r="O731" s="351">
        <f t="shared" ref="O731:O754" si="58">N731/M731</f>
        <v>1</v>
      </c>
      <c r="P731" s="349">
        <v>100</v>
      </c>
      <c r="Q731" s="352">
        <f t="shared" ref="Q731:Q754" si="59">N731/(M731*K731/100)</f>
        <v>1</v>
      </c>
      <c r="R731" s="350" t="s">
        <v>3192</v>
      </c>
    </row>
    <row r="732" spans="1:18" s="92" customFormat="1">
      <c r="A732" s="519" t="s">
        <v>4</v>
      </c>
      <c r="B732" s="346" t="s">
        <v>3195</v>
      </c>
      <c r="C732" s="346" t="s">
        <v>1950</v>
      </c>
      <c r="D732" s="526" t="s">
        <v>138</v>
      </c>
      <c r="E732" s="346" t="s">
        <v>1943</v>
      </c>
      <c r="F732" s="389" t="s">
        <v>11</v>
      </c>
      <c r="G732" s="460" t="s">
        <v>5</v>
      </c>
      <c r="H732" s="460" t="s">
        <v>29</v>
      </c>
      <c r="I732" s="348"/>
      <c r="J732" s="460" t="s">
        <v>66</v>
      </c>
      <c r="K732" s="524">
        <v>100</v>
      </c>
      <c r="L732" s="524"/>
      <c r="M732" s="348">
        <v>3</v>
      </c>
      <c r="N732" s="348">
        <v>3</v>
      </c>
      <c r="O732" s="351">
        <f t="shared" si="58"/>
        <v>1</v>
      </c>
      <c r="P732" s="349">
        <v>100</v>
      </c>
      <c r="Q732" s="352">
        <f t="shared" si="59"/>
        <v>1</v>
      </c>
      <c r="R732" s="350"/>
    </row>
    <row r="733" spans="1:18" s="92" customFormat="1">
      <c r="A733" s="519" t="s">
        <v>4</v>
      </c>
      <c r="B733" s="346" t="s">
        <v>3196</v>
      </c>
      <c r="C733" s="346" t="s">
        <v>1951</v>
      </c>
      <c r="D733" s="526" t="s">
        <v>138</v>
      </c>
      <c r="E733" s="346" t="s">
        <v>1943</v>
      </c>
      <c r="F733" s="389" t="s">
        <v>11</v>
      </c>
      <c r="G733" s="460" t="s">
        <v>5</v>
      </c>
      <c r="H733" s="460" t="s">
        <v>29</v>
      </c>
      <c r="I733" s="348"/>
      <c r="J733" s="460" t="s">
        <v>66</v>
      </c>
      <c r="K733" s="524">
        <v>100</v>
      </c>
      <c r="L733" s="524"/>
      <c r="M733" s="348">
        <v>25</v>
      </c>
      <c r="N733" s="348">
        <v>25</v>
      </c>
      <c r="O733" s="351">
        <f t="shared" si="58"/>
        <v>1</v>
      </c>
      <c r="P733" s="349">
        <v>100</v>
      </c>
      <c r="Q733" s="352">
        <f t="shared" si="59"/>
        <v>1</v>
      </c>
      <c r="R733" s="350"/>
    </row>
    <row r="734" spans="1:18" s="92" customFormat="1">
      <c r="A734" s="519" t="s">
        <v>4</v>
      </c>
      <c r="B734" s="346" t="s">
        <v>3193</v>
      </c>
      <c r="C734" s="346" t="s">
        <v>1951</v>
      </c>
      <c r="D734" s="526" t="s">
        <v>138</v>
      </c>
      <c r="E734" s="346" t="s">
        <v>1943</v>
      </c>
      <c r="F734" s="389" t="s">
        <v>11</v>
      </c>
      <c r="G734" s="460" t="s">
        <v>5</v>
      </c>
      <c r="H734" s="460" t="s">
        <v>29</v>
      </c>
      <c r="I734" s="348"/>
      <c r="J734" s="460" t="s">
        <v>66</v>
      </c>
      <c r="K734" s="524">
        <v>100</v>
      </c>
      <c r="L734" s="524"/>
      <c r="M734" s="348">
        <v>6</v>
      </c>
      <c r="N734" s="348">
        <v>6</v>
      </c>
      <c r="O734" s="351">
        <f t="shared" si="58"/>
        <v>1</v>
      </c>
      <c r="P734" s="349">
        <v>100</v>
      </c>
      <c r="Q734" s="352">
        <f t="shared" si="59"/>
        <v>1</v>
      </c>
      <c r="R734" s="350" t="s">
        <v>3192</v>
      </c>
    </row>
    <row r="735" spans="1:18" s="92" customFormat="1">
      <c r="A735" s="519" t="s">
        <v>4</v>
      </c>
      <c r="B735" s="346" t="s">
        <v>3195</v>
      </c>
      <c r="C735" s="346" t="s">
        <v>1951</v>
      </c>
      <c r="D735" s="526" t="s">
        <v>138</v>
      </c>
      <c r="E735" s="346" t="s">
        <v>1943</v>
      </c>
      <c r="F735" s="389" t="s">
        <v>11</v>
      </c>
      <c r="G735" s="460" t="s">
        <v>5</v>
      </c>
      <c r="H735" s="460" t="s">
        <v>29</v>
      </c>
      <c r="I735" s="348"/>
      <c r="J735" s="460" t="s">
        <v>66</v>
      </c>
      <c r="K735" s="524">
        <v>100</v>
      </c>
      <c r="L735" s="524"/>
      <c r="M735" s="348">
        <v>4</v>
      </c>
      <c r="N735" s="348">
        <v>4</v>
      </c>
      <c r="O735" s="351">
        <f t="shared" si="58"/>
        <v>1</v>
      </c>
      <c r="P735" s="349">
        <v>100</v>
      </c>
      <c r="Q735" s="352">
        <f t="shared" si="59"/>
        <v>1</v>
      </c>
      <c r="R735" s="350"/>
    </row>
    <row r="736" spans="1:18" s="92" customFormat="1">
      <c r="A736" s="519" t="s">
        <v>4</v>
      </c>
      <c r="B736" s="346" t="s">
        <v>3197</v>
      </c>
      <c r="C736" s="346" t="s">
        <v>1952</v>
      </c>
      <c r="D736" s="526" t="s">
        <v>138</v>
      </c>
      <c r="E736" s="346" t="s">
        <v>1943</v>
      </c>
      <c r="F736" s="389" t="s">
        <v>11</v>
      </c>
      <c r="G736" s="460" t="s">
        <v>5</v>
      </c>
      <c r="H736" s="460" t="s">
        <v>29</v>
      </c>
      <c r="I736" s="348"/>
      <c r="J736" s="460" t="s">
        <v>66</v>
      </c>
      <c r="K736" s="524">
        <v>100</v>
      </c>
      <c r="L736" s="524"/>
      <c r="M736" s="348">
        <v>72</v>
      </c>
      <c r="N736" s="348">
        <v>72</v>
      </c>
      <c r="O736" s="351">
        <f t="shared" si="58"/>
        <v>1</v>
      </c>
      <c r="P736" s="349">
        <v>100</v>
      </c>
      <c r="Q736" s="352">
        <f t="shared" si="59"/>
        <v>1</v>
      </c>
      <c r="R736" s="350"/>
    </row>
    <row r="737" spans="1:18" s="92" customFormat="1">
      <c r="A737" s="519" t="s">
        <v>4</v>
      </c>
      <c r="B737" s="346" t="s">
        <v>3194</v>
      </c>
      <c r="C737" s="346" t="s">
        <v>1952</v>
      </c>
      <c r="D737" s="526" t="s">
        <v>138</v>
      </c>
      <c r="E737" s="346" t="s">
        <v>1943</v>
      </c>
      <c r="F737" s="389" t="s">
        <v>11</v>
      </c>
      <c r="G737" s="460" t="s">
        <v>5</v>
      </c>
      <c r="H737" s="460" t="s">
        <v>29</v>
      </c>
      <c r="I737" s="348"/>
      <c r="J737" s="460" t="s">
        <v>66</v>
      </c>
      <c r="K737" s="524">
        <v>100</v>
      </c>
      <c r="L737" s="524"/>
      <c r="M737" s="348">
        <v>6</v>
      </c>
      <c r="N737" s="348">
        <v>6</v>
      </c>
      <c r="O737" s="351">
        <f t="shared" si="58"/>
        <v>1</v>
      </c>
      <c r="P737" s="349">
        <v>100</v>
      </c>
      <c r="Q737" s="352">
        <f t="shared" si="59"/>
        <v>1</v>
      </c>
      <c r="R737" s="350"/>
    </row>
    <row r="738" spans="1:18" s="92" customFormat="1">
      <c r="A738" s="519" t="s">
        <v>4</v>
      </c>
      <c r="B738" s="346" t="s">
        <v>3196</v>
      </c>
      <c r="C738" s="346" t="s">
        <v>1953</v>
      </c>
      <c r="D738" s="526" t="s">
        <v>138</v>
      </c>
      <c r="E738" s="346" t="s">
        <v>1943</v>
      </c>
      <c r="F738" s="389" t="s">
        <v>11</v>
      </c>
      <c r="G738" s="460" t="s">
        <v>5</v>
      </c>
      <c r="H738" s="460" t="s">
        <v>29</v>
      </c>
      <c r="I738" s="348"/>
      <c r="J738" s="460" t="s">
        <v>66</v>
      </c>
      <c r="K738" s="524">
        <v>100</v>
      </c>
      <c r="L738" s="524"/>
      <c r="M738" s="348">
        <v>4</v>
      </c>
      <c r="N738" s="348">
        <v>4</v>
      </c>
      <c r="O738" s="351">
        <f t="shared" si="58"/>
        <v>1</v>
      </c>
      <c r="P738" s="349">
        <v>100</v>
      </c>
      <c r="Q738" s="352">
        <f t="shared" si="59"/>
        <v>1</v>
      </c>
      <c r="R738" s="350"/>
    </row>
    <row r="739" spans="1:18" s="92" customFormat="1">
      <c r="A739" s="519" t="s">
        <v>4</v>
      </c>
      <c r="B739" s="346" t="s">
        <v>3194</v>
      </c>
      <c r="C739" s="346" t="s">
        <v>1765</v>
      </c>
      <c r="D739" s="526" t="s">
        <v>138</v>
      </c>
      <c r="E739" s="346" t="s">
        <v>1943</v>
      </c>
      <c r="F739" s="389" t="s">
        <v>11</v>
      </c>
      <c r="G739" s="460" t="s">
        <v>5</v>
      </c>
      <c r="H739" s="460" t="s">
        <v>29</v>
      </c>
      <c r="I739" s="348"/>
      <c r="J739" s="460" t="s">
        <v>66</v>
      </c>
      <c r="K739" s="524">
        <v>100</v>
      </c>
      <c r="L739" s="524"/>
      <c r="M739" s="348">
        <v>4</v>
      </c>
      <c r="N739" s="348">
        <v>4</v>
      </c>
      <c r="O739" s="351">
        <f t="shared" si="58"/>
        <v>1</v>
      </c>
      <c r="P739" s="349">
        <v>100</v>
      </c>
      <c r="Q739" s="352">
        <f t="shared" si="59"/>
        <v>1</v>
      </c>
      <c r="R739" s="350" t="s">
        <v>3192</v>
      </c>
    </row>
    <row r="740" spans="1:18" s="92" customFormat="1">
      <c r="A740" s="519" t="s">
        <v>4</v>
      </c>
      <c r="B740" s="346" t="s">
        <v>3194</v>
      </c>
      <c r="C740" s="346" t="s">
        <v>1954</v>
      </c>
      <c r="D740" s="526" t="s">
        <v>138</v>
      </c>
      <c r="E740" s="346" t="s">
        <v>1943</v>
      </c>
      <c r="F740" s="389" t="s">
        <v>11</v>
      </c>
      <c r="G740" s="460" t="s">
        <v>5</v>
      </c>
      <c r="H740" s="460" t="s">
        <v>29</v>
      </c>
      <c r="I740" s="348"/>
      <c r="J740" s="460" t="s">
        <v>66</v>
      </c>
      <c r="K740" s="524">
        <v>100</v>
      </c>
      <c r="L740" s="524"/>
      <c r="M740" s="348">
        <v>6</v>
      </c>
      <c r="N740" s="348">
        <v>6</v>
      </c>
      <c r="O740" s="351">
        <f t="shared" si="58"/>
        <v>1</v>
      </c>
      <c r="P740" s="349">
        <v>100</v>
      </c>
      <c r="Q740" s="352">
        <f t="shared" si="59"/>
        <v>1</v>
      </c>
      <c r="R740" s="350" t="s">
        <v>3192</v>
      </c>
    </row>
    <row r="741" spans="1:18" s="92" customFormat="1">
      <c r="A741" s="519" t="s">
        <v>4</v>
      </c>
      <c r="B741" s="346" t="s">
        <v>3198</v>
      </c>
      <c r="C741" s="346" t="s">
        <v>1954</v>
      </c>
      <c r="D741" s="526" t="s">
        <v>138</v>
      </c>
      <c r="E741" s="346" t="s">
        <v>1943</v>
      </c>
      <c r="F741" s="389" t="s">
        <v>11</v>
      </c>
      <c r="G741" s="460" t="s">
        <v>5</v>
      </c>
      <c r="H741" s="460" t="s">
        <v>29</v>
      </c>
      <c r="I741" s="348"/>
      <c r="J741" s="460" t="s">
        <v>66</v>
      </c>
      <c r="K741" s="524">
        <v>100</v>
      </c>
      <c r="L741" s="524"/>
      <c r="M741" s="348">
        <v>3</v>
      </c>
      <c r="N741" s="348">
        <v>3</v>
      </c>
      <c r="O741" s="351">
        <f t="shared" si="58"/>
        <v>1</v>
      </c>
      <c r="P741" s="349">
        <v>100</v>
      </c>
      <c r="Q741" s="352">
        <f t="shared" si="59"/>
        <v>1</v>
      </c>
      <c r="R741" s="350"/>
    </row>
    <row r="742" spans="1:18" s="92" customFormat="1">
      <c r="A742" s="519" t="s">
        <v>4</v>
      </c>
      <c r="B742" s="346" t="s">
        <v>3194</v>
      </c>
      <c r="C742" s="346" t="s">
        <v>1955</v>
      </c>
      <c r="D742" s="526" t="s">
        <v>138</v>
      </c>
      <c r="E742" s="346" t="s">
        <v>1943</v>
      </c>
      <c r="F742" s="389" t="s">
        <v>11</v>
      </c>
      <c r="G742" s="460" t="s">
        <v>5</v>
      </c>
      <c r="H742" s="460" t="s">
        <v>29</v>
      </c>
      <c r="I742" s="348"/>
      <c r="J742" s="460" t="s">
        <v>66</v>
      </c>
      <c r="K742" s="524">
        <v>100</v>
      </c>
      <c r="L742" s="524"/>
      <c r="M742" s="348">
        <v>10</v>
      </c>
      <c r="N742" s="348">
        <v>10</v>
      </c>
      <c r="O742" s="351">
        <f t="shared" si="58"/>
        <v>1</v>
      </c>
      <c r="P742" s="349">
        <v>100</v>
      </c>
      <c r="Q742" s="352">
        <f t="shared" si="59"/>
        <v>1</v>
      </c>
      <c r="R742" s="350"/>
    </row>
    <row r="743" spans="1:18" s="92" customFormat="1">
      <c r="A743" s="519" t="s">
        <v>4</v>
      </c>
      <c r="B743" s="346" t="s">
        <v>3193</v>
      </c>
      <c r="C743" s="346" t="s">
        <v>1955</v>
      </c>
      <c r="D743" s="526" t="s">
        <v>138</v>
      </c>
      <c r="E743" s="346" t="s">
        <v>1943</v>
      </c>
      <c r="F743" s="389" t="s">
        <v>11</v>
      </c>
      <c r="G743" s="460" t="s">
        <v>5</v>
      </c>
      <c r="H743" s="460" t="s">
        <v>29</v>
      </c>
      <c r="I743" s="348"/>
      <c r="J743" s="460" t="s">
        <v>66</v>
      </c>
      <c r="K743" s="524">
        <v>100</v>
      </c>
      <c r="L743" s="524"/>
      <c r="M743" s="348">
        <v>4</v>
      </c>
      <c r="N743" s="348">
        <v>4</v>
      </c>
      <c r="O743" s="351">
        <f t="shared" si="58"/>
        <v>1</v>
      </c>
      <c r="P743" s="349">
        <v>100</v>
      </c>
      <c r="Q743" s="352">
        <f t="shared" si="59"/>
        <v>1</v>
      </c>
      <c r="R743" s="350" t="s">
        <v>3192</v>
      </c>
    </row>
    <row r="744" spans="1:18" s="92" customFormat="1">
      <c r="A744" s="519" t="s">
        <v>4</v>
      </c>
      <c r="B744" s="346" t="s">
        <v>1957</v>
      </c>
      <c r="C744" s="346" t="s">
        <v>1956</v>
      </c>
      <c r="D744" s="526" t="s">
        <v>138</v>
      </c>
      <c r="E744" s="346" t="s">
        <v>1943</v>
      </c>
      <c r="F744" s="389" t="s">
        <v>11</v>
      </c>
      <c r="G744" s="460" t="s">
        <v>5</v>
      </c>
      <c r="H744" s="460" t="s">
        <v>29</v>
      </c>
      <c r="I744" s="348"/>
      <c r="J744" s="460" t="s">
        <v>66</v>
      </c>
      <c r="K744" s="524">
        <v>100</v>
      </c>
      <c r="L744" s="524"/>
      <c r="M744" s="348">
        <v>1950</v>
      </c>
      <c r="N744" s="348">
        <v>1950</v>
      </c>
      <c r="O744" s="351">
        <f t="shared" si="58"/>
        <v>1</v>
      </c>
      <c r="P744" s="349">
        <v>100</v>
      </c>
      <c r="Q744" s="352">
        <f t="shared" si="59"/>
        <v>1</v>
      </c>
      <c r="R744" s="350"/>
    </row>
    <row r="745" spans="1:18" s="92" customFormat="1">
      <c r="A745" s="519" t="s">
        <v>4</v>
      </c>
      <c r="B745" s="346" t="s">
        <v>1958</v>
      </c>
      <c r="C745" s="346" t="s">
        <v>1956</v>
      </c>
      <c r="D745" s="526" t="s">
        <v>138</v>
      </c>
      <c r="E745" s="346" t="s">
        <v>1943</v>
      </c>
      <c r="F745" s="389" t="s">
        <v>11</v>
      </c>
      <c r="G745" s="460" t="s">
        <v>5</v>
      </c>
      <c r="H745" s="460" t="s">
        <v>29</v>
      </c>
      <c r="I745" s="348"/>
      <c r="J745" s="460" t="s">
        <v>66</v>
      </c>
      <c r="K745" s="524">
        <v>100</v>
      </c>
      <c r="L745" s="524"/>
      <c r="M745" s="348">
        <v>12</v>
      </c>
      <c r="N745" s="348">
        <v>12</v>
      </c>
      <c r="O745" s="351">
        <f t="shared" si="58"/>
        <v>1</v>
      </c>
      <c r="P745" s="349">
        <v>100</v>
      </c>
      <c r="Q745" s="352">
        <f t="shared" si="59"/>
        <v>1</v>
      </c>
      <c r="R745" s="350"/>
    </row>
    <row r="746" spans="1:18" s="92" customFormat="1">
      <c r="A746" s="519" t="s">
        <v>4</v>
      </c>
      <c r="B746" s="346" t="s">
        <v>3199</v>
      </c>
      <c r="C746" s="346" t="s">
        <v>1956</v>
      </c>
      <c r="D746" s="526" t="s">
        <v>138</v>
      </c>
      <c r="E746" s="346" t="s">
        <v>1943</v>
      </c>
      <c r="F746" s="389" t="s">
        <v>11</v>
      </c>
      <c r="G746" s="460" t="s">
        <v>5</v>
      </c>
      <c r="H746" s="460" t="s">
        <v>29</v>
      </c>
      <c r="I746" s="348"/>
      <c r="J746" s="460" t="s">
        <v>66</v>
      </c>
      <c r="K746" s="524">
        <v>100</v>
      </c>
      <c r="L746" s="524"/>
      <c r="M746" s="348">
        <v>3</v>
      </c>
      <c r="N746" s="348">
        <v>3</v>
      </c>
      <c r="O746" s="351">
        <f t="shared" si="58"/>
        <v>1</v>
      </c>
      <c r="P746" s="349">
        <v>100</v>
      </c>
      <c r="Q746" s="352">
        <f t="shared" si="59"/>
        <v>1</v>
      </c>
      <c r="R746" s="350"/>
    </row>
    <row r="747" spans="1:18" s="92" customFormat="1">
      <c r="A747" s="519" t="s">
        <v>4</v>
      </c>
      <c r="B747" s="346" t="s">
        <v>1957</v>
      </c>
      <c r="C747" s="346" t="s">
        <v>1959</v>
      </c>
      <c r="D747" s="526" t="s">
        <v>138</v>
      </c>
      <c r="E747" s="346" t="s">
        <v>1943</v>
      </c>
      <c r="F747" s="389" t="s">
        <v>11</v>
      </c>
      <c r="G747" s="460" t="s">
        <v>5</v>
      </c>
      <c r="H747" s="460" t="s">
        <v>29</v>
      </c>
      <c r="I747" s="348"/>
      <c r="J747" s="460" t="s">
        <v>66</v>
      </c>
      <c r="K747" s="524">
        <v>100</v>
      </c>
      <c r="L747" s="524"/>
      <c r="M747" s="348">
        <v>41</v>
      </c>
      <c r="N747" s="348">
        <v>41</v>
      </c>
      <c r="O747" s="351">
        <f t="shared" si="58"/>
        <v>1</v>
      </c>
      <c r="P747" s="349">
        <v>100</v>
      </c>
      <c r="Q747" s="352">
        <f t="shared" si="59"/>
        <v>1</v>
      </c>
      <c r="R747" s="350"/>
    </row>
    <row r="748" spans="1:18" s="92" customFormat="1">
      <c r="A748" s="519" t="s">
        <v>4</v>
      </c>
      <c r="B748" s="346" t="s">
        <v>3200</v>
      </c>
      <c r="C748" s="346" t="s">
        <v>1959</v>
      </c>
      <c r="D748" s="526" t="s">
        <v>138</v>
      </c>
      <c r="E748" s="346" t="s">
        <v>1943</v>
      </c>
      <c r="F748" s="389" t="s">
        <v>11</v>
      </c>
      <c r="G748" s="460" t="s">
        <v>5</v>
      </c>
      <c r="H748" s="460" t="s">
        <v>29</v>
      </c>
      <c r="I748" s="348"/>
      <c r="J748" s="460" t="s">
        <v>66</v>
      </c>
      <c r="K748" s="524">
        <v>100</v>
      </c>
      <c r="L748" s="524"/>
      <c r="M748" s="348">
        <v>7</v>
      </c>
      <c r="N748" s="348">
        <v>7</v>
      </c>
      <c r="O748" s="351">
        <f t="shared" si="58"/>
        <v>1</v>
      </c>
      <c r="P748" s="349">
        <v>100</v>
      </c>
      <c r="Q748" s="352">
        <f t="shared" si="59"/>
        <v>1</v>
      </c>
      <c r="R748" s="350" t="s">
        <v>3192</v>
      </c>
    </row>
    <row r="749" spans="1:18" s="92" customFormat="1">
      <c r="A749" s="519" t="s">
        <v>4</v>
      </c>
      <c r="B749" s="346" t="s">
        <v>1957</v>
      </c>
      <c r="C749" s="346" t="s">
        <v>1960</v>
      </c>
      <c r="D749" s="526" t="s">
        <v>138</v>
      </c>
      <c r="E749" s="346" t="s">
        <v>1943</v>
      </c>
      <c r="F749" s="389" t="s">
        <v>11</v>
      </c>
      <c r="G749" s="460" t="s">
        <v>5</v>
      </c>
      <c r="H749" s="460" t="s">
        <v>29</v>
      </c>
      <c r="I749" s="348"/>
      <c r="J749" s="460" t="s">
        <v>66</v>
      </c>
      <c r="K749" s="524">
        <v>100</v>
      </c>
      <c r="L749" s="524"/>
      <c r="M749" s="348">
        <v>8</v>
      </c>
      <c r="N749" s="348">
        <v>8</v>
      </c>
      <c r="O749" s="351">
        <f t="shared" si="58"/>
        <v>1</v>
      </c>
      <c r="P749" s="349">
        <v>100</v>
      </c>
      <c r="Q749" s="352">
        <f t="shared" si="59"/>
        <v>1</v>
      </c>
      <c r="R749" s="350"/>
    </row>
    <row r="750" spans="1:18" s="92" customFormat="1">
      <c r="A750" s="519" t="s">
        <v>4</v>
      </c>
      <c r="B750" s="346" t="s">
        <v>3199</v>
      </c>
      <c r="C750" s="346" t="s">
        <v>1960</v>
      </c>
      <c r="D750" s="526" t="s">
        <v>138</v>
      </c>
      <c r="E750" s="346" t="s">
        <v>1943</v>
      </c>
      <c r="F750" s="389" t="s">
        <v>11</v>
      </c>
      <c r="G750" s="460" t="s">
        <v>5</v>
      </c>
      <c r="H750" s="460" t="s">
        <v>29</v>
      </c>
      <c r="I750" s="348"/>
      <c r="J750" s="460" t="s">
        <v>66</v>
      </c>
      <c r="K750" s="524">
        <v>100</v>
      </c>
      <c r="L750" s="524"/>
      <c r="M750" s="348">
        <v>650</v>
      </c>
      <c r="N750" s="348">
        <v>650</v>
      </c>
      <c r="O750" s="351">
        <f t="shared" si="58"/>
        <v>1</v>
      </c>
      <c r="P750" s="349">
        <v>100</v>
      </c>
      <c r="Q750" s="352">
        <f t="shared" si="59"/>
        <v>1</v>
      </c>
      <c r="R750" s="350" t="s">
        <v>3192</v>
      </c>
    </row>
    <row r="751" spans="1:18" s="92" customFormat="1">
      <c r="A751" s="519" t="s">
        <v>4</v>
      </c>
      <c r="B751" s="346" t="s">
        <v>3194</v>
      </c>
      <c r="C751" s="346" t="s">
        <v>692</v>
      </c>
      <c r="D751" s="526" t="s">
        <v>138</v>
      </c>
      <c r="E751" s="346" t="s">
        <v>1943</v>
      </c>
      <c r="F751" s="389" t="s">
        <v>11</v>
      </c>
      <c r="G751" s="460" t="s">
        <v>5</v>
      </c>
      <c r="H751" s="460" t="s">
        <v>29</v>
      </c>
      <c r="I751" s="348"/>
      <c r="J751" s="460" t="s">
        <v>66</v>
      </c>
      <c r="K751" s="524">
        <v>100</v>
      </c>
      <c r="L751" s="524"/>
      <c r="M751" s="348">
        <v>4</v>
      </c>
      <c r="N751" s="348">
        <v>4</v>
      </c>
      <c r="O751" s="351">
        <f t="shared" si="58"/>
        <v>1</v>
      </c>
      <c r="P751" s="349">
        <v>100</v>
      </c>
      <c r="Q751" s="352">
        <f t="shared" si="59"/>
        <v>1</v>
      </c>
      <c r="R751" s="350" t="s">
        <v>3192</v>
      </c>
    </row>
    <row r="752" spans="1:18" s="92" customFormat="1">
      <c r="A752" s="519" t="s">
        <v>4</v>
      </c>
      <c r="B752" s="346" t="s">
        <v>3200</v>
      </c>
      <c r="C752" s="346" t="s">
        <v>1961</v>
      </c>
      <c r="D752" s="526" t="s">
        <v>138</v>
      </c>
      <c r="E752" s="346" t="s">
        <v>1943</v>
      </c>
      <c r="F752" s="389" t="s">
        <v>11</v>
      </c>
      <c r="G752" s="460" t="s">
        <v>5</v>
      </c>
      <c r="H752" s="460" t="s">
        <v>29</v>
      </c>
      <c r="I752" s="348"/>
      <c r="J752" s="460" t="s">
        <v>66</v>
      </c>
      <c r="K752" s="524">
        <v>100</v>
      </c>
      <c r="L752" s="524"/>
      <c r="M752" s="348">
        <v>10</v>
      </c>
      <c r="N752" s="348">
        <v>10</v>
      </c>
      <c r="O752" s="351">
        <f t="shared" si="58"/>
        <v>1</v>
      </c>
      <c r="P752" s="349">
        <v>100</v>
      </c>
      <c r="Q752" s="352">
        <f t="shared" si="59"/>
        <v>1</v>
      </c>
      <c r="R752" s="350" t="s">
        <v>3192</v>
      </c>
    </row>
    <row r="753" spans="1:18" s="92" customFormat="1">
      <c r="A753" s="519" t="s">
        <v>4</v>
      </c>
      <c r="B753" s="346" t="s">
        <v>3201</v>
      </c>
      <c r="C753" s="346" t="s">
        <v>1962</v>
      </c>
      <c r="D753" s="526" t="s">
        <v>138</v>
      </c>
      <c r="E753" s="346" t="s">
        <v>1943</v>
      </c>
      <c r="F753" s="389" t="s">
        <v>11</v>
      </c>
      <c r="G753" s="460" t="s">
        <v>5</v>
      </c>
      <c r="H753" s="460" t="s">
        <v>29</v>
      </c>
      <c r="I753" s="348"/>
      <c r="J753" s="460" t="s">
        <v>66</v>
      </c>
      <c r="K753" s="524">
        <v>100</v>
      </c>
      <c r="L753" s="524"/>
      <c r="M753" s="348">
        <v>28</v>
      </c>
      <c r="N753" s="348">
        <v>28</v>
      </c>
      <c r="O753" s="351">
        <f t="shared" si="58"/>
        <v>1</v>
      </c>
      <c r="P753" s="349">
        <v>100</v>
      </c>
      <c r="Q753" s="352">
        <f t="shared" si="59"/>
        <v>1</v>
      </c>
      <c r="R753" s="350" t="s">
        <v>3192</v>
      </c>
    </row>
    <row r="754" spans="1:18" s="92" customFormat="1">
      <c r="A754" s="646" t="s">
        <v>4</v>
      </c>
      <c r="B754" s="346" t="s">
        <v>3193</v>
      </c>
      <c r="C754" s="346" t="s">
        <v>1963</v>
      </c>
      <c r="D754" s="526" t="s">
        <v>138</v>
      </c>
      <c r="E754" s="346" t="s">
        <v>1943</v>
      </c>
      <c r="F754" s="389" t="s">
        <v>11</v>
      </c>
      <c r="G754" s="460" t="s">
        <v>5</v>
      </c>
      <c r="H754" s="460" t="s">
        <v>29</v>
      </c>
      <c r="I754" s="348"/>
      <c r="J754" s="460" t="s">
        <v>66</v>
      </c>
      <c r="K754" s="524">
        <v>100</v>
      </c>
      <c r="L754" s="524"/>
      <c r="M754" s="348">
        <v>8</v>
      </c>
      <c r="N754" s="348">
        <v>8</v>
      </c>
      <c r="O754" s="351">
        <f t="shared" si="58"/>
        <v>1</v>
      </c>
      <c r="P754" s="349">
        <v>100</v>
      </c>
      <c r="Q754" s="352">
        <f t="shared" si="59"/>
        <v>1</v>
      </c>
      <c r="R754" s="350" t="s">
        <v>3192</v>
      </c>
    </row>
    <row r="755" spans="1:18" s="92" customFormat="1">
      <c r="A755" s="519" t="s">
        <v>4</v>
      </c>
      <c r="B755" s="346" t="s">
        <v>3193</v>
      </c>
      <c r="C755" s="346" t="s">
        <v>1766</v>
      </c>
      <c r="D755" s="526" t="s">
        <v>138</v>
      </c>
      <c r="E755" s="346" t="s">
        <v>1944</v>
      </c>
      <c r="F755" s="389" t="s">
        <v>11</v>
      </c>
      <c r="G755" s="460" t="s">
        <v>5</v>
      </c>
      <c r="H755" s="460" t="s">
        <v>29</v>
      </c>
      <c r="I755" s="348"/>
      <c r="J755" s="460" t="s">
        <v>66</v>
      </c>
      <c r="K755" s="524">
        <v>100</v>
      </c>
      <c r="L755" s="524"/>
      <c r="M755" s="348">
        <v>3</v>
      </c>
      <c r="N755" s="348">
        <v>3</v>
      </c>
      <c r="O755" s="351">
        <f>N755/M755</f>
        <v>1</v>
      </c>
      <c r="P755" s="349">
        <v>100</v>
      </c>
      <c r="Q755" s="352">
        <f>N755/(M755*K755/100)</f>
        <v>1</v>
      </c>
      <c r="R755" s="350" t="s">
        <v>3192</v>
      </c>
    </row>
    <row r="756" spans="1:18" s="92" customFormat="1">
      <c r="A756" s="519" t="s">
        <v>4</v>
      </c>
      <c r="B756" s="346" t="s">
        <v>3194</v>
      </c>
      <c r="C756" s="346" t="s">
        <v>1950</v>
      </c>
      <c r="D756" s="526" t="s">
        <v>138</v>
      </c>
      <c r="E756" s="346" t="s">
        <v>1944</v>
      </c>
      <c r="F756" s="389" t="s">
        <v>11</v>
      </c>
      <c r="G756" s="460" t="s">
        <v>5</v>
      </c>
      <c r="H756" s="460" t="s">
        <v>29</v>
      </c>
      <c r="I756" s="348"/>
      <c r="J756" s="460" t="s">
        <v>66</v>
      </c>
      <c r="K756" s="524">
        <v>100</v>
      </c>
      <c r="L756" s="524"/>
      <c r="M756" s="348">
        <v>83</v>
      </c>
      <c r="N756" s="348">
        <v>83</v>
      </c>
      <c r="O756" s="351">
        <f t="shared" ref="O756:O779" si="60">N756/M756</f>
        <v>1</v>
      </c>
      <c r="P756" s="349">
        <v>100</v>
      </c>
      <c r="Q756" s="352">
        <f t="shared" ref="Q756:Q779" si="61">N756/(M756*K756/100)</f>
        <v>1</v>
      </c>
      <c r="R756" s="350" t="s">
        <v>3192</v>
      </c>
    </row>
    <row r="757" spans="1:18" s="92" customFormat="1">
      <c r="A757" s="519" t="s">
        <v>4</v>
      </c>
      <c r="B757" s="346" t="s">
        <v>3195</v>
      </c>
      <c r="C757" s="346" t="s">
        <v>1950</v>
      </c>
      <c r="D757" s="526" t="s">
        <v>138</v>
      </c>
      <c r="E757" s="346" t="s">
        <v>1944</v>
      </c>
      <c r="F757" s="389" t="s">
        <v>11</v>
      </c>
      <c r="G757" s="460" t="s">
        <v>5</v>
      </c>
      <c r="H757" s="460" t="s">
        <v>29</v>
      </c>
      <c r="I757" s="348"/>
      <c r="J757" s="460" t="s">
        <v>66</v>
      </c>
      <c r="K757" s="524">
        <v>100</v>
      </c>
      <c r="L757" s="524"/>
      <c r="M757" s="348">
        <v>3</v>
      </c>
      <c r="N757" s="348">
        <v>3</v>
      </c>
      <c r="O757" s="351">
        <f t="shared" si="60"/>
        <v>1</v>
      </c>
      <c r="P757" s="349">
        <v>100</v>
      </c>
      <c r="Q757" s="352">
        <f t="shared" si="61"/>
        <v>1</v>
      </c>
      <c r="R757" s="350"/>
    </row>
    <row r="758" spans="1:18" s="92" customFormat="1">
      <c r="A758" s="519" t="s">
        <v>4</v>
      </c>
      <c r="B758" s="346" t="s">
        <v>3196</v>
      </c>
      <c r="C758" s="346" t="s">
        <v>1951</v>
      </c>
      <c r="D758" s="526" t="s">
        <v>138</v>
      </c>
      <c r="E758" s="346" t="s">
        <v>1944</v>
      </c>
      <c r="F758" s="389" t="s">
        <v>11</v>
      </c>
      <c r="G758" s="460" t="s">
        <v>5</v>
      </c>
      <c r="H758" s="460" t="s">
        <v>29</v>
      </c>
      <c r="I758" s="348"/>
      <c r="J758" s="460" t="s">
        <v>66</v>
      </c>
      <c r="K758" s="524">
        <v>100</v>
      </c>
      <c r="L758" s="524"/>
      <c r="M758" s="348">
        <v>25</v>
      </c>
      <c r="N758" s="348">
        <v>25</v>
      </c>
      <c r="O758" s="351">
        <f t="shared" si="60"/>
        <v>1</v>
      </c>
      <c r="P758" s="349">
        <v>100</v>
      </c>
      <c r="Q758" s="352">
        <f t="shared" si="61"/>
        <v>1</v>
      </c>
      <c r="R758" s="350"/>
    </row>
    <row r="759" spans="1:18" s="92" customFormat="1">
      <c r="A759" s="519" t="s">
        <v>4</v>
      </c>
      <c r="B759" s="346" t="s">
        <v>3193</v>
      </c>
      <c r="C759" s="346" t="s">
        <v>1951</v>
      </c>
      <c r="D759" s="526" t="s">
        <v>138</v>
      </c>
      <c r="E759" s="346" t="s">
        <v>1944</v>
      </c>
      <c r="F759" s="389" t="s">
        <v>11</v>
      </c>
      <c r="G759" s="460" t="s">
        <v>5</v>
      </c>
      <c r="H759" s="460" t="s">
        <v>29</v>
      </c>
      <c r="I759" s="348"/>
      <c r="J759" s="460" t="s">
        <v>66</v>
      </c>
      <c r="K759" s="524">
        <v>100</v>
      </c>
      <c r="L759" s="524"/>
      <c r="M759" s="348">
        <v>6</v>
      </c>
      <c r="N759" s="348">
        <v>6</v>
      </c>
      <c r="O759" s="351">
        <f t="shared" si="60"/>
        <v>1</v>
      </c>
      <c r="P759" s="349">
        <v>100</v>
      </c>
      <c r="Q759" s="352">
        <f t="shared" si="61"/>
        <v>1</v>
      </c>
      <c r="R759" s="350" t="s">
        <v>3192</v>
      </c>
    </row>
    <row r="760" spans="1:18" s="92" customFormat="1">
      <c r="A760" s="519" t="s">
        <v>4</v>
      </c>
      <c r="B760" s="346" t="s">
        <v>3195</v>
      </c>
      <c r="C760" s="346" t="s">
        <v>1951</v>
      </c>
      <c r="D760" s="526" t="s">
        <v>138</v>
      </c>
      <c r="E760" s="346" t="s">
        <v>1944</v>
      </c>
      <c r="F760" s="389" t="s">
        <v>11</v>
      </c>
      <c r="G760" s="460" t="s">
        <v>5</v>
      </c>
      <c r="H760" s="460" t="s">
        <v>29</v>
      </c>
      <c r="I760" s="348"/>
      <c r="J760" s="460" t="s">
        <v>66</v>
      </c>
      <c r="K760" s="524">
        <v>100</v>
      </c>
      <c r="L760" s="524"/>
      <c r="M760" s="348">
        <v>4</v>
      </c>
      <c r="N760" s="348">
        <v>4</v>
      </c>
      <c r="O760" s="351">
        <f t="shared" si="60"/>
        <v>1</v>
      </c>
      <c r="P760" s="349">
        <v>100</v>
      </c>
      <c r="Q760" s="352">
        <f t="shared" si="61"/>
        <v>1</v>
      </c>
      <c r="R760" s="350"/>
    </row>
    <row r="761" spans="1:18" s="92" customFormat="1">
      <c r="A761" s="519" t="s">
        <v>4</v>
      </c>
      <c r="B761" s="346" t="s">
        <v>3197</v>
      </c>
      <c r="C761" s="346" t="s">
        <v>1952</v>
      </c>
      <c r="D761" s="526" t="s">
        <v>138</v>
      </c>
      <c r="E761" s="346" t="s">
        <v>1944</v>
      </c>
      <c r="F761" s="389" t="s">
        <v>11</v>
      </c>
      <c r="G761" s="460" t="s">
        <v>5</v>
      </c>
      <c r="H761" s="460" t="s">
        <v>29</v>
      </c>
      <c r="I761" s="348"/>
      <c r="J761" s="460" t="s">
        <v>66</v>
      </c>
      <c r="K761" s="524">
        <v>100</v>
      </c>
      <c r="L761" s="524"/>
      <c r="M761" s="348">
        <v>72</v>
      </c>
      <c r="N761" s="348">
        <v>72</v>
      </c>
      <c r="O761" s="351">
        <f t="shared" si="60"/>
        <v>1</v>
      </c>
      <c r="P761" s="349">
        <v>100</v>
      </c>
      <c r="Q761" s="352">
        <f t="shared" si="61"/>
        <v>1</v>
      </c>
      <c r="R761" s="350"/>
    </row>
    <row r="762" spans="1:18" s="92" customFormat="1">
      <c r="A762" s="519" t="s">
        <v>4</v>
      </c>
      <c r="B762" s="346" t="s">
        <v>3194</v>
      </c>
      <c r="C762" s="346" t="s">
        <v>1952</v>
      </c>
      <c r="D762" s="526" t="s">
        <v>138</v>
      </c>
      <c r="E762" s="346" t="s">
        <v>1944</v>
      </c>
      <c r="F762" s="389" t="s">
        <v>11</v>
      </c>
      <c r="G762" s="460" t="s">
        <v>5</v>
      </c>
      <c r="H762" s="460" t="s">
        <v>29</v>
      </c>
      <c r="I762" s="348"/>
      <c r="J762" s="460" t="s">
        <v>66</v>
      </c>
      <c r="K762" s="524">
        <v>100</v>
      </c>
      <c r="L762" s="524"/>
      <c r="M762" s="348">
        <v>6</v>
      </c>
      <c r="N762" s="348">
        <v>6</v>
      </c>
      <c r="O762" s="351">
        <f t="shared" si="60"/>
        <v>1</v>
      </c>
      <c r="P762" s="349">
        <v>100</v>
      </c>
      <c r="Q762" s="352">
        <f t="shared" si="61"/>
        <v>1</v>
      </c>
      <c r="R762" s="350"/>
    </row>
    <row r="763" spans="1:18" s="92" customFormat="1">
      <c r="A763" s="519" t="s">
        <v>4</v>
      </c>
      <c r="B763" s="346" t="s">
        <v>3196</v>
      </c>
      <c r="C763" s="346" t="s">
        <v>1953</v>
      </c>
      <c r="D763" s="526" t="s">
        <v>138</v>
      </c>
      <c r="E763" s="346" t="s">
        <v>1944</v>
      </c>
      <c r="F763" s="389" t="s">
        <v>11</v>
      </c>
      <c r="G763" s="460" t="s">
        <v>5</v>
      </c>
      <c r="H763" s="460" t="s">
        <v>29</v>
      </c>
      <c r="I763" s="348"/>
      <c r="J763" s="460" t="s">
        <v>66</v>
      </c>
      <c r="K763" s="524">
        <v>100</v>
      </c>
      <c r="L763" s="524"/>
      <c r="M763" s="348">
        <v>4</v>
      </c>
      <c r="N763" s="348">
        <v>4</v>
      </c>
      <c r="O763" s="351">
        <f t="shared" si="60"/>
        <v>1</v>
      </c>
      <c r="P763" s="349">
        <v>100</v>
      </c>
      <c r="Q763" s="352">
        <f t="shared" si="61"/>
        <v>1</v>
      </c>
      <c r="R763" s="350"/>
    </row>
    <row r="764" spans="1:18" s="92" customFormat="1">
      <c r="A764" s="519" t="s">
        <v>4</v>
      </c>
      <c r="B764" s="346" t="s">
        <v>3194</v>
      </c>
      <c r="C764" s="346" t="s">
        <v>1765</v>
      </c>
      <c r="D764" s="526" t="s">
        <v>138</v>
      </c>
      <c r="E764" s="346" t="s">
        <v>1944</v>
      </c>
      <c r="F764" s="389" t="s">
        <v>11</v>
      </c>
      <c r="G764" s="460" t="s">
        <v>5</v>
      </c>
      <c r="H764" s="460" t="s">
        <v>29</v>
      </c>
      <c r="I764" s="348"/>
      <c r="J764" s="460" t="s">
        <v>66</v>
      </c>
      <c r="K764" s="524">
        <v>100</v>
      </c>
      <c r="L764" s="524"/>
      <c r="M764" s="348">
        <v>4</v>
      </c>
      <c r="N764" s="348">
        <v>4</v>
      </c>
      <c r="O764" s="351">
        <f t="shared" si="60"/>
        <v>1</v>
      </c>
      <c r="P764" s="349">
        <v>100</v>
      </c>
      <c r="Q764" s="352">
        <f t="shared" si="61"/>
        <v>1</v>
      </c>
      <c r="R764" s="350" t="s">
        <v>3192</v>
      </c>
    </row>
    <row r="765" spans="1:18" s="92" customFormat="1">
      <c r="A765" s="519" t="s">
        <v>4</v>
      </c>
      <c r="B765" s="346" t="s">
        <v>3194</v>
      </c>
      <c r="C765" s="346" t="s">
        <v>1954</v>
      </c>
      <c r="D765" s="526" t="s">
        <v>138</v>
      </c>
      <c r="E765" s="346" t="s">
        <v>1944</v>
      </c>
      <c r="F765" s="389" t="s">
        <v>11</v>
      </c>
      <c r="G765" s="460" t="s">
        <v>5</v>
      </c>
      <c r="H765" s="460" t="s">
        <v>29</v>
      </c>
      <c r="I765" s="348"/>
      <c r="J765" s="460" t="s">
        <v>66</v>
      </c>
      <c r="K765" s="524">
        <v>100</v>
      </c>
      <c r="L765" s="524"/>
      <c r="M765" s="348">
        <v>6</v>
      </c>
      <c r="N765" s="348">
        <v>6</v>
      </c>
      <c r="O765" s="351">
        <f t="shared" si="60"/>
        <v>1</v>
      </c>
      <c r="P765" s="349">
        <v>100</v>
      </c>
      <c r="Q765" s="352">
        <f t="shared" si="61"/>
        <v>1</v>
      </c>
      <c r="R765" s="350" t="s">
        <v>3192</v>
      </c>
    </row>
    <row r="766" spans="1:18" s="92" customFormat="1">
      <c r="A766" s="519" t="s">
        <v>4</v>
      </c>
      <c r="B766" s="346" t="s">
        <v>3198</v>
      </c>
      <c r="C766" s="346" t="s">
        <v>1954</v>
      </c>
      <c r="D766" s="526" t="s">
        <v>138</v>
      </c>
      <c r="E766" s="346" t="s">
        <v>1944</v>
      </c>
      <c r="F766" s="389" t="s">
        <v>11</v>
      </c>
      <c r="G766" s="460" t="s">
        <v>5</v>
      </c>
      <c r="H766" s="460" t="s">
        <v>29</v>
      </c>
      <c r="I766" s="348"/>
      <c r="J766" s="460" t="s">
        <v>66</v>
      </c>
      <c r="K766" s="524">
        <v>100</v>
      </c>
      <c r="L766" s="524"/>
      <c r="M766" s="348">
        <v>3</v>
      </c>
      <c r="N766" s="348">
        <v>3</v>
      </c>
      <c r="O766" s="351">
        <f t="shared" si="60"/>
        <v>1</v>
      </c>
      <c r="P766" s="349">
        <v>100</v>
      </c>
      <c r="Q766" s="352">
        <f t="shared" si="61"/>
        <v>1</v>
      </c>
      <c r="R766" s="350"/>
    </row>
    <row r="767" spans="1:18" s="92" customFormat="1">
      <c r="A767" s="519" t="s">
        <v>4</v>
      </c>
      <c r="B767" s="346" t="s">
        <v>3194</v>
      </c>
      <c r="C767" s="346" t="s">
        <v>1955</v>
      </c>
      <c r="D767" s="526" t="s">
        <v>138</v>
      </c>
      <c r="E767" s="346" t="s">
        <v>1944</v>
      </c>
      <c r="F767" s="389" t="s">
        <v>11</v>
      </c>
      <c r="G767" s="460" t="s">
        <v>5</v>
      </c>
      <c r="H767" s="460" t="s">
        <v>29</v>
      </c>
      <c r="I767" s="348"/>
      <c r="J767" s="460" t="s">
        <v>66</v>
      </c>
      <c r="K767" s="524">
        <v>100</v>
      </c>
      <c r="L767" s="524"/>
      <c r="M767" s="348">
        <v>10</v>
      </c>
      <c r="N767" s="348">
        <v>10</v>
      </c>
      <c r="O767" s="351">
        <f t="shared" si="60"/>
        <v>1</v>
      </c>
      <c r="P767" s="349">
        <v>100</v>
      </c>
      <c r="Q767" s="352">
        <f t="shared" si="61"/>
        <v>1</v>
      </c>
      <c r="R767" s="350"/>
    </row>
    <row r="768" spans="1:18" s="92" customFormat="1">
      <c r="A768" s="519" t="s">
        <v>4</v>
      </c>
      <c r="B768" s="346" t="s">
        <v>3193</v>
      </c>
      <c r="C768" s="346" t="s">
        <v>1955</v>
      </c>
      <c r="D768" s="526" t="s">
        <v>138</v>
      </c>
      <c r="E768" s="346" t="s">
        <v>1944</v>
      </c>
      <c r="F768" s="389" t="s">
        <v>11</v>
      </c>
      <c r="G768" s="460" t="s">
        <v>5</v>
      </c>
      <c r="H768" s="460" t="s">
        <v>29</v>
      </c>
      <c r="I768" s="348"/>
      <c r="J768" s="460" t="s">
        <v>66</v>
      </c>
      <c r="K768" s="524">
        <v>100</v>
      </c>
      <c r="L768" s="524"/>
      <c r="M768" s="348">
        <v>4</v>
      </c>
      <c r="N768" s="348">
        <v>4</v>
      </c>
      <c r="O768" s="351">
        <f t="shared" si="60"/>
        <v>1</v>
      </c>
      <c r="P768" s="349">
        <v>100</v>
      </c>
      <c r="Q768" s="352">
        <f t="shared" si="61"/>
        <v>1</v>
      </c>
      <c r="R768" s="350" t="s">
        <v>3192</v>
      </c>
    </row>
    <row r="769" spans="1:18" s="92" customFormat="1">
      <c r="A769" s="519" t="s">
        <v>4</v>
      </c>
      <c r="B769" s="346" t="s">
        <v>1957</v>
      </c>
      <c r="C769" s="346" t="s">
        <v>1956</v>
      </c>
      <c r="D769" s="526" t="s">
        <v>138</v>
      </c>
      <c r="E769" s="346" t="s">
        <v>1944</v>
      </c>
      <c r="F769" s="389" t="s">
        <v>11</v>
      </c>
      <c r="G769" s="460" t="s">
        <v>5</v>
      </c>
      <c r="H769" s="460" t="s">
        <v>29</v>
      </c>
      <c r="I769" s="348"/>
      <c r="J769" s="460" t="s">
        <v>66</v>
      </c>
      <c r="K769" s="524">
        <v>100</v>
      </c>
      <c r="L769" s="524"/>
      <c r="M769" s="348">
        <v>1950</v>
      </c>
      <c r="N769" s="348">
        <v>1950</v>
      </c>
      <c r="O769" s="351">
        <f t="shared" si="60"/>
        <v>1</v>
      </c>
      <c r="P769" s="349">
        <v>100</v>
      </c>
      <c r="Q769" s="352">
        <f t="shared" si="61"/>
        <v>1</v>
      </c>
      <c r="R769" s="350"/>
    </row>
    <row r="770" spans="1:18" s="92" customFormat="1">
      <c r="A770" s="519" t="s">
        <v>4</v>
      </c>
      <c r="B770" s="346" t="s">
        <v>1958</v>
      </c>
      <c r="C770" s="346" t="s">
        <v>1956</v>
      </c>
      <c r="D770" s="526" t="s">
        <v>138</v>
      </c>
      <c r="E770" s="346" t="s">
        <v>1944</v>
      </c>
      <c r="F770" s="389" t="s">
        <v>11</v>
      </c>
      <c r="G770" s="460" t="s">
        <v>5</v>
      </c>
      <c r="H770" s="460" t="s">
        <v>29</v>
      </c>
      <c r="I770" s="348"/>
      <c r="J770" s="460" t="s">
        <v>66</v>
      </c>
      <c r="K770" s="524">
        <v>100</v>
      </c>
      <c r="L770" s="524"/>
      <c r="M770" s="348">
        <v>12</v>
      </c>
      <c r="N770" s="348">
        <v>12</v>
      </c>
      <c r="O770" s="351">
        <f t="shared" si="60"/>
        <v>1</v>
      </c>
      <c r="P770" s="349">
        <v>100</v>
      </c>
      <c r="Q770" s="352">
        <f t="shared" si="61"/>
        <v>1</v>
      </c>
      <c r="R770" s="350"/>
    </row>
    <row r="771" spans="1:18" s="92" customFormat="1">
      <c r="A771" s="519" t="s">
        <v>4</v>
      </c>
      <c r="B771" s="346" t="s">
        <v>3199</v>
      </c>
      <c r="C771" s="346" t="s">
        <v>1956</v>
      </c>
      <c r="D771" s="526" t="s">
        <v>138</v>
      </c>
      <c r="E771" s="346" t="s">
        <v>1944</v>
      </c>
      <c r="F771" s="389" t="s">
        <v>11</v>
      </c>
      <c r="G771" s="460" t="s">
        <v>5</v>
      </c>
      <c r="H771" s="460" t="s">
        <v>29</v>
      </c>
      <c r="I771" s="348"/>
      <c r="J771" s="460" t="s">
        <v>66</v>
      </c>
      <c r="K771" s="524">
        <v>100</v>
      </c>
      <c r="L771" s="524"/>
      <c r="M771" s="348">
        <v>3</v>
      </c>
      <c r="N771" s="348">
        <v>3</v>
      </c>
      <c r="O771" s="351">
        <f t="shared" si="60"/>
        <v>1</v>
      </c>
      <c r="P771" s="349">
        <v>100</v>
      </c>
      <c r="Q771" s="352">
        <f t="shared" si="61"/>
        <v>1</v>
      </c>
      <c r="R771" s="350"/>
    </row>
    <row r="772" spans="1:18" s="92" customFormat="1">
      <c r="A772" s="519" t="s">
        <v>4</v>
      </c>
      <c r="B772" s="346" t="s">
        <v>1957</v>
      </c>
      <c r="C772" s="346" t="s">
        <v>1959</v>
      </c>
      <c r="D772" s="526" t="s">
        <v>138</v>
      </c>
      <c r="E772" s="346" t="s">
        <v>1944</v>
      </c>
      <c r="F772" s="389" t="s">
        <v>11</v>
      </c>
      <c r="G772" s="460" t="s">
        <v>5</v>
      </c>
      <c r="H772" s="460" t="s">
        <v>29</v>
      </c>
      <c r="I772" s="348"/>
      <c r="J772" s="460" t="s">
        <v>66</v>
      </c>
      <c r="K772" s="524">
        <v>100</v>
      </c>
      <c r="L772" s="524"/>
      <c r="M772" s="348">
        <v>41</v>
      </c>
      <c r="N772" s="348">
        <v>41</v>
      </c>
      <c r="O772" s="351">
        <f t="shared" si="60"/>
        <v>1</v>
      </c>
      <c r="P772" s="349">
        <v>100</v>
      </c>
      <c r="Q772" s="352">
        <f t="shared" si="61"/>
        <v>1</v>
      </c>
      <c r="R772" s="350"/>
    </row>
    <row r="773" spans="1:18" s="92" customFormat="1">
      <c r="A773" s="519" t="s">
        <v>4</v>
      </c>
      <c r="B773" s="346" t="s">
        <v>3200</v>
      </c>
      <c r="C773" s="346" t="s">
        <v>1959</v>
      </c>
      <c r="D773" s="526" t="s">
        <v>138</v>
      </c>
      <c r="E773" s="346" t="s">
        <v>1944</v>
      </c>
      <c r="F773" s="389" t="s">
        <v>11</v>
      </c>
      <c r="G773" s="460" t="s">
        <v>5</v>
      </c>
      <c r="H773" s="460" t="s">
        <v>29</v>
      </c>
      <c r="I773" s="348"/>
      <c r="J773" s="460" t="s">
        <v>66</v>
      </c>
      <c r="K773" s="524">
        <v>100</v>
      </c>
      <c r="L773" s="524"/>
      <c r="M773" s="348">
        <v>7</v>
      </c>
      <c r="N773" s="348">
        <v>7</v>
      </c>
      <c r="O773" s="351">
        <f t="shared" si="60"/>
        <v>1</v>
      </c>
      <c r="P773" s="349">
        <v>100</v>
      </c>
      <c r="Q773" s="352">
        <f t="shared" si="61"/>
        <v>1</v>
      </c>
      <c r="R773" s="350" t="s">
        <v>3192</v>
      </c>
    </row>
    <row r="774" spans="1:18" s="92" customFormat="1">
      <c r="A774" s="519" t="s">
        <v>4</v>
      </c>
      <c r="B774" s="346" t="s">
        <v>1957</v>
      </c>
      <c r="C774" s="346" t="s">
        <v>1960</v>
      </c>
      <c r="D774" s="526" t="s">
        <v>138</v>
      </c>
      <c r="E774" s="346" t="s">
        <v>1944</v>
      </c>
      <c r="F774" s="389" t="s">
        <v>11</v>
      </c>
      <c r="G774" s="460" t="s">
        <v>5</v>
      </c>
      <c r="H774" s="460" t="s">
        <v>29</v>
      </c>
      <c r="I774" s="348"/>
      <c r="J774" s="460" t="s">
        <v>66</v>
      </c>
      <c r="K774" s="524">
        <v>100</v>
      </c>
      <c r="L774" s="524"/>
      <c r="M774" s="348">
        <v>8</v>
      </c>
      <c r="N774" s="348">
        <v>8</v>
      </c>
      <c r="O774" s="351">
        <f t="shared" si="60"/>
        <v>1</v>
      </c>
      <c r="P774" s="349">
        <v>100</v>
      </c>
      <c r="Q774" s="352">
        <f t="shared" si="61"/>
        <v>1</v>
      </c>
      <c r="R774" s="350"/>
    </row>
    <row r="775" spans="1:18" s="92" customFormat="1">
      <c r="A775" s="519" t="s">
        <v>4</v>
      </c>
      <c r="B775" s="346" t="s">
        <v>3199</v>
      </c>
      <c r="C775" s="346" t="s">
        <v>1960</v>
      </c>
      <c r="D775" s="526" t="s">
        <v>138</v>
      </c>
      <c r="E775" s="346" t="s">
        <v>1944</v>
      </c>
      <c r="F775" s="389" t="s">
        <v>11</v>
      </c>
      <c r="G775" s="460" t="s">
        <v>5</v>
      </c>
      <c r="H775" s="460" t="s">
        <v>29</v>
      </c>
      <c r="I775" s="348"/>
      <c r="J775" s="460" t="s">
        <v>66</v>
      </c>
      <c r="K775" s="524">
        <v>100</v>
      </c>
      <c r="L775" s="524"/>
      <c r="M775" s="348">
        <v>650</v>
      </c>
      <c r="N775" s="348">
        <v>650</v>
      </c>
      <c r="O775" s="351">
        <f t="shared" si="60"/>
        <v>1</v>
      </c>
      <c r="P775" s="349">
        <v>100</v>
      </c>
      <c r="Q775" s="352">
        <f t="shared" si="61"/>
        <v>1</v>
      </c>
      <c r="R775" s="350" t="s">
        <v>3192</v>
      </c>
    </row>
    <row r="776" spans="1:18" s="92" customFormat="1">
      <c r="A776" s="519" t="s">
        <v>4</v>
      </c>
      <c r="B776" s="346" t="s">
        <v>3194</v>
      </c>
      <c r="C776" s="346" t="s">
        <v>692</v>
      </c>
      <c r="D776" s="526" t="s">
        <v>138</v>
      </c>
      <c r="E776" s="346" t="s">
        <v>1944</v>
      </c>
      <c r="F776" s="389" t="s">
        <v>11</v>
      </c>
      <c r="G776" s="460" t="s">
        <v>5</v>
      </c>
      <c r="H776" s="460" t="s">
        <v>29</v>
      </c>
      <c r="I776" s="348"/>
      <c r="J776" s="460" t="s">
        <v>66</v>
      </c>
      <c r="K776" s="524">
        <v>100</v>
      </c>
      <c r="L776" s="524"/>
      <c r="M776" s="348">
        <v>4</v>
      </c>
      <c r="N776" s="348">
        <v>4</v>
      </c>
      <c r="O776" s="351">
        <f t="shared" si="60"/>
        <v>1</v>
      </c>
      <c r="P776" s="349">
        <v>100</v>
      </c>
      <c r="Q776" s="352">
        <f t="shared" si="61"/>
        <v>1</v>
      </c>
      <c r="R776" s="350" t="s">
        <v>3192</v>
      </c>
    </row>
    <row r="777" spans="1:18" s="92" customFormat="1">
      <c r="A777" s="519" t="s">
        <v>4</v>
      </c>
      <c r="B777" s="346" t="s">
        <v>3200</v>
      </c>
      <c r="C777" s="346" t="s">
        <v>1961</v>
      </c>
      <c r="D777" s="526" t="s">
        <v>138</v>
      </c>
      <c r="E777" s="346" t="s">
        <v>1944</v>
      </c>
      <c r="F777" s="389" t="s">
        <v>11</v>
      </c>
      <c r="G777" s="460" t="s">
        <v>5</v>
      </c>
      <c r="H777" s="460" t="s">
        <v>29</v>
      </c>
      <c r="I777" s="348"/>
      <c r="J777" s="460" t="s">
        <v>66</v>
      </c>
      <c r="K777" s="524">
        <v>100</v>
      </c>
      <c r="L777" s="524"/>
      <c r="M777" s="348">
        <v>10</v>
      </c>
      <c r="N777" s="348">
        <v>10</v>
      </c>
      <c r="O777" s="351">
        <f t="shared" si="60"/>
        <v>1</v>
      </c>
      <c r="P777" s="349">
        <v>100</v>
      </c>
      <c r="Q777" s="352">
        <f t="shared" si="61"/>
        <v>1</v>
      </c>
      <c r="R777" s="350" t="s">
        <v>3192</v>
      </c>
    </row>
    <row r="778" spans="1:18" s="92" customFormat="1">
      <c r="A778" s="519" t="s">
        <v>4</v>
      </c>
      <c r="B778" s="346" t="s">
        <v>3201</v>
      </c>
      <c r="C778" s="346" t="s">
        <v>1962</v>
      </c>
      <c r="D778" s="526" t="s">
        <v>138</v>
      </c>
      <c r="E778" s="346" t="s">
        <v>1944</v>
      </c>
      <c r="F778" s="389" t="s">
        <v>11</v>
      </c>
      <c r="G778" s="460" t="s">
        <v>5</v>
      </c>
      <c r="H778" s="460" t="s">
        <v>29</v>
      </c>
      <c r="I778" s="348"/>
      <c r="J778" s="460" t="s">
        <v>66</v>
      </c>
      <c r="K778" s="524">
        <v>100</v>
      </c>
      <c r="L778" s="524"/>
      <c r="M778" s="348">
        <v>28</v>
      </c>
      <c r="N778" s="348">
        <v>28</v>
      </c>
      <c r="O778" s="351">
        <f t="shared" si="60"/>
        <v>1</v>
      </c>
      <c r="P778" s="349">
        <v>100</v>
      </c>
      <c r="Q778" s="352">
        <f t="shared" si="61"/>
        <v>1</v>
      </c>
      <c r="R778" s="350" t="s">
        <v>3192</v>
      </c>
    </row>
    <row r="779" spans="1:18" s="92" customFormat="1">
      <c r="A779" s="646" t="s">
        <v>4</v>
      </c>
      <c r="B779" s="346" t="s">
        <v>3193</v>
      </c>
      <c r="C779" s="346" t="s">
        <v>1963</v>
      </c>
      <c r="D779" s="526" t="s">
        <v>138</v>
      </c>
      <c r="E779" s="346" t="s">
        <v>1944</v>
      </c>
      <c r="F779" s="389" t="s">
        <v>11</v>
      </c>
      <c r="G779" s="460" t="s">
        <v>5</v>
      </c>
      <c r="H779" s="460" t="s">
        <v>29</v>
      </c>
      <c r="I779" s="348"/>
      <c r="J779" s="460" t="s">
        <v>66</v>
      </c>
      <c r="K779" s="524">
        <v>100</v>
      </c>
      <c r="L779" s="524"/>
      <c r="M779" s="348">
        <v>8</v>
      </c>
      <c r="N779" s="348">
        <v>8</v>
      </c>
      <c r="O779" s="351">
        <f t="shared" si="60"/>
        <v>1</v>
      </c>
      <c r="P779" s="349">
        <v>100</v>
      </c>
      <c r="Q779" s="352">
        <f t="shared" si="61"/>
        <v>1</v>
      </c>
      <c r="R779" s="350" t="s">
        <v>3192</v>
      </c>
    </row>
    <row r="780" spans="1:18" s="92" customFormat="1">
      <c r="A780" s="519" t="s">
        <v>4</v>
      </c>
      <c r="B780" s="346" t="s">
        <v>3193</v>
      </c>
      <c r="C780" s="346" t="s">
        <v>1766</v>
      </c>
      <c r="D780" s="526" t="s">
        <v>138</v>
      </c>
      <c r="E780" s="346" t="s">
        <v>1945</v>
      </c>
      <c r="F780" s="389" t="s">
        <v>11</v>
      </c>
      <c r="G780" s="460" t="s">
        <v>5</v>
      </c>
      <c r="H780" s="460" t="s">
        <v>29</v>
      </c>
      <c r="I780" s="348"/>
      <c r="J780" s="460" t="s">
        <v>66</v>
      </c>
      <c r="K780" s="524">
        <v>100</v>
      </c>
      <c r="L780" s="524"/>
      <c r="M780" s="348">
        <v>3</v>
      </c>
      <c r="N780" s="348">
        <v>3</v>
      </c>
      <c r="O780" s="351">
        <f>N780/M780</f>
        <v>1</v>
      </c>
      <c r="P780" s="349">
        <v>100</v>
      </c>
      <c r="Q780" s="352">
        <f>N780/(M780*K780/100)</f>
        <v>1</v>
      </c>
      <c r="R780" s="350" t="s">
        <v>3192</v>
      </c>
    </row>
    <row r="781" spans="1:18" s="92" customFormat="1">
      <c r="A781" s="519" t="s">
        <v>4</v>
      </c>
      <c r="B781" s="346" t="s">
        <v>3194</v>
      </c>
      <c r="C781" s="346" t="s">
        <v>1950</v>
      </c>
      <c r="D781" s="526" t="s">
        <v>138</v>
      </c>
      <c r="E781" s="346" t="s">
        <v>1945</v>
      </c>
      <c r="F781" s="389" t="s">
        <v>11</v>
      </c>
      <c r="G781" s="460" t="s">
        <v>5</v>
      </c>
      <c r="H781" s="460" t="s">
        <v>29</v>
      </c>
      <c r="I781" s="348"/>
      <c r="J781" s="460" t="s">
        <v>66</v>
      </c>
      <c r="K781" s="524">
        <v>100</v>
      </c>
      <c r="L781" s="524"/>
      <c r="M781" s="348">
        <v>83</v>
      </c>
      <c r="N781" s="348">
        <v>83</v>
      </c>
      <c r="O781" s="351">
        <f t="shared" ref="O781:O804" si="62">N781/M781</f>
        <v>1</v>
      </c>
      <c r="P781" s="349">
        <v>100</v>
      </c>
      <c r="Q781" s="352">
        <f t="shared" ref="Q781:Q804" si="63">N781/(M781*K781/100)</f>
        <v>1</v>
      </c>
      <c r="R781" s="350" t="s">
        <v>3192</v>
      </c>
    </row>
    <row r="782" spans="1:18" s="92" customFormat="1">
      <c r="A782" s="519" t="s">
        <v>4</v>
      </c>
      <c r="B782" s="346" t="s">
        <v>3195</v>
      </c>
      <c r="C782" s="346" t="s">
        <v>1950</v>
      </c>
      <c r="D782" s="526" t="s">
        <v>138</v>
      </c>
      <c r="E782" s="346" t="s">
        <v>1945</v>
      </c>
      <c r="F782" s="389" t="s">
        <v>11</v>
      </c>
      <c r="G782" s="460" t="s">
        <v>5</v>
      </c>
      <c r="H782" s="460" t="s">
        <v>29</v>
      </c>
      <c r="I782" s="348"/>
      <c r="J782" s="460" t="s">
        <v>66</v>
      </c>
      <c r="K782" s="524">
        <v>100</v>
      </c>
      <c r="L782" s="524"/>
      <c r="M782" s="348">
        <v>3</v>
      </c>
      <c r="N782" s="348">
        <v>3</v>
      </c>
      <c r="O782" s="351">
        <f t="shared" si="62"/>
        <v>1</v>
      </c>
      <c r="P782" s="349">
        <v>100</v>
      </c>
      <c r="Q782" s="352">
        <f t="shared" si="63"/>
        <v>1</v>
      </c>
      <c r="R782" s="350"/>
    </row>
    <row r="783" spans="1:18" s="92" customFormat="1">
      <c r="A783" s="519" t="s">
        <v>4</v>
      </c>
      <c r="B783" s="346" t="s">
        <v>3196</v>
      </c>
      <c r="C783" s="346" t="s">
        <v>1951</v>
      </c>
      <c r="D783" s="526" t="s">
        <v>138</v>
      </c>
      <c r="E783" s="346" t="s">
        <v>1945</v>
      </c>
      <c r="F783" s="389" t="s">
        <v>11</v>
      </c>
      <c r="G783" s="460" t="s">
        <v>5</v>
      </c>
      <c r="H783" s="460" t="s">
        <v>29</v>
      </c>
      <c r="I783" s="348"/>
      <c r="J783" s="460" t="s">
        <v>66</v>
      </c>
      <c r="K783" s="524">
        <v>100</v>
      </c>
      <c r="L783" s="524"/>
      <c r="M783" s="348">
        <v>25</v>
      </c>
      <c r="N783" s="348">
        <v>25</v>
      </c>
      <c r="O783" s="351">
        <f t="shared" si="62"/>
        <v>1</v>
      </c>
      <c r="P783" s="349">
        <v>100</v>
      </c>
      <c r="Q783" s="352">
        <f t="shared" si="63"/>
        <v>1</v>
      </c>
      <c r="R783" s="350"/>
    </row>
    <row r="784" spans="1:18" s="92" customFormat="1">
      <c r="A784" s="519" t="s">
        <v>4</v>
      </c>
      <c r="B784" s="346" t="s">
        <v>3193</v>
      </c>
      <c r="C784" s="346" t="s">
        <v>1951</v>
      </c>
      <c r="D784" s="526" t="s">
        <v>138</v>
      </c>
      <c r="E784" s="346" t="s">
        <v>1945</v>
      </c>
      <c r="F784" s="389" t="s">
        <v>11</v>
      </c>
      <c r="G784" s="460" t="s">
        <v>5</v>
      </c>
      <c r="H784" s="460" t="s">
        <v>29</v>
      </c>
      <c r="I784" s="348"/>
      <c r="J784" s="460" t="s">
        <v>66</v>
      </c>
      <c r="K784" s="524">
        <v>100</v>
      </c>
      <c r="L784" s="524"/>
      <c r="M784" s="348">
        <v>6</v>
      </c>
      <c r="N784" s="348">
        <v>6</v>
      </c>
      <c r="O784" s="351">
        <f t="shared" si="62"/>
        <v>1</v>
      </c>
      <c r="P784" s="349">
        <v>100</v>
      </c>
      <c r="Q784" s="352">
        <f t="shared" si="63"/>
        <v>1</v>
      </c>
      <c r="R784" s="350" t="s">
        <v>3192</v>
      </c>
    </row>
    <row r="785" spans="1:18" s="92" customFormat="1">
      <c r="A785" s="519" t="s">
        <v>4</v>
      </c>
      <c r="B785" s="346" t="s">
        <v>3195</v>
      </c>
      <c r="C785" s="346" t="s">
        <v>1951</v>
      </c>
      <c r="D785" s="526" t="s">
        <v>138</v>
      </c>
      <c r="E785" s="346" t="s">
        <v>1945</v>
      </c>
      <c r="F785" s="389" t="s">
        <v>11</v>
      </c>
      <c r="G785" s="460" t="s">
        <v>5</v>
      </c>
      <c r="H785" s="460" t="s">
        <v>29</v>
      </c>
      <c r="I785" s="348"/>
      <c r="J785" s="460" t="s">
        <v>66</v>
      </c>
      <c r="K785" s="524">
        <v>100</v>
      </c>
      <c r="L785" s="524"/>
      <c r="M785" s="348">
        <v>4</v>
      </c>
      <c r="N785" s="348">
        <v>4</v>
      </c>
      <c r="O785" s="351">
        <f t="shared" si="62"/>
        <v>1</v>
      </c>
      <c r="P785" s="349">
        <v>100</v>
      </c>
      <c r="Q785" s="352">
        <f t="shared" si="63"/>
        <v>1</v>
      </c>
      <c r="R785" s="350"/>
    </row>
    <row r="786" spans="1:18" s="92" customFormat="1">
      <c r="A786" s="519" t="s">
        <v>4</v>
      </c>
      <c r="B786" s="346" t="s">
        <v>3197</v>
      </c>
      <c r="C786" s="346" t="s">
        <v>1952</v>
      </c>
      <c r="D786" s="526" t="s">
        <v>138</v>
      </c>
      <c r="E786" s="346" t="s">
        <v>1945</v>
      </c>
      <c r="F786" s="389" t="s">
        <v>11</v>
      </c>
      <c r="G786" s="460" t="s">
        <v>5</v>
      </c>
      <c r="H786" s="460" t="s">
        <v>29</v>
      </c>
      <c r="I786" s="348"/>
      <c r="J786" s="460" t="s">
        <v>66</v>
      </c>
      <c r="K786" s="524">
        <v>100</v>
      </c>
      <c r="L786" s="524"/>
      <c r="M786" s="348">
        <v>72</v>
      </c>
      <c r="N786" s="348">
        <v>72</v>
      </c>
      <c r="O786" s="351">
        <f t="shared" si="62"/>
        <v>1</v>
      </c>
      <c r="P786" s="349">
        <v>100</v>
      </c>
      <c r="Q786" s="352">
        <f t="shared" si="63"/>
        <v>1</v>
      </c>
      <c r="R786" s="350"/>
    </row>
    <row r="787" spans="1:18" s="92" customFormat="1">
      <c r="A787" s="519" t="s">
        <v>4</v>
      </c>
      <c r="B787" s="346" t="s">
        <v>3194</v>
      </c>
      <c r="C787" s="346" t="s">
        <v>1952</v>
      </c>
      <c r="D787" s="526" t="s">
        <v>138</v>
      </c>
      <c r="E787" s="346" t="s">
        <v>1945</v>
      </c>
      <c r="F787" s="389" t="s">
        <v>11</v>
      </c>
      <c r="G787" s="460" t="s">
        <v>5</v>
      </c>
      <c r="H787" s="460" t="s">
        <v>29</v>
      </c>
      <c r="I787" s="348"/>
      <c r="J787" s="460" t="s">
        <v>66</v>
      </c>
      <c r="K787" s="524">
        <v>100</v>
      </c>
      <c r="L787" s="524"/>
      <c r="M787" s="348">
        <v>6</v>
      </c>
      <c r="N787" s="348">
        <v>6</v>
      </c>
      <c r="O787" s="351">
        <f t="shared" si="62"/>
        <v>1</v>
      </c>
      <c r="P787" s="349">
        <v>100</v>
      </c>
      <c r="Q787" s="352">
        <f t="shared" si="63"/>
        <v>1</v>
      </c>
      <c r="R787" s="350"/>
    </row>
    <row r="788" spans="1:18" s="92" customFormat="1">
      <c r="A788" s="519" t="s">
        <v>4</v>
      </c>
      <c r="B788" s="346" t="s">
        <v>3196</v>
      </c>
      <c r="C788" s="346" t="s">
        <v>1953</v>
      </c>
      <c r="D788" s="526" t="s">
        <v>138</v>
      </c>
      <c r="E788" s="346" t="s">
        <v>1945</v>
      </c>
      <c r="F788" s="389" t="s">
        <v>11</v>
      </c>
      <c r="G788" s="460" t="s">
        <v>5</v>
      </c>
      <c r="H788" s="460" t="s">
        <v>29</v>
      </c>
      <c r="I788" s="348"/>
      <c r="J788" s="460" t="s">
        <v>66</v>
      </c>
      <c r="K788" s="524">
        <v>100</v>
      </c>
      <c r="L788" s="524"/>
      <c r="M788" s="348">
        <v>4</v>
      </c>
      <c r="N788" s="348">
        <v>4</v>
      </c>
      <c r="O788" s="351">
        <f t="shared" si="62"/>
        <v>1</v>
      </c>
      <c r="P788" s="349">
        <v>100</v>
      </c>
      <c r="Q788" s="352">
        <f t="shared" si="63"/>
        <v>1</v>
      </c>
      <c r="R788" s="350"/>
    </row>
    <row r="789" spans="1:18" s="92" customFormat="1">
      <c r="A789" s="519" t="s">
        <v>4</v>
      </c>
      <c r="B789" s="346" t="s">
        <v>3194</v>
      </c>
      <c r="C789" s="346" t="s">
        <v>1765</v>
      </c>
      <c r="D789" s="526" t="s">
        <v>138</v>
      </c>
      <c r="E789" s="346" t="s">
        <v>1945</v>
      </c>
      <c r="F789" s="389" t="s">
        <v>11</v>
      </c>
      <c r="G789" s="460" t="s">
        <v>5</v>
      </c>
      <c r="H789" s="460" t="s">
        <v>29</v>
      </c>
      <c r="I789" s="348"/>
      <c r="J789" s="460" t="s">
        <v>66</v>
      </c>
      <c r="K789" s="524">
        <v>100</v>
      </c>
      <c r="L789" s="524"/>
      <c r="M789" s="348">
        <v>4</v>
      </c>
      <c r="N789" s="348">
        <v>4</v>
      </c>
      <c r="O789" s="351">
        <f t="shared" si="62"/>
        <v>1</v>
      </c>
      <c r="P789" s="349">
        <v>100</v>
      </c>
      <c r="Q789" s="352">
        <f t="shared" si="63"/>
        <v>1</v>
      </c>
      <c r="R789" s="350" t="s">
        <v>3192</v>
      </c>
    </row>
    <row r="790" spans="1:18" s="92" customFormat="1">
      <c r="A790" s="519" t="s">
        <v>4</v>
      </c>
      <c r="B790" s="346" t="s">
        <v>3194</v>
      </c>
      <c r="C790" s="346" t="s">
        <v>1954</v>
      </c>
      <c r="D790" s="526" t="s">
        <v>138</v>
      </c>
      <c r="E790" s="346" t="s">
        <v>1945</v>
      </c>
      <c r="F790" s="389" t="s">
        <v>11</v>
      </c>
      <c r="G790" s="460" t="s">
        <v>5</v>
      </c>
      <c r="H790" s="460" t="s">
        <v>29</v>
      </c>
      <c r="I790" s="348"/>
      <c r="J790" s="460" t="s">
        <v>66</v>
      </c>
      <c r="K790" s="524">
        <v>100</v>
      </c>
      <c r="L790" s="524"/>
      <c r="M790" s="348">
        <v>6</v>
      </c>
      <c r="N790" s="348">
        <v>6</v>
      </c>
      <c r="O790" s="351">
        <f t="shared" si="62"/>
        <v>1</v>
      </c>
      <c r="P790" s="349">
        <v>100</v>
      </c>
      <c r="Q790" s="352">
        <f t="shared" si="63"/>
        <v>1</v>
      </c>
      <c r="R790" s="350" t="s">
        <v>3192</v>
      </c>
    </row>
    <row r="791" spans="1:18" s="92" customFormat="1">
      <c r="A791" s="519" t="s">
        <v>4</v>
      </c>
      <c r="B791" s="346" t="s">
        <v>3198</v>
      </c>
      <c r="C791" s="346" t="s">
        <v>1954</v>
      </c>
      <c r="D791" s="526" t="s">
        <v>138</v>
      </c>
      <c r="E791" s="346" t="s">
        <v>1945</v>
      </c>
      <c r="F791" s="389" t="s">
        <v>11</v>
      </c>
      <c r="G791" s="460" t="s">
        <v>5</v>
      </c>
      <c r="H791" s="460" t="s">
        <v>29</v>
      </c>
      <c r="I791" s="348"/>
      <c r="J791" s="460" t="s">
        <v>66</v>
      </c>
      <c r="K791" s="524">
        <v>100</v>
      </c>
      <c r="L791" s="524"/>
      <c r="M791" s="348">
        <v>3</v>
      </c>
      <c r="N791" s="348">
        <v>3</v>
      </c>
      <c r="O791" s="351">
        <f t="shared" si="62"/>
        <v>1</v>
      </c>
      <c r="P791" s="349">
        <v>100</v>
      </c>
      <c r="Q791" s="352">
        <f t="shared" si="63"/>
        <v>1</v>
      </c>
      <c r="R791" s="350"/>
    </row>
    <row r="792" spans="1:18" s="92" customFormat="1">
      <c r="A792" s="519" t="s">
        <v>4</v>
      </c>
      <c r="B792" s="346" t="s">
        <v>3194</v>
      </c>
      <c r="C792" s="346" t="s">
        <v>1955</v>
      </c>
      <c r="D792" s="526" t="s">
        <v>138</v>
      </c>
      <c r="E792" s="346" t="s">
        <v>1945</v>
      </c>
      <c r="F792" s="389" t="s">
        <v>11</v>
      </c>
      <c r="G792" s="460" t="s">
        <v>5</v>
      </c>
      <c r="H792" s="460" t="s">
        <v>29</v>
      </c>
      <c r="I792" s="348"/>
      <c r="J792" s="460" t="s">
        <v>66</v>
      </c>
      <c r="K792" s="524">
        <v>100</v>
      </c>
      <c r="L792" s="524"/>
      <c r="M792" s="348">
        <v>10</v>
      </c>
      <c r="N792" s="348">
        <v>10</v>
      </c>
      <c r="O792" s="351">
        <f t="shared" si="62"/>
        <v>1</v>
      </c>
      <c r="P792" s="349">
        <v>100</v>
      </c>
      <c r="Q792" s="352">
        <f t="shared" si="63"/>
        <v>1</v>
      </c>
      <c r="R792" s="350"/>
    </row>
    <row r="793" spans="1:18" s="92" customFormat="1">
      <c r="A793" s="519" t="s">
        <v>4</v>
      </c>
      <c r="B793" s="346" t="s">
        <v>3193</v>
      </c>
      <c r="C793" s="346" t="s">
        <v>1955</v>
      </c>
      <c r="D793" s="526" t="s">
        <v>138</v>
      </c>
      <c r="E793" s="346" t="s">
        <v>1945</v>
      </c>
      <c r="F793" s="389" t="s">
        <v>11</v>
      </c>
      <c r="G793" s="460" t="s">
        <v>5</v>
      </c>
      <c r="H793" s="460" t="s">
        <v>29</v>
      </c>
      <c r="I793" s="348"/>
      <c r="J793" s="460" t="s">
        <v>66</v>
      </c>
      <c r="K793" s="524">
        <v>100</v>
      </c>
      <c r="L793" s="524"/>
      <c r="M793" s="348">
        <v>4</v>
      </c>
      <c r="N793" s="348">
        <v>4</v>
      </c>
      <c r="O793" s="351">
        <f t="shared" si="62"/>
        <v>1</v>
      </c>
      <c r="P793" s="349">
        <v>100</v>
      </c>
      <c r="Q793" s="352">
        <f t="shared" si="63"/>
        <v>1</v>
      </c>
      <c r="R793" s="350" t="s">
        <v>3192</v>
      </c>
    </row>
    <row r="794" spans="1:18" s="92" customFormat="1">
      <c r="A794" s="519" t="s">
        <v>4</v>
      </c>
      <c r="B794" s="346" t="s">
        <v>1957</v>
      </c>
      <c r="C794" s="346" t="s">
        <v>1956</v>
      </c>
      <c r="D794" s="526" t="s">
        <v>138</v>
      </c>
      <c r="E794" s="346" t="s">
        <v>1945</v>
      </c>
      <c r="F794" s="389" t="s">
        <v>11</v>
      </c>
      <c r="G794" s="460" t="s">
        <v>5</v>
      </c>
      <c r="H794" s="460" t="s">
        <v>29</v>
      </c>
      <c r="I794" s="348"/>
      <c r="J794" s="460" t="s">
        <v>66</v>
      </c>
      <c r="K794" s="524">
        <v>100</v>
      </c>
      <c r="L794" s="524"/>
      <c r="M794" s="348">
        <v>1950</v>
      </c>
      <c r="N794" s="348">
        <v>1950</v>
      </c>
      <c r="O794" s="351">
        <f t="shared" si="62"/>
        <v>1</v>
      </c>
      <c r="P794" s="349">
        <v>100</v>
      </c>
      <c r="Q794" s="352">
        <f t="shared" si="63"/>
        <v>1</v>
      </c>
      <c r="R794" s="350"/>
    </row>
    <row r="795" spans="1:18" s="92" customFormat="1">
      <c r="A795" s="519" t="s">
        <v>4</v>
      </c>
      <c r="B795" s="346" t="s">
        <v>1958</v>
      </c>
      <c r="C795" s="346" t="s">
        <v>1956</v>
      </c>
      <c r="D795" s="526" t="s">
        <v>138</v>
      </c>
      <c r="E795" s="346" t="s">
        <v>1945</v>
      </c>
      <c r="F795" s="389" t="s">
        <v>11</v>
      </c>
      <c r="G795" s="460" t="s">
        <v>5</v>
      </c>
      <c r="H795" s="460" t="s">
        <v>29</v>
      </c>
      <c r="I795" s="348"/>
      <c r="J795" s="460" t="s">
        <v>66</v>
      </c>
      <c r="K795" s="524">
        <v>100</v>
      </c>
      <c r="L795" s="524"/>
      <c r="M795" s="348">
        <v>12</v>
      </c>
      <c r="N795" s="348">
        <v>12</v>
      </c>
      <c r="O795" s="351">
        <f t="shared" si="62"/>
        <v>1</v>
      </c>
      <c r="P795" s="349">
        <v>100</v>
      </c>
      <c r="Q795" s="352">
        <f t="shared" si="63"/>
        <v>1</v>
      </c>
      <c r="R795" s="350"/>
    </row>
    <row r="796" spans="1:18" s="92" customFormat="1">
      <c r="A796" s="519" t="s">
        <v>4</v>
      </c>
      <c r="B796" s="346" t="s">
        <v>3199</v>
      </c>
      <c r="C796" s="346" t="s">
        <v>1956</v>
      </c>
      <c r="D796" s="526" t="s">
        <v>138</v>
      </c>
      <c r="E796" s="346" t="s">
        <v>1945</v>
      </c>
      <c r="F796" s="389" t="s">
        <v>11</v>
      </c>
      <c r="G796" s="460" t="s">
        <v>5</v>
      </c>
      <c r="H796" s="460" t="s">
        <v>29</v>
      </c>
      <c r="I796" s="348"/>
      <c r="J796" s="460" t="s">
        <v>66</v>
      </c>
      <c r="K796" s="524">
        <v>100</v>
      </c>
      <c r="L796" s="524"/>
      <c r="M796" s="348">
        <v>3</v>
      </c>
      <c r="N796" s="348">
        <v>3</v>
      </c>
      <c r="O796" s="351">
        <f t="shared" si="62"/>
        <v>1</v>
      </c>
      <c r="P796" s="349">
        <v>100</v>
      </c>
      <c r="Q796" s="352">
        <f t="shared" si="63"/>
        <v>1</v>
      </c>
      <c r="R796" s="350"/>
    </row>
    <row r="797" spans="1:18" s="92" customFormat="1">
      <c r="A797" s="519" t="s">
        <v>4</v>
      </c>
      <c r="B797" s="346" t="s">
        <v>1957</v>
      </c>
      <c r="C797" s="346" t="s">
        <v>1959</v>
      </c>
      <c r="D797" s="526" t="s">
        <v>138</v>
      </c>
      <c r="E797" s="346" t="s">
        <v>1945</v>
      </c>
      <c r="F797" s="389" t="s">
        <v>11</v>
      </c>
      <c r="G797" s="460" t="s">
        <v>5</v>
      </c>
      <c r="H797" s="460" t="s">
        <v>29</v>
      </c>
      <c r="I797" s="348"/>
      <c r="J797" s="460" t="s">
        <v>66</v>
      </c>
      <c r="K797" s="524">
        <v>100</v>
      </c>
      <c r="L797" s="524"/>
      <c r="M797" s="348">
        <v>41</v>
      </c>
      <c r="N797" s="348">
        <v>41</v>
      </c>
      <c r="O797" s="351">
        <f t="shared" si="62"/>
        <v>1</v>
      </c>
      <c r="P797" s="349">
        <v>100</v>
      </c>
      <c r="Q797" s="352">
        <f t="shared" si="63"/>
        <v>1</v>
      </c>
      <c r="R797" s="350"/>
    </row>
    <row r="798" spans="1:18" s="92" customFormat="1">
      <c r="A798" s="519" t="s">
        <v>4</v>
      </c>
      <c r="B798" s="346" t="s">
        <v>3200</v>
      </c>
      <c r="C798" s="346" t="s">
        <v>1959</v>
      </c>
      <c r="D798" s="526" t="s">
        <v>138</v>
      </c>
      <c r="E798" s="346" t="s">
        <v>1945</v>
      </c>
      <c r="F798" s="389" t="s">
        <v>11</v>
      </c>
      <c r="G798" s="460" t="s">
        <v>5</v>
      </c>
      <c r="H798" s="460" t="s">
        <v>29</v>
      </c>
      <c r="I798" s="348"/>
      <c r="J798" s="460" t="s">
        <v>66</v>
      </c>
      <c r="K798" s="524">
        <v>100</v>
      </c>
      <c r="L798" s="524"/>
      <c r="M798" s="348">
        <v>7</v>
      </c>
      <c r="N798" s="348">
        <v>7</v>
      </c>
      <c r="O798" s="351">
        <f t="shared" si="62"/>
        <v>1</v>
      </c>
      <c r="P798" s="349">
        <v>100</v>
      </c>
      <c r="Q798" s="352">
        <f t="shared" si="63"/>
        <v>1</v>
      </c>
      <c r="R798" s="350" t="s">
        <v>3192</v>
      </c>
    </row>
    <row r="799" spans="1:18" s="92" customFormat="1">
      <c r="A799" s="519" t="s">
        <v>4</v>
      </c>
      <c r="B799" s="346" t="s">
        <v>1957</v>
      </c>
      <c r="C799" s="346" t="s">
        <v>1960</v>
      </c>
      <c r="D799" s="526" t="s">
        <v>138</v>
      </c>
      <c r="E799" s="346" t="s">
        <v>1945</v>
      </c>
      <c r="F799" s="389" t="s">
        <v>11</v>
      </c>
      <c r="G799" s="460" t="s">
        <v>5</v>
      </c>
      <c r="H799" s="460" t="s">
        <v>29</v>
      </c>
      <c r="I799" s="348"/>
      <c r="J799" s="460" t="s">
        <v>66</v>
      </c>
      <c r="K799" s="524">
        <v>100</v>
      </c>
      <c r="L799" s="524"/>
      <c r="M799" s="348">
        <v>8</v>
      </c>
      <c r="N799" s="348">
        <v>8</v>
      </c>
      <c r="O799" s="351">
        <f t="shared" si="62"/>
        <v>1</v>
      </c>
      <c r="P799" s="349">
        <v>100</v>
      </c>
      <c r="Q799" s="352">
        <f t="shared" si="63"/>
        <v>1</v>
      </c>
      <c r="R799" s="350"/>
    </row>
    <row r="800" spans="1:18" s="92" customFormat="1">
      <c r="A800" s="519" t="s">
        <v>4</v>
      </c>
      <c r="B800" s="346" t="s">
        <v>3199</v>
      </c>
      <c r="C800" s="346" t="s">
        <v>1960</v>
      </c>
      <c r="D800" s="526" t="s">
        <v>138</v>
      </c>
      <c r="E800" s="346" t="s">
        <v>1945</v>
      </c>
      <c r="F800" s="389" t="s">
        <v>11</v>
      </c>
      <c r="G800" s="460" t="s">
        <v>5</v>
      </c>
      <c r="H800" s="460" t="s">
        <v>29</v>
      </c>
      <c r="I800" s="348"/>
      <c r="J800" s="460" t="s">
        <v>66</v>
      </c>
      <c r="K800" s="524">
        <v>100</v>
      </c>
      <c r="L800" s="524"/>
      <c r="M800" s="348">
        <v>650</v>
      </c>
      <c r="N800" s="348">
        <v>650</v>
      </c>
      <c r="O800" s="351">
        <f t="shared" si="62"/>
        <v>1</v>
      </c>
      <c r="P800" s="349">
        <v>100</v>
      </c>
      <c r="Q800" s="352">
        <f t="shared" si="63"/>
        <v>1</v>
      </c>
      <c r="R800" s="350" t="s">
        <v>3192</v>
      </c>
    </row>
    <row r="801" spans="1:18" s="92" customFormat="1">
      <c r="A801" s="519" t="s">
        <v>4</v>
      </c>
      <c r="B801" s="346" t="s">
        <v>3194</v>
      </c>
      <c r="C801" s="346" t="s">
        <v>692</v>
      </c>
      <c r="D801" s="526" t="s">
        <v>138</v>
      </c>
      <c r="E801" s="346" t="s">
        <v>1945</v>
      </c>
      <c r="F801" s="389" t="s">
        <v>11</v>
      </c>
      <c r="G801" s="460" t="s">
        <v>5</v>
      </c>
      <c r="H801" s="460" t="s">
        <v>29</v>
      </c>
      <c r="I801" s="348"/>
      <c r="J801" s="460" t="s">
        <v>66</v>
      </c>
      <c r="K801" s="524">
        <v>100</v>
      </c>
      <c r="L801" s="524"/>
      <c r="M801" s="348">
        <v>4</v>
      </c>
      <c r="N801" s="348">
        <v>4</v>
      </c>
      <c r="O801" s="351">
        <f t="shared" si="62"/>
        <v>1</v>
      </c>
      <c r="P801" s="349">
        <v>100</v>
      </c>
      <c r="Q801" s="352">
        <f t="shared" si="63"/>
        <v>1</v>
      </c>
      <c r="R801" s="350" t="s">
        <v>3192</v>
      </c>
    </row>
    <row r="802" spans="1:18" s="92" customFormat="1">
      <c r="A802" s="519" t="s">
        <v>4</v>
      </c>
      <c r="B802" s="346" t="s">
        <v>3200</v>
      </c>
      <c r="C802" s="346" t="s">
        <v>1961</v>
      </c>
      <c r="D802" s="526" t="s">
        <v>138</v>
      </c>
      <c r="E802" s="346" t="s">
        <v>1945</v>
      </c>
      <c r="F802" s="389" t="s">
        <v>11</v>
      </c>
      <c r="G802" s="460" t="s">
        <v>5</v>
      </c>
      <c r="H802" s="460" t="s">
        <v>29</v>
      </c>
      <c r="I802" s="348"/>
      <c r="J802" s="460" t="s">
        <v>66</v>
      </c>
      <c r="K802" s="524">
        <v>100</v>
      </c>
      <c r="L802" s="524"/>
      <c r="M802" s="348">
        <v>10</v>
      </c>
      <c r="N802" s="348">
        <v>10</v>
      </c>
      <c r="O802" s="351">
        <f t="shared" si="62"/>
        <v>1</v>
      </c>
      <c r="P802" s="349">
        <v>100</v>
      </c>
      <c r="Q802" s="352">
        <f t="shared" si="63"/>
        <v>1</v>
      </c>
      <c r="R802" s="350" t="s">
        <v>3192</v>
      </c>
    </row>
    <row r="803" spans="1:18" s="92" customFormat="1">
      <c r="A803" s="519" t="s">
        <v>4</v>
      </c>
      <c r="B803" s="346" t="s">
        <v>3201</v>
      </c>
      <c r="C803" s="346" t="s">
        <v>1962</v>
      </c>
      <c r="D803" s="526" t="s">
        <v>138</v>
      </c>
      <c r="E803" s="346" t="s">
        <v>1945</v>
      </c>
      <c r="F803" s="389" t="s">
        <v>11</v>
      </c>
      <c r="G803" s="460" t="s">
        <v>5</v>
      </c>
      <c r="H803" s="460" t="s">
        <v>29</v>
      </c>
      <c r="I803" s="348"/>
      <c r="J803" s="460" t="s">
        <v>66</v>
      </c>
      <c r="K803" s="524">
        <v>100</v>
      </c>
      <c r="L803" s="524"/>
      <c r="M803" s="348">
        <v>28</v>
      </c>
      <c r="N803" s="348">
        <v>28</v>
      </c>
      <c r="O803" s="351">
        <f t="shared" si="62"/>
        <v>1</v>
      </c>
      <c r="P803" s="349">
        <v>100</v>
      </c>
      <c r="Q803" s="352">
        <f t="shared" si="63"/>
        <v>1</v>
      </c>
      <c r="R803" s="350" t="s">
        <v>3192</v>
      </c>
    </row>
    <row r="804" spans="1:18" s="92" customFormat="1">
      <c r="A804" s="646" t="s">
        <v>4</v>
      </c>
      <c r="B804" s="346" t="s">
        <v>3193</v>
      </c>
      <c r="C804" s="346" t="s">
        <v>1963</v>
      </c>
      <c r="D804" s="526" t="s">
        <v>138</v>
      </c>
      <c r="E804" s="346" t="s">
        <v>1945</v>
      </c>
      <c r="F804" s="389" t="s">
        <v>11</v>
      </c>
      <c r="G804" s="460" t="s">
        <v>5</v>
      </c>
      <c r="H804" s="460" t="s">
        <v>29</v>
      </c>
      <c r="I804" s="348"/>
      <c r="J804" s="460" t="s">
        <v>66</v>
      </c>
      <c r="K804" s="524">
        <v>100</v>
      </c>
      <c r="L804" s="524"/>
      <c r="M804" s="348">
        <v>8</v>
      </c>
      <c r="N804" s="348">
        <v>8</v>
      </c>
      <c r="O804" s="351">
        <f t="shared" si="62"/>
        <v>1</v>
      </c>
      <c r="P804" s="349">
        <v>100</v>
      </c>
      <c r="Q804" s="352">
        <f t="shared" si="63"/>
        <v>1</v>
      </c>
      <c r="R804" s="350" t="s">
        <v>3192</v>
      </c>
    </row>
  </sheetData>
  <phoneticPr fontId="35" type="noConversion"/>
  <dataValidations count="1">
    <dataValidation type="list" allowBlank="1" showInputMessage="1" showErrorMessage="1" sqref="T4:U804 A5:A8 E5:E52 J5:J7 G5:H7">
      <formula1>#REF!</formula1>
    </dataValidation>
  </dataValidations>
  <pageMargins left="0.25" right="0.25" top="0.75" bottom="0.75" header="0.3" footer="0.3"/>
  <pageSetup paperSize="9" scale="59" firstPageNumber="0" orientation="landscape"/>
  <headerFooter alignWithMargins="0"/>
</worksheet>
</file>

<file path=xl/worksheets/sheet12.xml><?xml version="1.0" encoding="utf-8"?>
<worksheet xmlns="http://schemas.openxmlformats.org/spreadsheetml/2006/main" xmlns:r="http://schemas.openxmlformats.org/officeDocument/2006/relationships">
  <dimension ref="A1:O108"/>
  <sheetViews>
    <sheetView workbookViewId="0">
      <selection activeCell="O105" sqref="O105"/>
    </sheetView>
  </sheetViews>
  <sheetFormatPr baseColWidth="10" defaultColWidth="11.42578125" defaultRowHeight="12.75"/>
  <cols>
    <col min="1" max="1" width="11.42578125" style="528"/>
    <col min="2" max="2" width="16" style="528" bestFit="1" customWidth="1"/>
    <col min="3" max="3" width="11.42578125" style="528"/>
    <col min="4" max="4" width="29.140625" style="528" customWidth="1"/>
    <col min="5" max="5" width="12.5703125" style="528" bestFit="1" customWidth="1"/>
    <col min="6" max="6" width="24.85546875" style="528" bestFit="1" customWidth="1"/>
    <col min="7" max="9" width="11.42578125" style="528"/>
    <col min="10" max="15" width="15.7109375" style="528" customWidth="1"/>
    <col min="16" max="16384" width="11.42578125" style="528"/>
  </cols>
  <sheetData>
    <row r="1" spans="1:15" ht="13.5" thickBot="1">
      <c r="A1" s="536" t="s">
        <v>2218</v>
      </c>
    </row>
    <row r="2" spans="1:15">
      <c r="A2" s="560"/>
      <c r="B2" s="560"/>
      <c r="C2" s="560"/>
      <c r="D2" s="560"/>
      <c r="E2" s="560"/>
      <c r="F2" s="560"/>
      <c r="G2" s="560"/>
      <c r="H2" s="560"/>
      <c r="I2" s="560"/>
      <c r="J2" s="560"/>
      <c r="K2" s="560"/>
      <c r="L2" s="560"/>
      <c r="M2" s="560"/>
      <c r="N2" s="341" t="s">
        <v>2168</v>
      </c>
      <c r="O2" s="568" t="s">
        <v>3245</v>
      </c>
    </row>
    <row r="3" spans="1:15" ht="13.5" thickBot="1">
      <c r="A3" s="560"/>
      <c r="B3" s="560"/>
      <c r="C3" s="560"/>
      <c r="D3" s="560"/>
      <c r="E3" s="560"/>
      <c r="F3" s="560"/>
      <c r="G3" s="560"/>
      <c r="H3" s="560"/>
      <c r="I3" s="560"/>
      <c r="J3" s="560"/>
      <c r="K3" s="560"/>
      <c r="L3" s="560"/>
      <c r="M3" s="560"/>
      <c r="N3" s="338" t="s">
        <v>2167</v>
      </c>
      <c r="O3" s="339">
        <v>2018</v>
      </c>
    </row>
    <row r="4" spans="1:15" ht="51.75" thickBot="1">
      <c r="A4" s="243" t="s">
        <v>0</v>
      </c>
      <c r="B4" s="32" t="s">
        <v>2219</v>
      </c>
      <c r="C4" s="38" t="s">
        <v>136</v>
      </c>
      <c r="D4" s="244" t="s">
        <v>2220</v>
      </c>
      <c r="E4" s="244" t="s">
        <v>9</v>
      </c>
      <c r="F4" s="245" t="s">
        <v>158</v>
      </c>
      <c r="G4" s="246" t="s">
        <v>61</v>
      </c>
      <c r="H4" s="48" t="s">
        <v>2221</v>
      </c>
      <c r="I4" s="197" t="s">
        <v>13</v>
      </c>
      <c r="J4" s="194" t="s">
        <v>2210</v>
      </c>
      <c r="K4" s="194" t="s">
        <v>2211</v>
      </c>
      <c r="L4" s="195" t="s">
        <v>2212</v>
      </c>
      <c r="M4" s="195" t="s">
        <v>2217</v>
      </c>
      <c r="N4" s="195" t="s">
        <v>2214</v>
      </c>
      <c r="O4" s="247" t="s">
        <v>2215</v>
      </c>
    </row>
    <row r="5" spans="1:15">
      <c r="A5" s="461" t="s">
        <v>4</v>
      </c>
      <c r="B5" s="406" t="s">
        <v>2222</v>
      </c>
      <c r="C5" s="382" t="s">
        <v>137</v>
      </c>
      <c r="D5" s="383" t="s">
        <v>2223</v>
      </c>
      <c r="E5" s="439" t="s">
        <v>11</v>
      </c>
      <c r="F5" s="383" t="s">
        <v>6</v>
      </c>
      <c r="G5" s="383" t="s">
        <v>66</v>
      </c>
      <c r="H5" s="647">
        <v>30.140845070422532</v>
      </c>
      <c r="I5" s="462" t="s">
        <v>3202</v>
      </c>
      <c r="J5" s="353">
        <v>355</v>
      </c>
      <c r="K5" s="353">
        <v>73</v>
      </c>
      <c r="L5" s="354">
        <f t="shared" ref="L5:L25" si="0">K5/J5</f>
        <v>0.20563380281690141</v>
      </c>
      <c r="M5" s="459">
        <v>68.224299065420553</v>
      </c>
      <c r="N5" s="347">
        <f t="shared" ref="N5:N25" si="1">K5/(J5*H5/100)</f>
        <v>0.68224299065420568</v>
      </c>
      <c r="O5" s="353"/>
    </row>
    <row r="6" spans="1:15">
      <c r="A6" s="461" t="s">
        <v>4</v>
      </c>
      <c r="B6" s="406" t="s">
        <v>2222</v>
      </c>
      <c r="C6" s="382" t="s">
        <v>137</v>
      </c>
      <c r="D6" s="383" t="s">
        <v>10</v>
      </c>
      <c r="E6" s="439" t="s">
        <v>11</v>
      </c>
      <c r="F6" s="383" t="s">
        <v>6</v>
      </c>
      <c r="G6" s="383" t="s">
        <v>66</v>
      </c>
      <c r="H6" s="647">
        <v>30.140845070422532</v>
      </c>
      <c r="I6" s="462" t="s">
        <v>3202</v>
      </c>
      <c r="J6" s="353">
        <v>355</v>
      </c>
      <c r="K6" s="353">
        <v>73</v>
      </c>
      <c r="L6" s="354">
        <f t="shared" si="0"/>
        <v>0.20563380281690141</v>
      </c>
      <c r="M6" s="459">
        <v>68.224299065420553</v>
      </c>
      <c r="N6" s="347">
        <f t="shared" si="1"/>
        <v>0.68224299065420568</v>
      </c>
      <c r="O6" s="353"/>
    </row>
    <row r="7" spans="1:15">
      <c r="A7" s="461" t="s">
        <v>4</v>
      </c>
      <c r="B7" s="406" t="s">
        <v>2222</v>
      </c>
      <c r="C7" s="382" t="s">
        <v>137</v>
      </c>
      <c r="D7" s="576" t="s">
        <v>1922</v>
      </c>
      <c r="E7" s="439" t="s">
        <v>11</v>
      </c>
      <c r="F7" s="383" t="s">
        <v>6</v>
      </c>
      <c r="G7" s="383" t="s">
        <v>66</v>
      </c>
      <c r="H7" s="647">
        <v>30.140845070422532</v>
      </c>
      <c r="I7" s="462" t="s">
        <v>3202</v>
      </c>
      <c r="J7" s="353">
        <v>355</v>
      </c>
      <c r="K7" s="353">
        <v>73</v>
      </c>
      <c r="L7" s="354">
        <f t="shared" si="0"/>
        <v>0.20563380281690141</v>
      </c>
      <c r="M7" s="459">
        <v>68.224299065420553</v>
      </c>
      <c r="N7" s="347">
        <f t="shared" si="1"/>
        <v>0.68224299065420568</v>
      </c>
      <c r="O7" s="353"/>
    </row>
    <row r="8" spans="1:15" s="777" customFormat="1">
      <c r="A8" s="787" t="s">
        <v>4</v>
      </c>
      <c r="B8" s="788" t="s">
        <v>2222</v>
      </c>
      <c r="C8" s="776" t="s">
        <v>137</v>
      </c>
      <c r="D8" s="789" t="s">
        <v>1923</v>
      </c>
      <c r="E8" s="790" t="s">
        <v>11</v>
      </c>
      <c r="F8" s="783" t="s">
        <v>6</v>
      </c>
      <c r="G8" s="783" t="s">
        <v>66</v>
      </c>
      <c r="H8" s="791">
        <v>0.34</v>
      </c>
      <c r="I8" s="792"/>
      <c r="J8" s="793" t="s">
        <v>48</v>
      </c>
      <c r="K8" s="793" t="s">
        <v>48</v>
      </c>
      <c r="L8" s="794" t="s">
        <v>48</v>
      </c>
      <c r="M8" s="793" t="s">
        <v>48</v>
      </c>
      <c r="N8" s="795" t="s">
        <v>48</v>
      </c>
      <c r="O8" s="781" t="s">
        <v>3260</v>
      </c>
    </row>
    <row r="9" spans="1:15">
      <c r="A9" s="461" t="s">
        <v>4</v>
      </c>
      <c r="B9" s="406" t="s">
        <v>2222</v>
      </c>
      <c r="C9" s="382" t="s">
        <v>137</v>
      </c>
      <c r="D9" s="577" t="s">
        <v>3204</v>
      </c>
      <c r="E9" s="439" t="s">
        <v>11</v>
      </c>
      <c r="F9" s="383" t="s">
        <v>6</v>
      </c>
      <c r="G9" s="383" t="s">
        <v>66</v>
      </c>
      <c r="H9" s="648" t="s">
        <v>48</v>
      </c>
      <c r="I9" s="649" t="s">
        <v>3203</v>
      </c>
      <c r="J9" s="353" t="s">
        <v>48</v>
      </c>
      <c r="K9" s="353" t="s">
        <v>48</v>
      </c>
      <c r="L9" s="354" t="s">
        <v>48</v>
      </c>
      <c r="M9" s="353" t="s">
        <v>48</v>
      </c>
      <c r="N9" s="347" t="s">
        <v>48</v>
      </c>
      <c r="O9" s="353"/>
    </row>
    <row r="10" spans="1:15">
      <c r="A10" s="461" t="s">
        <v>4</v>
      </c>
      <c r="B10" s="406" t="s">
        <v>2222</v>
      </c>
      <c r="C10" s="382" t="s">
        <v>137</v>
      </c>
      <c r="D10" s="384" t="s">
        <v>12</v>
      </c>
      <c r="E10" s="439" t="s">
        <v>11</v>
      </c>
      <c r="F10" s="383" t="s">
        <v>6</v>
      </c>
      <c r="G10" s="383" t="s">
        <v>66</v>
      </c>
      <c r="H10" s="647">
        <v>30.140845070422532</v>
      </c>
      <c r="I10" s="462" t="s">
        <v>3202</v>
      </c>
      <c r="J10" s="353">
        <v>355</v>
      </c>
      <c r="K10" s="353">
        <v>73</v>
      </c>
      <c r="L10" s="354">
        <f t="shared" si="0"/>
        <v>0.20563380281690141</v>
      </c>
      <c r="M10" s="459">
        <v>68.224299065420553</v>
      </c>
      <c r="N10" s="347">
        <f t="shared" si="1"/>
        <v>0.68224299065420568</v>
      </c>
      <c r="O10" s="353"/>
    </row>
    <row r="11" spans="1:15">
      <c r="A11" s="461" t="s">
        <v>4</v>
      </c>
      <c r="B11" s="406" t="s">
        <v>2222</v>
      </c>
      <c r="C11" s="382" t="s">
        <v>137</v>
      </c>
      <c r="D11" s="384" t="s">
        <v>2224</v>
      </c>
      <c r="E11" s="439" t="s">
        <v>11</v>
      </c>
      <c r="F11" s="383" t="s">
        <v>6</v>
      </c>
      <c r="G11" s="383" t="s">
        <v>66</v>
      </c>
      <c r="H11" s="647">
        <v>30.140845070422532</v>
      </c>
      <c r="I11" s="462" t="s">
        <v>3202</v>
      </c>
      <c r="J11" s="353">
        <v>355</v>
      </c>
      <c r="K11" s="353">
        <v>73</v>
      </c>
      <c r="L11" s="354">
        <f t="shared" si="0"/>
        <v>0.20563380281690141</v>
      </c>
      <c r="M11" s="459">
        <v>68.224299065420553</v>
      </c>
      <c r="N11" s="347">
        <f t="shared" si="1"/>
        <v>0.68224299065420568</v>
      </c>
      <c r="O11" s="353"/>
    </row>
    <row r="12" spans="1:15">
      <c r="A12" s="461" t="s">
        <v>4</v>
      </c>
      <c r="B12" s="406" t="s">
        <v>2222</v>
      </c>
      <c r="C12" s="382" t="s">
        <v>137</v>
      </c>
      <c r="D12" s="384" t="s">
        <v>2225</v>
      </c>
      <c r="E12" s="439" t="s">
        <v>11</v>
      </c>
      <c r="F12" s="383" t="s">
        <v>6</v>
      </c>
      <c r="G12" s="383" t="s">
        <v>66</v>
      </c>
      <c r="H12" s="647">
        <v>30.140845070422532</v>
      </c>
      <c r="I12" s="462" t="s">
        <v>3202</v>
      </c>
      <c r="J12" s="353">
        <v>355</v>
      </c>
      <c r="K12" s="353">
        <v>73</v>
      </c>
      <c r="L12" s="354">
        <f t="shared" si="0"/>
        <v>0.20563380281690141</v>
      </c>
      <c r="M12" s="459">
        <v>68.224299065420553</v>
      </c>
      <c r="N12" s="347">
        <f t="shared" si="1"/>
        <v>0.68224299065420568</v>
      </c>
      <c r="O12" s="353"/>
    </row>
    <row r="13" spans="1:15">
      <c r="A13" s="461" t="s">
        <v>4</v>
      </c>
      <c r="B13" s="406" t="s">
        <v>2222</v>
      </c>
      <c r="C13" s="382" t="s">
        <v>137</v>
      </c>
      <c r="D13" s="383" t="s">
        <v>1928</v>
      </c>
      <c r="E13" s="439" t="s">
        <v>11</v>
      </c>
      <c r="F13" s="383" t="s">
        <v>6</v>
      </c>
      <c r="G13" s="383" t="s">
        <v>66</v>
      </c>
      <c r="H13" s="647">
        <v>30.140845070422532</v>
      </c>
      <c r="I13" s="462" t="s">
        <v>3202</v>
      </c>
      <c r="J13" s="353">
        <v>355</v>
      </c>
      <c r="K13" s="353">
        <v>73</v>
      </c>
      <c r="L13" s="354">
        <f t="shared" si="0"/>
        <v>0.20563380281690141</v>
      </c>
      <c r="M13" s="459">
        <v>68.224299065420553</v>
      </c>
      <c r="N13" s="347">
        <f t="shared" si="1"/>
        <v>0.68224299065420568</v>
      </c>
      <c r="O13" s="353"/>
    </row>
    <row r="14" spans="1:15">
      <c r="A14" s="461" t="s">
        <v>4</v>
      </c>
      <c r="B14" s="406" t="s">
        <v>2222</v>
      </c>
      <c r="C14" s="382" t="s">
        <v>137</v>
      </c>
      <c r="D14" s="383" t="s">
        <v>1929</v>
      </c>
      <c r="E14" s="439" t="s">
        <v>11</v>
      </c>
      <c r="F14" s="383" t="s">
        <v>6</v>
      </c>
      <c r="G14" s="383" t="s">
        <v>66</v>
      </c>
      <c r="H14" s="648" t="s">
        <v>48</v>
      </c>
      <c r="I14" s="649" t="s">
        <v>3203</v>
      </c>
      <c r="J14" s="353" t="s">
        <v>48</v>
      </c>
      <c r="K14" s="353" t="s">
        <v>48</v>
      </c>
      <c r="L14" s="354" t="s">
        <v>48</v>
      </c>
      <c r="M14" s="353" t="s">
        <v>48</v>
      </c>
      <c r="N14" s="347" t="s">
        <v>48</v>
      </c>
      <c r="O14" s="353"/>
    </row>
    <row r="15" spans="1:15">
      <c r="A15" s="461" t="s">
        <v>4</v>
      </c>
      <c r="B15" s="406" t="s">
        <v>2222</v>
      </c>
      <c r="C15" s="382" t="s">
        <v>137</v>
      </c>
      <c r="D15" s="383" t="s">
        <v>1968</v>
      </c>
      <c r="E15" s="439" t="s">
        <v>11</v>
      </c>
      <c r="F15" s="383" t="s">
        <v>6</v>
      </c>
      <c r="G15" s="383" t="s">
        <v>66</v>
      </c>
      <c r="H15" s="648" t="s">
        <v>48</v>
      </c>
      <c r="I15" s="649" t="s">
        <v>3203</v>
      </c>
      <c r="J15" s="353" t="s">
        <v>48</v>
      </c>
      <c r="K15" s="353" t="s">
        <v>48</v>
      </c>
      <c r="L15" s="354" t="s">
        <v>48</v>
      </c>
      <c r="M15" s="353" t="s">
        <v>48</v>
      </c>
      <c r="N15" s="347" t="s">
        <v>48</v>
      </c>
      <c r="O15" s="353"/>
    </row>
    <row r="16" spans="1:15">
      <c r="A16" s="461" t="s">
        <v>4</v>
      </c>
      <c r="B16" s="406" t="s">
        <v>2222</v>
      </c>
      <c r="C16" s="382" t="s">
        <v>137</v>
      </c>
      <c r="D16" s="384" t="s">
        <v>1969</v>
      </c>
      <c r="E16" s="439" t="s">
        <v>11</v>
      </c>
      <c r="F16" s="383" t="s">
        <v>6</v>
      </c>
      <c r="G16" s="383" t="s">
        <v>66</v>
      </c>
      <c r="H16" s="648" t="s">
        <v>48</v>
      </c>
      <c r="I16" s="649" t="s">
        <v>3203</v>
      </c>
      <c r="J16" s="353" t="s">
        <v>48</v>
      </c>
      <c r="K16" s="353" t="s">
        <v>48</v>
      </c>
      <c r="L16" s="354" t="s">
        <v>48</v>
      </c>
      <c r="M16" s="353" t="s">
        <v>48</v>
      </c>
      <c r="N16" s="347" t="s">
        <v>48</v>
      </c>
      <c r="O16" s="353"/>
    </row>
    <row r="17" spans="1:15">
      <c r="A17" s="461" t="s">
        <v>4</v>
      </c>
      <c r="B17" s="406" t="s">
        <v>2222</v>
      </c>
      <c r="C17" s="382" t="s">
        <v>137</v>
      </c>
      <c r="D17" s="384" t="s">
        <v>1970</v>
      </c>
      <c r="E17" s="439" t="s">
        <v>11</v>
      </c>
      <c r="F17" s="383" t="s">
        <v>6</v>
      </c>
      <c r="G17" s="383" t="s">
        <v>66</v>
      </c>
      <c r="H17" s="648" t="s">
        <v>48</v>
      </c>
      <c r="I17" s="649" t="s">
        <v>3203</v>
      </c>
      <c r="J17" s="353" t="s">
        <v>48</v>
      </c>
      <c r="K17" s="353" t="s">
        <v>48</v>
      </c>
      <c r="L17" s="354" t="s">
        <v>48</v>
      </c>
      <c r="M17" s="353" t="s">
        <v>48</v>
      </c>
      <c r="N17" s="347" t="s">
        <v>48</v>
      </c>
      <c r="O17" s="353"/>
    </row>
    <row r="18" spans="1:15">
      <c r="A18" s="461" t="s">
        <v>4</v>
      </c>
      <c r="B18" s="406" t="s">
        <v>2222</v>
      </c>
      <c r="C18" s="382" t="s">
        <v>137</v>
      </c>
      <c r="D18" s="577" t="s">
        <v>1971</v>
      </c>
      <c r="E18" s="439" t="s">
        <v>11</v>
      </c>
      <c r="F18" s="383" t="s">
        <v>6</v>
      </c>
      <c r="G18" s="383" t="s">
        <v>66</v>
      </c>
      <c r="H18" s="648" t="s">
        <v>48</v>
      </c>
      <c r="I18" s="649" t="s">
        <v>3203</v>
      </c>
      <c r="J18" s="353" t="s">
        <v>48</v>
      </c>
      <c r="K18" s="353" t="s">
        <v>48</v>
      </c>
      <c r="L18" s="354" t="s">
        <v>48</v>
      </c>
      <c r="M18" s="353" t="s">
        <v>48</v>
      </c>
      <c r="N18" s="347" t="s">
        <v>48</v>
      </c>
      <c r="O18" s="353"/>
    </row>
    <row r="19" spans="1:15">
      <c r="A19" s="461" t="s">
        <v>4</v>
      </c>
      <c r="B19" s="406" t="s">
        <v>2222</v>
      </c>
      <c r="C19" s="382" t="s">
        <v>137</v>
      </c>
      <c r="D19" s="384" t="s">
        <v>2226</v>
      </c>
      <c r="E19" s="439" t="s">
        <v>11</v>
      </c>
      <c r="F19" s="383" t="s">
        <v>6</v>
      </c>
      <c r="G19" s="383" t="s">
        <v>66</v>
      </c>
      <c r="H19" s="647">
        <v>30.140845070422532</v>
      </c>
      <c r="I19" s="462" t="s">
        <v>3202</v>
      </c>
      <c r="J19" s="353">
        <v>355</v>
      </c>
      <c r="K19" s="353">
        <v>73</v>
      </c>
      <c r="L19" s="354">
        <f t="shared" si="0"/>
        <v>0.20563380281690141</v>
      </c>
      <c r="M19" s="459">
        <v>68.224299065420553</v>
      </c>
      <c r="N19" s="347">
        <f t="shared" si="1"/>
        <v>0.68224299065420568</v>
      </c>
      <c r="O19" s="353"/>
    </row>
    <row r="20" spans="1:15">
      <c r="A20" s="461" t="s">
        <v>4</v>
      </c>
      <c r="B20" s="406" t="s">
        <v>2222</v>
      </c>
      <c r="C20" s="382" t="s">
        <v>137</v>
      </c>
      <c r="D20" s="384" t="s">
        <v>1973</v>
      </c>
      <c r="E20" s="439" t="s">
        <v>11</v>
      </c>
      <c r="F20" s="383" t="s">
        <v>6</v>
      </c>
      <c r="G20" s="383" t="s">
        <v>66</v>
      </c>
      <c r="H20" s="648" t="s">
        <v>48</v>
      </c>
      <c r="I20" s="649" t="s">
        <v>3203</v>
      </c>
      <c r="J20" s="353" t="s">
        <v>48</v>
      </c>
      <c r="K20" s="353" t="s">
        <v>48</v>
      </c>
      <c r="L20" s="354" t="s">
        <v>48</v>
      </c>
      <c r="M20" s="353" t="s">
        <v>48</v>
      </c>
      <c r="N20" s="347" t="s">
        <v>48</v>
      </c>
      <c r="O20" s="353"/>
    </row>
    <row r="21" spans="1:15">
      <c r="A21" s="461" t="s">
        <v>4</v>
      </c>
      <c r="B21" s="406" t="s">
        <v>2222</v>
      </c>
      <c r="C21" s="382" t="s">
        <v>137</v>
      </c>
      <c r="D21" s="384" t="s">
        <v>2227</v>
      </c>
      <c r="E21" s="439" t="s">
        <v>11</v>
      </c>
      <c r="F21" s="383" t="s">
        <v>6</v>
      </c>
      <c r="G21" s="383" t="s">
        <v>66</v>
      </c>
      <c r="H21" s="647">
        <v>30.140845070422532</v>
      </c>
      <c r="I21" s="462" t="s">
        <v>3202</v>
      </c>
      <c r="J21" s="353">
        <v>355</v>
      </c>
      <c r="K21" s="353">
        <v>73</v>
      </c>
      <c r="L21" s="354">
        <f t="shared" si="0"/>
        <v>0.20563380281690141</v>
      </c>
      <c r="M21" s="459">
        <v>68.224299065420553</v>
      </c>
      <c r="N21" s="347">
        <f t="shared" si="1"/>
        <v>0.68224299065420568</v>
      </c>
      <c r="O21" s="353"/>
    </row>
    <row r="22" spans="1:15">
      <c r="A22" s="461" t="s">
        <v>4</v>
      </c>
      <c r="B22" s="406" t="s">
        <v>2222</v>
      </c>
      <c r="C22" s="382" t="s">
        <v>137</v>
      </c>
      <c r="D22" s="384" t="s">
        <v>3205</v>
      </c>
      <c r="E22" s="439" t="s">
        <v>11</v>
      </c>
      <c r="F22" s="383" t="s">
        <v>6</v>
      </c>
      <c r="G22" s="383" t="s">
        <v>66</v>
      </c>
      <c r="H22" s="647">
        <v>30.140845070422532</v>
      </c>
      <c r="I22" s="462" t="s">
        <v>3202</v>
      </c>
      <c r="J22" s="353">
        <v>355</v>
      </c>
      <c r="K22" s="353">
        <v>73</v>
      </c>
      <c r="L22" s="354">
        <f t="shared" si="0"/>
        <v>0.20563380281690141</v>
      </c>
      <c r="M22" s="459">
        <v>68.224299065420553</v>
      </c>
      <c r="N22" s="347">
        <f t="shared" si="1"/>
        <v>0.68224299065420568</v>
      </c>
      <c r="O22" s="353"/>
    </row>
    <row r="23" spans="1:15">
      <c r="A23" s="461" t="s">
        <v>4</v>
      </c>
      <c r="B23" s="406" t="s">
        <v>2222</v>
      </c>
      <c r="C23" s="382" t="s">
        <v>137</v>
      </c>
      <c r="D23" s="384" t="s">
        <v>3206</v>
      </c>
      <c r="E23" s="439" t="s">
        <v>11</v>
      </c>
      <c r="F23" s="383" t="s">
        <v>6</v>
      </c>
      <c r="G23" s="383" t="s">
        <v>66</v>
      </c>
      <c r="H23" s="647">
        <v>30.140845070422532</v>
      </c>
      <c r="I23" s="462" t="s">
        <v>3202</v>
      </c>
      <c r="J23" s="353">
        <v>355</v>
      </c>
      <c r="K23" s="353">
        <v>73</v>
      </c>
      <c r="L23" s="354">
        <f t="shared" si="0"/>
        <v>0.20563380281690141</v>
      </c>
      <c r="M23" s="459">
        <v>68.224299065420553</v>
      </c>
      <c r="N23" s="347">
        <f t="shared" si="1"/>
        <v>0.68224299065420568</v>
      </c>
      <c r="O23" s="353"/>
    </row>
    <row r="24" spans="1:15">
      <c r="A24" s="461" t="s">
        <v>4</v>
      </c>
      <c r="B24" s="406" t="s">
        <v>2222</v>
      </c>
      <c r="C24" s="382" t="s">
        <v>137</v>
      </c>
      <c r="D24" s="577" t="s">
        <v>3207</v>
      </c>
      <c r="E24" s="439" t="s">
        <v>11</v>
      </c>
      <c r="F24" s="383" t="s">
        <v>6</v>
      </c>
      <c r="G24" s="383" t="s">
        <v>66</v>
      </c>
      <c r="H24" s="647">
        <v>30.140845070422532</v>
      </c>
      <c r="I24" s="462" t="s">
        <v>3202</v>
      </c>
      <c r="J24" s="353">
        <v>355</v>
      </c>
      <c r="K24" s="353">
        <v>73</v>
      </c>
      <c r="L24" s="354">
        <f t="shared" si="0"/>
        <v>0.20563380281690141</v>
      </c>
      <c r="M24" s="459">
        <v>68.224299065420553</v>
      </c>
      <c r="N24" s="347">
        <f t="shared" si="1"/>
        <v>0.68224299065420568</v>
      </c>
      <c r="O24" s="353"/>
    </row>
    <row r="25" spans="1:15">
      <c r="A25" s="461" t="s">
        <v>4</v>
      </c>
      <c r="B25" s="406" t="s">
        <v>2222</v>
      </c>
      <c r="C25" s="382" t="s">
        <v>137</v>
      </c>
      <c r="D25" s="384" t="s">
        <v>2228</v>
      </c>
      <c r="E25" s="439" t="s">
        <v>11</v>
      </c>
      <c r="F25" s="383" t="s">
        <v>6</v>
      </c>
      <c r="G25" s="383" t="s">
        <v>66</v>
      </c>
      <c r="H25" s="647">
        <v>30.140845070422532</v>
      </c>
      <c r="I25" s="462" t="s">
        <v>3202</v>
      </c>
      <c r="J25" s="353">
        <v>355</v>
      </c>
      <c r="K25" s="353">
        <v>73</v>
      </c>
      <c r="L25" s="354">
        <f t="shared" si="0"/>
        <v>0.20563380281690141</v>
      </c>
      <c r="M25" s="796">
        <v>68.224299065420553</v>
      </c>
      <c r="N25" s="347">
        <f t="shared" si="1"/>
        <v>0.68224299065420568</v>
      </c>
      <c r="O25" s="797"/>
    </row>
    <row r="26" spans="1:15">
      <c r="A26" s="461" t="s">
        <v>4</v>
      </c>
      <c r="B26" s="406" t="s">
        <v>2222</v>
      </c>
      <c r="C26" s="382" t="s">
        <v>137</v>
      </c>
      <c r="D26" s="384" t="s">
        <v>3208</v>
      </c>
      <c r="E26" s="439" t="s">
        <v>11</v>
      </c>
      <c r="F26" s="383" t="s">
        <v>6</v>
      </c>
      <c r="G26" s="383" t="s">
        <v>66</v>
      </c>
      <c r="H26" s="648" t="s">
        <v>48</v>
      </c>
      <c r="I26" s="649" t="s">
        <v>3203</v>
      </c>
      <c r="J26" s="353" t="s">
        <v>48</v>
      </c>
      <c r="K26" s="353" t="s">
        <v>48</v>
      </c>
      <c r="L26" s="354" t="s">
        <v>48</v>
      </c>
      <c r="M26" s="797" t="s">
        <v>48</v>
      </c>
      <c r="N26" s="347" t="s">
        <v>48</v>
      </c>
      <c r="O26" s="797"/>
    </row>
    <row r="27" spans="1:15" s="777" customFormat="1">
      <c r="A27" s="774" t="s">
        <v>4</v>
      </c>
      <c r="B27" s="775" t="s">
        <v>2222</v>
      </c>
      <c r="C27" s="776" t="s">
        <v>138</v>
      </c>
      <c r="D27" s="777" t="s">
        <v>3256</v>
      </c>
      <c r="E27" s="778" t="s">
        <v>11</v>
      </c>
      <c r="F27" s="779" t="s">
        <v>6</v>
      </c>
      <c r="G27" s="779" t="s">
        <v>3247</v>
      </c>
      <c r="H27" s="780">
        <v>0.3387</v>
      </c>
      <c r="J27" s="784" t="s">
        <v>48</v>
      </c>
      <c r="K27" s="784" t="s">
        <v>48</v>
      </c>
      <c r="L27" s="785" t="s">
        <v>48</v>
      </c>
      <c r="M27" s="784" t="s">
        <v>48</v>
      </c>
      <c r="N27" s="785" t="s">
        <v>48</v>
      </c>
      <c r="O27" s="781" t="s">
        <v>3260</v>
      </c>
    </row>
    <row r="28" spans="1:15" s="777" customFormat="1">
      <c r="A28" s="774" t="s">
        <v>4</v>
      </c>
      <c r="B28" s="775" t="s">
        <v>2222</v>
      </c>
      <c r="C28" s="776" t="s">
        <v>138</v>
      </c>
      <c r="D28" s="783" t="s">
        <v>1941</v>
      </c>
      <c r="E28" s="778" t="s">
        <v>11</v>
      </c>
      <c r="F28" s="779" t="s">
        <v>6</v>
      </c>
      <c r="G28" s="779" t="s">
        <v>3247</v>
      </c>
      <c r="H28" s="780" t="s">
        <v>29</v>
      </c>
      <c r="I28" s="781" t="s">
        <v>3257</v>
      </c>
      <c r="J28" s="784" t="s">
        <v>48</v>
      </c>
      <c r="K28" s="784" t="s">
        <v>48</v>
      </c>
      <c r="L28" s="785" t="s">
        <v>48</v>
      </c>
      <c r="M28" s="784" t="s">
        <v>48</v>
      </c>
      <c r="N28" s="785" t="s">
        <v>48</v>
      </c>
      <c r="O28" s="782"/>
    </row>
    <row r="29" spans="1:15" s="777" customFormat="1">
      <c r="A29" s="774" t="s">
        <v>4</v>
      </c>
      <c r="B29" s="775" t="s">
        <v>2222</v>
      </c>
      <c r="C29" s="776" t="s">
        <v>138</v>
      </c>
      <c r="D29" s="783" t="s">
        <v>1942</v>
      </c>
      <c r="E29" s="778" t="s">
        <v>11</v>
      </c>
      <c r="F29" s="779" t="s">
        <v>6</v>
      </c>
      <c r="G29" s="779" t="s">
        <v>3247</v>
      </c>
      <c r="H29" s="780" t="s">
        <v>29</v>
      </c>
      <c r="I29" s="781" t="s">
        <v>3257</v>
      </c>
      <c r="J29" s="784" t="s">
        <v>48</v>
      </c>
      <c r="K29" s="784" t="s">
        <v>48</v>
      </c>
      <c r="L29" s="785" t="s">
        <v>48</v>
      </c>
      <c r="M29" s="784" t="s">
        <v>48</v>
      </c>
      <c r="N29" s="785" t="s">
        <v>48</v>
      </c>
      <c r="O29" s="782"/>
    </row>
    <row r="30" spans="1:15" s="777" customFormat="1">
      <c r="A30" s="774" t="s">
        <v>4</v>
      </c>
      <c r="B30" s="775" t="s">
        <v>2222</v>
      </c>
      <c r="C30" s="776" t="s">
        <v>138</v>
      </c>
      <c r="D30" s="783" t="s">
        <v>1943</v>
      </c>
      <c r="E30" s="778" t="s">
        <v>11</v>
      </c>
      <c r="F30" s="779" t="s">
        <v>6</v>
      </c>
      <c r="G30" s="779" t="s">
        <v>3247</v>
      </c>
      <c r="H30" s="780" t="s">
        <v>29</v>
      </c>
      <c r="I30" s="781" t="s">
        <v>3257</v>
      </c>
      <c r="J30" s="784" t="s">
        <v>48</v>
      </c>
      <c r="K30" s="784" t="s">
        <v>48</v>
      </c>
      <c r="L30" s="785" t="s">
        <v>48</v>
      </c>
      <c r="M30" s="784" t="s">
        <v>48</v>
      </c>
      <c r="N30" s="785" t="s">
        <v>48</v>
      </c>
      <c r="O30" s="782"/>
    </row>
    <row r="31" spans="1:15">
      <c r="A31" s="461" t="s">
        <v>4</v>
      </c>
      <c r="B31" s="463" t="s">
        <v>2229</v>
      </c>
      <c r="C31" s="382" t="s">
        <v>137</v>
      </c>
      <c r="D31" s="383" t="s">
        <v>2223</v>
      </c>
      <c r="E31" s="439" t="s">
        <v>11</v>
      </c>
      <c r="F31" s="383" t="s">
        <v>6</v>
      </c>
      <c r="G31" s="383" t="s">
        <v>66</v>
      </c>
      <c r="H31" s="647">
        <v>65</v>
      </c>
      <c r="I31" s="462" t="s">
        <v>3202</v>
      </c>
      <c r="J31" s="353">
        <v>220</v>
      </c>
      <c r="K31" s="353">
        <v>121</v>
      </c>
      <c r="L31" s="354">
        <f t="shared" ref="L31:L33" si="2">K31/J31</f>
        <v>0.55000000000000004</v>
      </c>
      <c r="M31" s="459">
        <v>84.615384615384613</v>
      </c>
      <c r="N31" s="347">
        <f t="shared" ref="N31:N33" si="3">K31/(J31*H31/100)</f>
        <v>0.84615384615384615</v>
      </c>
      <c r="O31" s="353"/>
    </row>
    <row r="32" spans="1:15">
      <c r="A32" s="461" t="s">
        <v>4</v>
      </c>
      <c r="B32" s="463" t="s">
        <v>2229</v>
      </c>
      <c r="C32" s="382" t="s">
        <v>137</v>
      </c>
      <c r="D32" s="383" t="s">
        <v>10</v>
      </c>
      <c r="E32" s="439" t="s">
        <v>11</v>
      </c>
      <c r="F32" s="383" t="s">
        <v>6</v>
      </c>
      <c r="G32" s="383" t="s">
        <v>66</v>
      </c>
      <c r="H32" s="647">
        <v>65</v>
      </c>
      <c r="I32" s="462" t="s">
        <v>3202</v>
      </c>
      <c r="J32" s="353">
        <v>220</v>
      </c>
      <c r="K32" s="353">
        <v>121</v>
      </c>
      <c r="L32" s="354">
        <f t="shared" si="2"/>
        <v>0.55000000000000004</v>
      </c>
      <c r="M32" s="459">
        <v>84.615384615384613</v>
      </c>
      <c r="N32" s="347">
        <f t="shared" si="3"/>
        <v>0.84615384615384615</v>
      </c>
      <c r="O32" s="353"/>
    </row>
    <row r="33" spans="1:15">
      <c r="A33" s="461" t="s">
        <v>4</v>
      </c>
      <c r="B33" s="463" t="s">
        <v>2229</v>
      </c>
      <c r="C33" s="382" t="s">
        <v>137</v>
      </c>
      <c r="D33" s="576" t="s">
        <v>1922</v>
      </c>
      <c r="E33" s="439" t="s">
        <v>11</v>
      </c>
      <c r="F33" s="383" t="s">
        <v>6</v>
      </c>
      <c r="G33" s="383" t="s">
        <v>66</v>
      </c>
      <c r="H33" s="647">
        <v>65</v>
      </c>
      <c r="I33" s="462" t="s">
        <v>3202</v>
      </c>
      <c r="J33" s="353">
        <v>220</v>
      </c>
      <c r="K33" s="353">
        <v>121</v>
      </c>
      <c r="L33" s="354">
        <f t="shared" si="2"/>
        <v>0.55000000000000004</v>
      </c>
      <c r="M33" s="459">
        <v>84.615384615384613</v>
      </c>
      <c r="N33" s="347">
        <f t="shared" si="3"/>
        <v>0.84615384615384615</v>
      </c>
      <c r="O33" s="353"/>
    </row>
    <row r="34" spans="1:15" s="777" customFormat="1">
      <c r="A34" s="787" t="s">
        <v>4</v>
      </c>
      <c r="B34" s="786" t="s">
        <v>2229</v>
      </c>
      <c r="C34" s="776" t="s">
        <v>137</v>
      </c>
      <c r="D34" s="789" t="s">
        <v>1923</v>
      </c>
      <c r="E34" s="790" t="s">
        <v>11</v>
      </c>
      <c r="F34" s="783" t="s">
        <v>6</v>
      </c>
      <c r="G34" s="783" t="s">
        <v>66</v>
      </c>
      <c r="H34" s="791">
        <v>0.52</v>
      </c>
      <c r="I34" s="792"/>
      <c r="J34" s="793" t="s">
        <v>48</v>
      </c>
      <c r="K34" s="793" t="s">
        <v>48</v>
      </c>
      <c r="L34" s="794" t="s">
        <v>48</v>
      </c>
      <c r="M34" s="793" t="s">
        <v>48</v>
      </c>
      <c r="N34" s="795" t="s">
        <v>48</v>
      </c>
      <c r="O34" s="781" t="s">
        <v>3260</v>
      </c>
    </row>
    <row r="35" spans="1:15">
      <c r="A35" s="461" t="s">
        <v>4</v>
      </c>
      <c r="B35" s="463" t="s">
        <v>2229</v>
      </c>
      <c r="C35" s="382" t="s">
        <v>137</v>
      </c>
      <c r="D35" s="577" t="s">
        <v>3204</v>
      </c>
      <c r="E35" s="439" t="s">
        <v>11</v>
      </c>
      <c r="F35" s="383" t="s">
        <v>6</v>
      </c>
      <c r="G35" s="383" t="s">
        <v>66</v>
      </c>
      <c r="H35" s="648" t="s">
        <v>48</v>
      </c>
      <c r="I35" s="649" t="s">
        <v>3203</v>
      </c>
      <c r="J35" s="353" t="s">
        <v>48</v>
      </c>
      <c r="K35" s="353" t="s">
        <v>48</v>
      </c>
      <c r="L35" s="354" t="s">
        <v>48</v>
      </c>
      <c r="M35" s="353" t="s">
        <v>48</v>
      </c>
      <c r="N35" s="347" t="s">
        <v>48</v>
      </c>
      <c r="O35" s="353"/>
    </row>
    <row r="36" spans="1:15">
      <c r="A36" s="461" t="s">
        <v>4</v>
      </c>
      <c r="B36" s="463" t="s">
        <v>2229</v>
      </c>
      <c r="C36" s="382" t="s">
        <v>137</v>
      </c>
      <c r="D36" s="384" t="s">
        <v>12</v>
      </c>
      <c r="E36" s="439" t="s">
        <v>11</v>
      </c>
      <c r="F36" s="383" t="s">
        <v>6</v>
      </c>
      <c r="G36" s="383" t="s">
        <v>66</v>
      </c>
      <c r="H36" s="647">
        <v>65</v>
      </c>
      <c r="I36" s="462" t="s">
        <v>3202</v>
      </c>
      <c r="J36" s="353">
        <v>220</v>
      </c>
      <c r="K36" s="353">
        <v>121</v>
      </c>
      <c r="L36" s="354">
        <f t="shared" ref="L36:L39" si="4">K36/J36</f>
        <v>0.55000000000000004</v>
      </c>
      <c r="M36" s="459">
        <v>84.615384615384613</v>
      </c>
      <c r="N36" s="347">
        <f t="shared" ref="N36:N39" si="5">K36/(J36*H36/100)</f>
        <v>0.84615384615384615</v>
      </c>
      <c r="O36" s="353"/>
    </row>
    <row r="37" spans="1:15">
      <c r="A37" s="461" t="s">
        <v>4</v>
      </c>
      <c r="B37" s="463" t="s">
        <v>2229</v>
      </c>
      <c r="C37" s="382" t="s">
        <v>137</v>
      </c>
      <c r="D37" s="384" t="s">
        <v>2224</v>
      </c>
      <c r="E37" s="439" t="s">
        <v>11</v>
      </c>
      <c r="F37" s="383" t="s">
        <v>6</v>
      </c>
      <c r="G37" s="383" t="s">
        <v>66</v>
      </c>
      <c r="H37" s="647">
        <v>65</v>
      </c>
      <c r="I37" s="462" t="s">
        <v>3202</v>
      </c>
      <c r="J37" s="353">
        <v>220</v>
      </c>
      <c r="K37" s="353">
        <v>121</v>
      </c>
      <c r="L37" s="354">
        <f t="shared" si="4"/>
        <v>0.55000000000000004</v>
      </c>
      <c r="M37" s="459">
        <v>84.615384615384613</v>
      </c>
      <c r="N37" s="347">
        <f t="shared" si="5"/>
        <v>0.84615384615384615</v>
      </c>
      <c r="O37" s="353"/>
    </row>
    <row r="38" spans="1:15">
      <c r="A38" s="461" t="s">
        <v>4</v>
      </c>
      <c r="B38" s="463" t="s">
        <v>2229</v>
      </c>
      <c r="C38" s="382" t="s">
        <v>137</v>
      </c>
      <c r="D38" s="384" t="s">
        <v>2225</v>
      </c>
      <c r="E38" s="439" t="s">
        <v>11</v>
      </c>
      <c r="F38" s="383" t="s">
        <v>6</v>
      </c>
      <c r="G38" s="383" t="s">
        <v>66</v>
      </c>
      <c r="H38" s="647">
        <v>65</v>
      </c>
      <c r="I38" s="462" t="s">
        <v>3202</v>
      </c>
      <c r="J38" s="353">
        <v>220</v>
      </c>
      <c r="K38" s="353">
        <v>121</v>
      </c>
      <c r="L38" s="354">
        <f t="shared" si="4"/>
        <v>0.55000000000000004</v>
      </c>
      <c r="M38" s="459">
        <v>84.615384615384613</v>
      </c>
      <c r="N38" s="347">
        <f t="shared" si="5"/>
        <v>0.84615384615384615</v>
      </c>
      <c r="O38" s="353"/>
    </row>
    <row r="39" spans="1:15">
      <c r="A39" s="461" t="s">
        <v>4</v>
      </c>
      <c r="B39" s="463" t="s">
        <v>2229</v>
      </c>
      <c r="C39" s="382" t="s">
        <v>137</v>
      </c>
      <c r="D39" s="383" t="s">
        <v>1928</v>
      </c>
      <c r="E39" s="439" t="s">
        <v>11</v>
      </c>
      <c r="F39" s="383" t="s">
        <v>6</v>
      </c>
      <c r="G39" s="383" t="s">
        <v>66</v>
      </c>
      <c r="H39" s="647">
        <v>65</v>
      </c>
      <c r="I39" s="462" t="s">
        <v>3202</v>
      </c>
      <c r="J39" s="353">
        <v>220</v>
      </c>
      <c r="K39" s="353">
        <v>121</v>
      </c>
      <c r="L39" s="354">
        <f t="shared" si="4"/>
        <v>0.55000000000000004</v>
      </c>
      <c r="M39" s="459">
        <v>84.615384615384613</v>
      </c>
      <c r="N39" s="347">
        <f t="shared" si="5"/>
        <v>0.84615384615384615</v>
      </c>
      <c r="O39" s="353"/>
    </row>
    <row r="40" spans="1:15">
      <c r="A40" s="461" t="s">
        <v>4</v>
      </c>
      <c r="B40" s="463" t="s">
        <v>2229</v>
      </c>
      <c r="C40" s="382" t="s">
        <v>137</v>
      </c>
      <c r="D40" s="383" t="s">
        <v>1929</v>
      </c>
      <c r="E40" s="439" t="s">
        <v>11</v>
      </c>
      <c r="F40" s="383" t="s">
        <v>6</v>
      </c>
      <c r="G40" s="383" t="s">
        <v>66</v>
      </c>
      <c r="H40" s="648" t="s">
        <v>48</v>
      </c>
      <c r="I40" s="649" t="s">
        <v>3203</v>
      </c>
      <c r="J40" s="353" t="s">
        <v>48</v>
      </c>
      <c r="K40" s="353" t="s">
        <v>48</v>
      </c>
      <c r="L40" s="354" t="s">
        <v>48</v>
      </c>
      <c r="M40" s="353" t="s">
        <v>48</v>
      </c>
      <c r="N40" s="347" t="s">
        <v>48</v>
      </c>
      <c r="O40" s="353"/>
    </row>
    <row r="41" spans="1:15">
      <c r="A41" s="461" t="s">
        <v>4</v>
      </c>
      <c r="B41" s="463" t="s">
        <v>2229</v>
      </c>
      <c r="C41" s="382" t="s">
        <v>137</v>
      </c>
      <c r="D41" s="383" t="s">
        <v>1968</v>
      </c>
      <c r="E41" s="439" t="s">
        <v>11</v>
      </c>
      <c r="F41" s="383" t="s">
        <v>6</v>
      </c>
      <c r="G41" s="383" t="s">
        <v>66</v>
      </c>
      <c r="H41" s="648" t="s">
        <v>48</v>
      </c>
      <c r="I41" s="649" t="s">
        <v>3203</v>
      </c>
      <c r="J41" s="353" t="s">
        <v>48</v>
      </c>
      <c r="K41" s="353" t="s">
        <v>48</v>
      </c>
      <c r="L41" s="354" t="s">
        <v>48</v>
      </c>
      <c r="M41" s="353" t="s">
        <v>48</v>
      </c>
      <c r="N41" s="347" t="s">
        <v>48</v>
      </c>
      <c r="O41" s="353"/>
    </row>
    <row r="42" spans="1:15">
      <c r="A42" s="461" t="s">
        <v>4</v>
      </c>
      <c r="B42" s="463" t="s">
        <v>2229</v>
      </c>
      <c r="C42" s="382" t="s">
        <v>137</v>
      </c>
      <c r="D42" s="384" t="s">
        <v>1969</v>
      </c>
      <c r="E42" s="439" t="s">
        <v>11</v>
      </c>
      <c r="F42" s="383" t="s">
        <v>6</v>
      </c>
      <c r="G42" s="383" t="s">
        <v>66</v>
      </c>
      <c r="H42" s="648" t="s">
        <v>48</v>
      </c>
      <c r="I42" s="649" t="s">
        <v>3203</v>
      </c>
      <c r="J42" s="353" t="s">
        <v>48</v>
      </c>
      <c r="K42" s="353" t="s">
        <v>48</v>
      </c>
      <c r="L42" s="354" t="s">
        <v>48</v>
      </c>
      <c r="M42" s="353" t="s">
        <v>48</v>
      </c>
      <c r="N42" s="347" t="s">
        <v>48</v>
      </c>
      <c r="O42" s="353"/>
    </row>
    <row r="43" spans="1:15">
      <c r="A43" s="461" t="s">
        <v>4</v>
      </c>
      <c r="B43" s="463" t="s">
        <v>2229</v>
      </c>
      <c r="C43" s="382" t="s">
        <v>137</v>
      </c>
      <c r="D43" s="384" t="s">
        <v>1970</v>
      </c>
      <c r="E43" s="439" t="s">
        <v>11</v>
      </c>
      <c r="F43" s="383" t="s">
        <v>6</v>
      </c>
      <c r="G43" s="383" t="s">
        <v>66</v>
      </c>
      <c r="H43" s="648" t="s">
        <v>48</v>
      </c>
      <c r="I43" s="649" t="s">
        <v>3203</v>
      </c>
      <c r="J43" s="353" t="s">
        <v>48</v>
      </c>
      <c r="K43" s="353" t="s">
        <v>48</v>
      </c>
      <c r="L43" s="354" t="s">
        <v>48</v>
      </c>
      <c r="M43" s="353" t="s">
        <v>48</v>
      </c>
      <c r="N43" s="347" t="s">
        <v>48</v>
      </c>
      <c r="O43" s="353"/>
    </row>
    <row r="44" spans="1:15">
      <c r="A44" s="461" t="s">
        <v>4</v>
      </c>
      <c r="B44" s="463" t="s">
        <v>2229</v>
      </c>
      <c r="C44" s="382" t="s">
        <v>137</v>
      </c>
      <c r="D44" s="577" t="s">
        <v>1971</v>
      </c>
      <c r="E44" s="439" t="s">
        <v>11</v>
      </c>
      <c r="F44" s="383" t="s">
        <v>6</v>
      </c>
      <c r="G44" s="383" t="s">
        <v>66</v>
      </c>
      <c r="H44" s="648" t="s">
        <v>48</v>
      </c>
      <c r="I44" s="649" t="s">
        <v>3203</v>
      </c>
      <c r="J44" s="353" t="s">
        <v>48</v>
      </c>
      <c r="K44" s="353" t="s">
        <v>48</v>
      </c>
      <c r="L44" s="354" t="s">
        <v>48</v>
      </c>
      <c r="M44" s="353" t="s">
        <v>48</v>
      </c>
      <c r="N44" s="347" t="s">
        <v>48</v>
      </c>
      <c r="O44" s="353"/>
    </row>
    <row r="45" spans="1:15">
      <c r="A45" s="461" t="s">
        <v>4</v>
      </c>
      <c r="B45" s="463" t="s">
        <v>2229</v>
      </c>
      <c r="C45" s="382" t="s">
        <v>137</v>
      </c>
      <c r="D45" s="384" t="s">
        <v>2226</v>
      </c>
      <c r="E45" s="439" t="s">
        <v>11</v>
      </c>
      <c r="F45" s="383" t="s">
        <v>6</v>
      </c>
      <c r="G45" s="383" t="s">
        <v>66</v>
      </c>
      <c r="H45" s="647">
        <v>65</v>
      </c>
      <c r="I45" s="462" t="s">
        <v>3202</v>
      </c>
      <c r="J45" s="353">
        <v>220</v>
      </c>
      <c r="K45" s="353">
        <v>121</v>
      </c>
      <c r="L45" s="354">
        <f t="shared" ref="L45" si="6">K45/J45</f>
        <v>0.55000000000000004</v>
      </c>
      <c r="M45" s="459">
        <v>84.615384615384613</v>
      </c>
      <c r="N45" s="347">
        <f t="shared" ref="N45" si="7">K45/(J45*H45/100)</f>
        <v>0.84615384615384615</v>
      </c>
      <c r="O45" s="353"/>
    </row>
    <row r="46" spans="1:15">
      <c r="A46" s="461" t="s">
        <v>4</v>
      </c>
      <c r="B46" s="463" t="s">
        <v>2229</v>
      </c>
      <c r="C46" s="382" t="s">
        <v>137</v>
      </c>
      <c r="D46" s="384" t="s">
        <v>1973</v>
      </c>
      <c r="E46" s="439" t="s">
        <v>11</v>
      </c>
      <c r="F46" s="383" t="s">
        <v>6</v>
      </c>
      <c r="G46" s="383" t="s">
        <v>66</v>
      </c>
      <c r="H46" s="648" t="s">
        <v>48</v>
      </c>
      <c r="I46" s="649" t="s">
        <v>3203</v>
      </c>
      <c r="J46" s="353" t="s">
        <v>48</v>
      </c>
      <c r="K46" s="353" t="s">
        <v>48</v>
      </c>
      <c r="L46" s="354" t="s">
        <v>48</v>
      </c>
      <c r="M46" s="353" t="s">
        <v>48</v>
      </c>
      <c r="N46" s="347" t="s">
        <v>48</v>
      </c>
      <c r="O46" s="353"/>
    </row>
    <row r="47" spans="1:15">
      <c r="A47" s="461" t="s">
        <v>4</v>
      </c>
      <c r="B47" s="463" t="s">
        <v>2229</v>
      </c>
      <c r="C47" s="382" t="s">
        <v>137</v>
      </c>
      <c r="D47" s="384" t="s">
        <v>2227</v>
      </c>
      <c r="E47" s="439" t="s">
        <v>11</v>
      </c>
      <c r="F47" s="383" t="s">
        <v>6</v>
      </c>
      <c r="G47" s="383" t="s">
        <v>66</v>
      </c>
      <c r="H47" s="647">
        <v>65</v>
      </c>
      <c r="I47" s="462" t="s">
        <v>3202</v>
      </c>
      <c r="J47" s="353">
        <v>220</v>
      </c>
      <c r="K47" s="353">
        <v>121</v>
      </c>
      <c r="L47" s="354">
        <f t="shared" ref="L47:L51" si="8">K47/J47</f>
        <v>0.55000000000000004</v>
      </c>
      <c r="M47" s="459">
        <v>84.615384615384613</v>
      </c>
      <c r="N47" s="347">
        <f t="shared" ref="N47:N51" si="9">K47/(J47*H47/100)</f>
        <v>0.84615384615384615</v>
      </c>
      <c r="O47" s="353"/>
    </row>
    <row r="48" spans="1:15">
      <c r="A48" s="461" t="s">
        <v>4</v>
      </c>
      <c r="B48" s="463" t="s">
        <v>2229</v>
      </c>
      <c r="C48" s="382" t="s">
        <v>137</v>
      </c>
      <c r="D48" s="384" t="s">
        <v>3205</v>
      </c>
      <c r="E48" s="439" t="s">
        <v>11</v>
      </c>
      <c r="F48" s="383" t="s">
        <v>6</v>
      </c>
      <c r="G48" s="383" t="s">
        <v>66</v>
      </c>
      <c r="H48" s="647">
        <v>65</v>
      </c>
      <c r="I48" s="462" t="s">
        <v>3202</v>
      </c>
      <c r="J48" s="353">
        <v>220</v>
      </c>
      <c r="K48" s="353">
        <v>121</v>
      </c>
      <c r="L48" s="354">
        <f t="shared" si="8"/>
        <v>0.55000000000000004</v>
      </c>
      <c r="M48" s="459">
        <v>84.615384615384613</v>
      </c>
      <c r="N48" s="347">
        <f t="shared" si="9"/>
        <v>0.84615384615384615</v>
      </c>
      <c r="O48" s="353"/>
    </row>
    <row r="49" spans="1:15">
      <c r="A49" s="461" t="s">
        <v>4</v>
      </c>
      <c r="B49" s="463" t="s">
        <v>2229</v>
      </c>
      <c r="C49" s="382" t="s">
        <v>137</v>
      </c>
      <c r="D49" s="384" t="s">
        <v>3206</v>
      </c>
      <c r="E49" s="439" t="s">
        <v>11</v>
      </c>
      <c r="F49" s="383" t="s">
        <v>6</v>
      </c>
      <c r="G49" s="383" t="s">
        <v>66</v>
      </c>
      <c r="H49" s="647">
        <v>65</v>
      </c>
      <c r="I49" s="462" t="s">
        <v>3202</v>
      </c>
      <c r="J49" s="353">
        <v>220</v>
      </c>
      <c r="K49" s="353">
        <v>121</v>
      </c>
      <c r="L49" s="354">
        <f t="shared" si="8"/>
        <v>0.55000000000000004</v>
      </c>
      <c r="M49" s="459">
        <v>84.615384615384613</v>
      </c>
      <c r="N49" s="347">
        <f t="shared" si="9"/>
        <v>0.84615384615384615</v>
      </c>
      <c r="O49" s="353"/>
    </row>
    <row r="50" spans="1:15">
      <c r="A50" s="461" t="s">
        <v>4</v>
      </c>
      <c r="B50" s="463" t="s">
        <v>2229</v>
      </c>
      <c r="C50" s="382" t="s">
        <v>137</v>
      </c>
      <c r="D50" s="577" t="s">
        <v>3207</v>
      </c>
      <c r="E50" s="439" t="s">
        <v>11</v>
      </c>
      <c r="F50" s="383" t="s">
        <v>6</v>
      </c>
      <c r="G50" s="383" t="s">
        <v>66</v>
      </c>
      <c r="H50" s="647">
        <v>65</v>
      </c>
      <c r="I50" s="462" t="s">
        <v>3202</v>
      </c>
      <c r="J50" s="353">
        <v>220</v>
      </c>
      <c r="K50" s="353">
        <v>121</v>
      </c>
      <c r="L50" s="354">
        <f t="shared" si="8"/>
        <v>0.55000000000000004</v>
      </c>
      <c r="M50" s="459">
        <v>84.615384615384613</v>
      </c>
      <c r="N50" s="347">
        <f t="shared" si="9"/>
        <v>0.84615384615384615</v>
      </c>
      <c r="O50" s="353"/>
    </row>
    <row r="51" spans="1:15">
      <c r="A51" s="461" t="s">
        <v>4</v>
      </c>
      <c r="B51" s="463" t="s">
        <v>2229</v>
      </c>
      <c r="C51" s="382" t="s">
        <v>137</v>
      </c>
      <c r="D51" s="384" t="s">
        <v>2228</v>
      </c>
      <c r="E51" s="439" t="s">
        <v>11</v>
      </c>
      <c r="F51" s="383" t="s">
        <v>6</v>
      </c>
      <c r="G51" s="383" t="s">
        <v>66</v>
      </c>
      <c r="H51" s="647">
        <v>65</v>
      </c>
      <c r="I51" s="462" t="s">
        <v>3202</v>
      </c>
      <c r="J51" s="353">
        <v>220</v>
      </c>
      <c r="K51" s="353">
        <v>121</v>
      </c>
      <c r="L51" s="354">
        <f t="shared" si="8"/>
        <v>0.55000000000000004</v>
      </c>
      <c r="M51" s="459">
        <v>84.615384615384613</v>
      </c>
      <c r="N51" s="347">
        <f t="shared" si="9"/>
        <v>0.84615384615384615</v>
      </c>
      <c r="O51" s="353"/>
    </row>
    <row r="52" spans="1:15">
      <c r="A52" s="461" t="s">
        <v>4</v>
      </c>
      <c r="B52" s="463" t="s">
        <v>2229</v>
      </c>
      <c r="C52" s="382" t="s">
        <v>137</v>
      </c>
      <c r="D52" s="384" t="s">
        <v>3208</v>
      </c>
      <c r="E52" s="439" t="s">
        <v>11</v>
      </c>
      <c r="F52" s="383" t="s">
        <v>6</v>
      </c>
      <c r="G52" s="383" t="s">
        <v>66</v>
      </c>
      <c r="H52" s="648" t="s">
        <v>48</v>
      </c>
      <c r="I52" s="649" t="s">
        <v>3203</v>
      </c>
      <c r="J52" s="353" t="s">
        <v>48</v>
      </c>
      <c r="K52" s="353" t="s">
        <v>48</v>
      </c>
      <c r="L52" s="354" t="s">
        <v>48</v>
      </c>
      <c r="M52" s="353" t="s">
        <v>48</v>
      </c>
      <c r="N52" s="347" t="s">
        <v>48</v>
      </c>
      <c r="O52" s="353"/>
    </row>
    <row r="53" spans="1:15" s="777" customFormat="1">
      <c r="A53" s="774" t="s">
        <v>4</v>
      </c>
      <c r="B53" s="775" t="s">
        <v>3259</v>
      </c>
      <c r="C53" s="776" t="s">
        <v>138</v>
      </c>
      <c r="D53" s="777" t="s">
        <v>3256</v>
      </c>
      <c r="E53" s="778" t="s">
        <v>11</v>
      </c>
      <c r="F53" s="779" t="s">
        <v>6</v>
      </c>
      <c r="G53" s="779" t="s">
        <v>3247</v>
      </c>
      <c r="H53" s="780">
        <v>0.3387</v>
      </c>
      <c r="J53" s="784" t="s">
        <v>48</v>
      </c>
      <c r="K53" s="784" t="s">
        <v>48</v>
      </c>
      <c r="L53" s="785" t="s">
        <v>48</v>
      </c>
      <c r="M53" s="784" t="s">
        <v>48</v>
      </c>
      <c r="N53" s="785" t="s">
        <v>48</v>
      </c>
      <c r="O53" s="781" t="s">
        <v>3260</v>
      </c>
    </row>
    <row r="54" spans="1:15" s="777" customFormat="1">
      <c r="A54" s="774" t="s">
        <v>4</v>
      </c>
      <c r="B54" s="775" t="s">
        <v>3259</v>
      </c>
      <c r="C54" s="776" t="s">
        <v>138</v>
      </c>
      <c r="D54" s="783" t="s">
        <v>1941</v>
      </c>
      <c r="E54" s="778" t="s">
        <v>11</v>
      </c>
      <c r="F54" s="779" t="s">
        <v>6</v>
      </c>
      <c r="G54" s="779" t="s">
        <v>3247</v>
      </c>
      <c r="H54" s="780" t="s">
        <v>29</v>
      </c>
      <c r="I54" s="781" t="s">
        <v>3257</v>
      </c>
      <c r="J54" s="784" t="s">
        <v>48</v>
      </c>
      <c r="K54" s="784" t="s">
        <v>48</v>
      </c>
      <c r="L54" s="785" t="s">
        <v>48</v>
      </c>
      <c r="M54" s="784" t="s">
        <v>48</v>
      </c>
      <c r="N54" s="785" t="s">
        <v>48</v>
      </c>
      <c r="O54" s="782"/>
    </row>
    <row r="55" spans="1:15" s="777" customFormat="1">
      <c r="A55" s="774" t="s">
        <v>4</v>
      </c>
      <c r="B55" s="775" t="s">
        <v>3259</v>
      </c>
      <c r="C55" s="776" t="s">
        <v>138</v>
      </c>
      <c r="D55" s="783" t="s">
        <v>1942</v>
      </c>
      <c r="E55" s="778" t="s">
        <v>11</v>
      </c>
      <c r="F55" s="779" t="s">
        <v>6</v>
      </c>
      <c r="G55" s="779" t="s">
        <v>3247</v>
      </c>
      <c r="H55" s="780" t="s">
        <v>29</v>
      </c>
      <c r="I55" s="781" t="s">
        <v>3257</v>
      </c>
      <c r="J55" s="784" t="s">
        <v>48</v>
      </c>
      <c r="K55" s="784" t="s">
        <v>48</v>
      </c>
      <c r="L55" s="785" t="s">
        <v>48</v>
      </c>
      <c r="M55" s="784" t="s">
        <v>48</v>
      </c>
      <c r="N55" s="785" t="s">
        <v>48</v>
      </c>
      <c r="O55" s="782"/>
    </row>
    <row r="56" spans="1:15" s="777" customFormat="1">
      <c r="A56" s="774" t="s">
        <v>4</v>
      </c>
      <c r="B56" s="775" t="s">
        <v>3259</v>
      </c>
      <c r="C56" s="776" t="s">
        <v>138</v>
      </c>
      <c r="D56" s="783" t="s">
        <v>1943</v>
      </c>
      <c r="E56" s="778" t="s">
        <v>11</v>
      </c>
      <c r="F56" s="779" t="s">
        <v>6</v>
      </c>
      <c r="G56" s="779" t="s">
        <v>3247</v>
      </c>
      <c r="H56" s="780" t="s">
        <v>29</v>
      </c>
      <c r="I56" s="781" t="s">
        <v>3257</v>
      </c>
      <c r="J56" s="784" t="s">
        <v>48</v>
      </c>
      <c r="K56" s="784" t="s">
        <v>48</v>
      </c>
      <c r="L56" s="785" t="s">
        <v>48</v>
      </c>
      <c r="M56" s="784" t="s">
        <v>48</v>
      </c>
      <c r="N56" s="785" t="s">
        <v>48</v>
      </c>
      <c r="O56" s="782"/>
    </row>
    <row r="57" spans="1:15">
      <c r="A57" s="461" t="s">
        <v>4</v>
      </c>
      <c r="B57" s="463" t="s">
        <v>3209</v>
      </c>
      <c r="C57" s="382" t="s">
        <v>137</v>
      </c>
      <c r="D57" s="383" t="s">
        <v>2223</v>
      </c>
      <c r="E57" s="439" t="s">
        <v>11</v>
      </c>
      <c r="F57" s="383" t="s">
        <v>5</v>
      </c>
      <c r="G57" s="383" t="s">
        <v>66</v>
      </c>
      <c r="H57" s="647">
        <v>100</v>
      </c>
      <c r="I57" s="462" t="s">
        <v>3202</v>
      </c>
      <c r="J57" s="353">
        <v>75</v>
      </c>
      <c r="K57" s="353">
        <v>73</v>
      </c>
      <c r="L57" s="354">
        <f t="shared" ref="L57:L59" si="10">K57/J57</f>
        <v>0.97333333333333338</v>
      </c>
      <c r="M57" s="459">
        <v>97.333333333333343</v>
      </c>
      <c r="N57" s="347">
        <f t="shared" ref="N57:N59" si="11">K57/(J57*H57/100)</f>
        <v>0.97333333333333338</v>
      </c>
      <c r="O57" s="353"/>
    </row>
    <row r="58" spans="1:15">
      <c r="A58" s="461" t="s">
        <v>4</v>
      </c>
      <c r="B58" s="463" t="s">
        <v>3209</v>
      </c>
      <c r="C58" s="382" t="s">
        <v>137</v>
      </c>
      <c r="D58" s="383" t="s">
        <v>10</v>
      </c>
      <c r="E58" s="439" t="s">
        <v>11</v>
      </c>
      <c r="F58" s="383" t="s">
        <v>5</v>
      </c>
      <c r="G58" s="383" t="s">
        <v>66</v>
      </c>
      <c r="H58" s="647">
        <v>100</v>
      </c>
      <c r="I58" s="462" t="s">
        <v>3202</v>
      </c>
      <c r="J58" s="353">
        <v>75</v>
      </c>
      <c r="K58" s="353">
        <v>73</v>
      </c>
      <c r="L58" s="354">
        <f t="shared" si="10"/>
        <v>0.97333333333333338</v>
      </c>
      <c r="M58" s="459">
        <v>97.333333333333343</v>
      </c>
      <c r="N58" s="347">
        <f t="shared" si="11"/>
        <v>0.97333333333333338</v>
      </c>
      <c r="O58" s="353"/>
    </row>
    <row r="59" spans="1:15">
      <c r="A59" s="461" t="s">
        <v>4</v>
      </c>
      <c r="B59" s="463" t="s">
        <v>3209</v>
      </c>
      <c r="C59" s="382" t="s">
        <v>137</v>
      </c>
      <c r="D59" s="576" t="s">
        <v>1922</v>
      </c>
      <c r="E59" s="439" t="s">
        <v>11</v>
      </c>
      <c r="F59" s="383" t="s">
        <v>5</v>
      </c>
      <c r="G59" s="383" t="s">
        <v>66</v>
      </c>
      <c r="H59" s="647">
        <v>100</v>
      </c>
      <c r="I59" s="462" t="s">
        <v>3202</v>
      </c>
      <c r="J59" s="353">
        <v>75</v>
      </c>
      <c r="K59" s="353">
        <v>73</v>
      </c>
      <c r="L59" s="354">
        <f t="shared" si="10"/>
        <v>0.97333333333333338</v>
      </c>
      <c r="M59" s="459">
        <v>97.333333333333343</v>
      </c>
      <c r="N59" s="347">
        <f t="shared" si="11"/>
        <v>0.97333333333333338</v>
      </c>
      <c r="O59" s="353"/>
    </row>
    <row r="60" spans="1:15" s="777" customFormat="1">
      <c r="A60" s="787" t="s">
        <v>4</v>
      </c>
      <c r="B60" s="786" t="s">
        <v>3209</v>
      </c>
      <c r="C60" s="776" t="s">
        <v>137</v>
      </c>
      <c r="D60" s="789" t="s">
        <v>1923</v>
      </c>
      <c r="E60" s="790" t="s">
        <v>11</v>
      </c>
      <c r="F60" s="783" t="s">
        <v>5</v>
      </c>
      <c r="G60" s="783" t="s">
        <v>66</v>
      </c>
      <c r="H60" s="791">
        <v>1</v>
      </c>
      <c r="I60" s="792"/>
      <c r="J60" s="793" t="s">
        <v>48</v>
      </c>
      <c r="K60" s="793" t="s">
        <v>48</v>
      </c>
      <c r="L60" s="794" t="s">
        <v>48</v>
      </c>
      <c r="M60" s="793" t="s">
        <v>48</v>
      </c>
      <c r="N60" s="795" t="s">
        <v>48</v>
      </c>
      <c r="O60" s="781" t="s">
        <v>3260</v>
      </c>
    </row>
    <row r="61" spans="1:15">
      <c r="A61" s="461" t="s">
        <v>4</v>
      </c>
      <c r="B61" s="463" t="s">
        <v>3209</v>
      </c>
      <c r="C61" s="382" t="s">
        <v>137</v>
      </c>
      <c r="D61" s="577" t="s">
        <v>3204</v>
      </c>
      <c r="E61" s="439" t="s">
        <v>11</v>
      </c>
      <c r="F61" s="383" t="s">
        <v>5</v>
      </c>
      <c r="G61" s="383" t="s">
        <v>66</v>
      </c>
      <c r="H61" s="648" t="s">
        <v>48</v>
      </c>
      <c r="I61" s="649" t="s">
        <v>3203</v>
      </c>
      <c r="J61" s="353" t="s">
        <v>48</v>
      </c>
      <c r="K61" s="353" t="s">
        <v>48</v>
      </c>
      <c r="L61" s="354" t="s">
        <v>48</v>
      </c>
      <c r="M61" s="353" t="s">
        <v>48</v>
      </c>
      <c r="N61" s="347" t="s">
        <v>48</v>
      </c>
      <c r="O61" s="353"/>
    </row>
    <row r="62" spans="1:15">
      <c r="A62" s="461" t="s">
        <v>4</v>
      </c>
      <c r="B62" s="463" t="s">
        <v>3209</v>
      </c>
      <c r="C62" s="382" t="s">
        <v>137</v>
      </c>
      <c r="D62" s="384" t="s">
        <v>12</v>
      </c>
      <c r="E62" s="439" t="s">
        <v>11</v>
      </c>
      <c r="F62" s="383" t="s">
        <v>5</v>
      </c>
      <c r="G62" s="383" t="s">
        <v>66</v>
      </c>
      <c r="H62" s="647">
        <v>100</v>
      </c>
      <c r="I62" s="462" t="s">
        <v>3202</v>
      </c>
      <c r="J62" s="353">
        <v>75</v>
      </c>
      <c r="K62" s="353">
        <v>73</v>
      </c>
      <c r="L62" s="354">
        <f t="shared" ref="L62:L65" si="12">K62/J62</f>
        <v>0.97333333333333338</v>
      </c>
      <c r="M62" s="459">
        <v>97.333333333333343</v>
      </c>
      <c r="N62" s="347">
        <f t="shared" ref="N62:N65" si="13">K62/(J62*H62/100)</f>
        <v>0.97333333333333338</v>
      </c>
      <c r="O62" s="353"/>
    </row>
    <row r="63" spans="1:15">
      <c r="A63" s="461" t="s">
        <v>4</v>
      </c>
      <c r="B63" s="463" t="s">
        <v>3209</v>
      </c>
      <c r="C63" s="382" t="s">
        <v>137</v>
      </c>
      <c r="D63" s="384" t="s">
        <v>2224</v>
      </c>
      <c r="E63" s="439" t="s">
        <v>11</v>
      </c>
      <c r="F63" s="383" t="s">
        <v>5</v>
      </c>
      <c r="G63" s="383" t="s">
        <v>66</v>
      </c>
      <c r="H63" s="647">
        <v>100</v>
      </c>
      <c r="I63" s="462" t="s">
        <v>3202</v>
      </c>
      <c r="J63" s="353">
        <v>75</v>
      </c>
      <c r="K63" s="353">
        <v>73</v>
      </c>
      <c r="L63" s="354">
        <f t="shared" si="12"/>
        <v>0.97333333333333338</v>
      </c>
      <c r="M63" s="459">
        <v>97.333333333333343</v>
      </c>
      <c r="N63" s="347">
        <f t="shared" si="13"/>
        <v>0.97333333333333338</v>
      </c>
      <c r="O63" s="353"/>
    </row>
    <row r="64" spans="1:15">
      <c r="A64" s="461" t="s">
        <v>4</v>
      </c>
      <c r="B64" s="463" t="s">
        <v>3209</v>
      </c>
      <c r="C64" s="382" t="s">
        <v>137</v>
      </c>
      <c r="D64" s="384" t="s">
        <v>2225</v>
      </c>
      <c r="E64" s="439" t="s">
        <v>11</v>
      </c>
      <c r="F64" s="383" t="s">
        <v>5</v>
      </c>
      <c r="G64" s="383" t="s">
        <v>66</v>
      </c>
      <c r="H64" s="647">
        <v>100</v>
      </c>
      <c r="I64" s="462" t="s">
        <v>3202</v>
      </c>
      <c r="J64" s="353">
        <v>75</v>
      </c>
      <c r="K64" s="353">
        <v>73</v>
      </c>
      <c r="L64" s="354">
        <f t="shared" si="12"/>
        <v>0.97333333333333338</v>
      </c>
      <c r="M64" s="459">
        <v>97.333333333333343</v>
      </c>
      <c r="N64" s="347">
        <f t="shared" si="13"/>
        <v>0.97333333333333338</v>
      </c>
      <c r="O64" s="353"/>
    </row>
    <row r="65" spans="1:15">
      <c r="A65" s="461" t="s">
        <v>4</v>
      </c>
      <c r="B65" s="463" t="s">
        <v>3209</v>
      </c>
      <c r="C65" s="382" t="s">
        <v>137</v>
      </c>
      <c r="D65" s="383" t="s">
        <v>1928</v>
      </c>
      <c r="E65" s="439" t="s">
        <v>11</v>
      </c>
      <c r="F65" s="383" t="s">
        <v>5</v>
      </c>
      <c r="G65" s="383" t="s">
        <v>66</v>
      </c>
      <c r="H65" s="647">
        <v>100</v>
      </c>
      <c r="I65" s="462" t="s">
        <v>3202</v>
      </c>
      <c r="J65" s="353">
        <v>75</v>
      </c>
      <c r="K65" s="353">
        <v>73</v>
      </c>
      <c r="L65" s="354">
        <f t="shared" si="12"/>
        <v>0.97333333333333338</v>
      </c>
      <c r="M65" s="459">
        <v>97.333333333333343</v>
      </c>
      <c r="N65" s="347">
        <f t="shared" si="13"/>
        <v>0.97333333333333338</v>
      </c>
      <c r="O65" s="353"/>
    </row>
    <row r="66" spans="1:15">
      <c r="A66" s="461" t="s">
        <v>4</v>
      </c>
      <c r="B66" s="463" t="s">
        <v>3209</v>
      </c>
      <c r="C66" s="382" t="s">
        <v>137</v>
      </c>
      <c r="D66" s="383" t="s">
        <v>1929</v>
      </c>
      <c r="E66" s="439" t="s">
        <v>11</v>
      </c>
      <c r="F66" s="383" t="s">
        <v>5</v>
      </c>
      <c r="G66" s="383" t="s">
        <v>66</v>
      </c>
      <c r="H66" s="648" t="s">
        <v>48</v>
      </c>
      <c r="I66" s="649" t="s">
        <v>3203</v>
      </c>
      <c r="J66" s="353" t="s">
        <v>48</v>
      </c>
      <c r="K66" s="353" t="s">
        <v>48</v>
      </c>
      <c r="L66" s="354" t="s">
        <v>48</v>
      </c>
      <c r="M66" s="353" t="s">
        <v>48</v>
      </c>
      <c r="N66" s="347" t="s">
        <v>48</v>
      </c>
      <c r="O66" s="353"/>
    </row>
    <row r="67" spans="1:15">
      <c r="A67" s="461" t="s">
        <v>4</v>
      </c>
      <c r="B67" s="463" t="s">
        <v>3209</v>
      </c>
      <c r="C67" s="382" t="s">
        <v>137</v>
      </c>
      <c r="D67" s="383" t="s">
        <v>1968</v>
      </c>
      <c r="E67" s="439" t="s">
        <v>11</v>
      </c>
      <c r="F67" s="383" t="s">
        <v>5</v>
      </c>
      <c r="G67" s="383" t="s">
        <v>66</v>
      </c>
      <c r="H67" s="648" t="s">
        <v>48</v>
      </c>
      <c r="I67" s="649" t="s">
        <v>3203</v>
      </c>
      <c r="J67" s="353" t="s">
        <v>48</v>
      </c>
      <c r="K67" s="353" t="s">
        <v>48</v>
      </c>
      <c r="L67" s="354" t="s">
        <v>48</v>
      </c>
      <c r="M67" s="353" t="s">
        <v>48</v>
      </c>
      <c r="N67" s="347" t="s">
        <v>48</v>
      </c>
      <c r="O67" s="353"/>
    </row>
    <row r="68" spans="1:15">
      <c r="A68" s="461" t="s">
        <v>4</v>
      </c>
      <c r="B68" s="463" t="s">
        <v>3209</v>
      </c>
      <c r="C68" s="382" t="s">
        <v>137</v>
      </c>
      <c r="D68" s="384" t="s">
        <v>1969</v>
      </c>
      <c r="E68" s="439" t="s">
        <v>11</v>
      </c>
      <c r="F68" s="383" t="s">
        <v>5</v>
      </c>
      <c r="G68" s="383" t="s">
        <v>66</v>
      </c>
      <c r="H68" s="648" t="s">
        <v>48</v>
      </c>
      <c r="I68" s="649" t="s">
        <v>3203</v>
      </c>
      <c r="J68" s="353" t="s">
        <v>48</v>
      </c>
      <c r="K68" s="353" t="s">
        <v>48</v>
      </c>
      <c r="L68" s="354" t="s">
        <v>48</v>
      </c>
      <c r="M68" s="353" t="s">
        <v>48</v>
      </c>
      <c r="N68" s="347" t="s">
        <v>48</v>
      </c>
      <c r="O68" s="353"/>
    </row>
    <row r="69" spans="1:15">
      <c r="A69" s="461" t="s">
        <v>4</v>
      </c>
      <c r="B69" s="463" t="s">
        <v>3209</v>
      </c>
      <c r="C69" s="382" t="s">
        <v>137</v>
      </c>
      <c r="D69" s="384" t="s">
        <v>1970</v>
      </c>
      <c r="E69" s="439" t="s">
        <v>11</v>
      </c>
      <c r="F69" s="383" t="s">
        <v>5</v>
      </c>
      <c r="G69" s="383" t="s">
        <v>66</v>
      </c>
      <c r="H69" s="648" t="s">
        <v>48</v>
      </c>
      <c r="I69" s="649" t="s">
        <v>3203</v>
      </c>
      <c r="J69" s="353" t="s">
        <v>48</v>
      </c>
      <c r="K69" s="353" t="s">
        <v>48</v>
      </c>
      <c r="L69" s="354" t="s">
        <v>48</v>
      </c>
      <c r="M69" s="353" t="s">
        <v>48</v>
      </c>
      <c r="N69" s="347" t="s">
        <v>48</v>
      </c>
      <c r="O69" s="353"/>
    </row>
    <row r="70" spans="1:15">
      <c r="A70" s="461" t="s">
        <v>4</v>
      </c>
      <c r="B70" s="463" t="s">
        <v>3209</v>
      </c>
      <c r="C70" s="382" t="s">
        <v>137</v>
      </c>
      <c r="D70" s="577" t="s">
        <v>1971</v>
      </c>
      <c r="E70" s="439" t="s">
        <v>11</v>
      </c>
      <c r="F70" s="383" t="s">
        <v>5</v>
      </c>
      <c r="G70" s="383" t="s">
        <v>66</v>
      </c>
      <c r="H70" s="648" t="s">
        <v>48</v>
      </c>
      <c r="I70" s="649" t="s">
        <v>3203</v>
      </c>
      <c r="J70" s="353" t="s">
        <v>48</v>
      </c>
      <c r="K70" s="353" t="s">
        <v>48</v>
      </c>
      <c r="L70" s="354" t="s">
        <v>48</v>
      </c>
      <c r="M70" s="353" t="s">
        <v>48</v>
      </c>
      <c r="N70" s="347" t="s">
        <v>48</v>
      </c>
      <c r="O70" s="353"/>
    </row>
    <row r="71" spans="1:15">
      <c r="A71" s="461" t="s">
        <v>4</v>
      </c>
      <c r="B71" s="463" t="s">
        <v>3209</v>
      </c>
      <c r="C71" s="382" t="s">
        <v>137</v>
      </c>
      <c r="D71" s="384" t="s">
        <v>2226</v>
      </c>
      <c r="E71" s="439" t="s">
        <v>11</v>
      </c>
      <c r="F71" s="383" t="s">
        <v>5</v>
      </c>
      <c r="G71" s="383" t="s">
        <v>66</v>
      </c>
      <c r="H71" s="647">
        <v>100</v>
      </c>
      <c r="I71" s="462" t="s">
        <v>3202</v>
      </c>
      <c r="J71" s="353">
        <v>75</v>
      </c>
      <c r="K71" s="353">
        <v>73</v>
      </c>
      <c r="L71" s="354">
        <f t="shared" ref="L71" si="14">K71/J71</f>
        <v>0.97333333333333338</v>
      </c>
      <c r="M71" s="459">
        <v>97.333333333333343</v>
      </c>
      <c r="N71" s="347">
        <f t="shared" ref="N71" si="15">K71/(J71*H71/100)</f>
        <v>0.97333333333333338</v>
      </c>
      <c r="O71" s="353"/>
    </row>
    <row r="72" spans="1:15">
      <c r="A72" s="461" t="s">
        <v>4</v>
      </c>
      <c r="B72" s="463" t="s">
        <v>3209</v>
      </c>
      <c r="C72" s="382" t="s">
        <v>137</v>
      </c>
      <c r="D72" s="384" t="s">
        <v>1973</v>
      </c>
      <c r="E72" s="439" t="s">
        <v>11</v>
      </c>
      <c r="F72" s="383" t="s">
        <v>5</v>
      </c>
      <c r="G72" s="383" t="s">
        <v>66</v>
      </c>
      <c r="H72" s="648" t="s">
        <v>48</v>
      </c>
      <c r="I72" s="649" t="s">
        <v>3203</v>
      </c>
      <c r="J72" s="353" t="s">
        <v>48</v>
      </c>
      <c r="K72" s="353" t="s">
        <v>48</v>
      </c>
      <c r="L72" s="354" t="s">
        <v>48</v>
      </c>
      <c r="M72" s="353" t="s">
        <v>48</v>
      </c>
      <c r="N72" s="347" t="s">
        <v>48</v>
      </c>
      <c r="O72" s="353"/>
    </row>
    <row r="73" spans="1:15">
      <c r="A73" s="461" t="s">
        <v>4</v>
      </c>
      <c r="B73" s="463" t="s">
        <v>3209</v>
      </c>
      <c r="C73" s="382" t="s">
        <v>137</v>
      </c>
      <c r="D73" s="384" t="s">
        <v>2227</v>
      </c>
      <c r="E73" s="439" t="s">
        <v>11</v>
      </c>
      <c r="F73" s="383" t="s">
        <v>5</v>
      </c>
      <c r="G73" s="383" t="s">
        <v>66</v>
      </c>
      <c r="H73" s="647">
        <v>100</v>
      </c>
      <c r="I73" s="462" t="s">
        <v>3202</v>
      </c>
      <c r="J73" s="353">
        <v>75</v>
      </c>
      <c r="K73" s="353">
        <v>73</v>
      </c>
      <c r="L73" s="354">
        <f t="shared" ref="L73:L77" si="16">K73/J73</f>
        <v>0.97333333333333338</v>
      </c>
      <c r="M73" s="459">
        <v>97.333333333333343</v>
      </c>
      <c r="N73" s="347">
        <f t="shared" ref="N73:N77" si="17">K73/(J73*H73/100)</f>
        <v>0.97333333333333338</v>
      </c>
      <c r="O73" s="353"/>
    </row>
    <row r="74" spans="1:15">
      <c r="A74" s="461" t="s">
        <v>4</v>
      </c>
      <c r="B74" s="463" t="s">
        <v>3209</v>
      </c>
      <c r="C74" s="382" t="s">
        <v>137</v>
      </c>
      <c r="D74" s="384" t="s">
        <v>3205</v>
      </c>
      <c r="E74" s="439" t="s">
        <v>11</v>
      </c>
      <c r="F74" s="383" t="s">
        <v>5</v>
      </c>
      <c r="G74" s="383" t="s">
        <v>66</v>
      </c>
      <c r="H74" s="647">
        <v>100</v>
      </c>
      <c r="I74" s="462" t="s">
        <v>3202</v>
      </c>
      <c r="J74" s="353">
        <v>75</v>
      </c>
      <c r="K74" s="353">
        <v>73</v>
      </c>
      <c r="L74" s="354">
        <f t="shared" si="16"/>
        <v>0.97333333333333338</v>
      </c>
      <c r="M74" s="459">
        <v>97.333333333333343</v>
      </c>
      <c r="N74" s="347">
        <f t="shared" si="17"/>
        <v>0.97333333333333338</v>
      </c>
      <c r="O74" s="353"/>
    </row>
    <row r="75" spans="1:15">
      <c r="A75" s="461" t="s">
        <v>4</v>
      </c>
      <c r="B75" s="463" t="s">
        <v>3209</v>
      </c>
      <c r="C75" s="382" t="s">
        <v>137</v>
      </c>
      <c r="D75" s="384" t="s">
        <v>3206</v>
      </c>
      <c r="E75" s="439" t="s">
        <v>11</v>
      </c>
      <c r="F75" s="383" t="s">
        <v>5</v>
      </c>
      <c r="G75" s="383" t="s">
        <v>66</v>
      </c>
      <c r="H75" s="647">
        <v>100</v>
      </c>
      <c r="I75" s="462" t="s">
        <v>3202</v>
      </c>
      <c r="J75" s="353">
        <v>75</v>
      </c>
      <c r="K75" s="353">
        <v>73</v>
      </c>
      <c r="L75" s="354">
        <f t="shared" si="16"/>
        <v>0.97333333333333338</v>
      </c>
      <c r="M75" s="459">
        <v>97.333333333333343</v>
      </c>
      <c r="N75" s="347">
        <f t="shared" si="17"/>
        <v>0.97333333333333338</v>
      </c>
      <c r="O75" s="353"/>
    </row>
    <row r="76" spans="1:15">
      <c r="A76" s="461" t="s">
        <v>4</v>
      </c>
      <c r="B76" s="463" t="s">
        <v>3209</v>
      </c>
      <c r="C76" s="382" t="s">
        <v>137</v>
      </c>
      <c r="D76" s="577" t="s">
        <v>3207</v>
      </c>
      <c r="E76" s="439" t="s">
        <v>11</v>
      </c>
      <c r="F76" s="383" t="s">
        <v>5</v>
      </c>
      <c r="G76" s="383" t="s">
        <v>66</v>
      </c>
      <c r="H76" s="647">
        <v>100</v>
      </c>
      <c r="I76" s="462" t="s">
        <v>3202</v>
      </c>
      <c r="J76" s="353">
        <v>75</v>
      </c>
      <c r="K76" s="353">
        <v>73</v>
      </c>
      <c r="L76" s="354">
        <f t="shared" si="16"/>
        <v>0.97333333333333338</v>
      </c>
      <c r="M76" s="459">
        <v>97.333333333333343</v>
      </c>
      <c r="N76" s="347">
        <f t="shared" si="17"/>
        <v>0.97333333333333338</v>
      </c>
      <c r="O76" s="353"/>
    </row>
    <row r="77" spans="1:15">
      <c r="A77" s="461" t="s">
        <v>4</v>
      </c>
      <c r="B77" s="463" t="s">
        <v>3209</v>
      </c>
      <c r="C77" s="382" t="s">
        <v>137</v>
      </c>
      <c r="D77" s="384" t="s">
        <v>2228</v>
      </c>
      <c r="E77" s="439" t="s">
        <v>11</v>
      </c>
      <c r="F77" s="383" t="s">
        <v>5</v>
      </c>
      <c r="G77" s="383" t="s">
        <v>66</v>
      </c>
      <c r="H77" s="647">
        <v>100</v>
      </c>
      <c r="I77" s="462" t="s">
        <v>3202</v>
      </c>
      <c r="J77" s="353">
        <v>75</v>
      </c>
      <c r="K77" s="353">
        <v>73</v>
      </c>
      <c r="L77" s="354">
        <f t="shared" si="16"/>
        <v>0.97333333333333338</v>
      </c>
      <c r="M77" s="459">
        <v>97.333333333333343</v>
      </c>
      <c r="N77" s="347">
        <f t="shared" si="17"/>
        <v>0.97333333333333338</v>
      </c>
      <c r="O77" s="353"/>
    </row>
    <row r="78" spans="1:15">
      <c r="A78" s="461" t="s">
        <v>4</v>
      </c>
      <c r="B78" s="463" t="s">
        <v>3209</v>
      </c>
      <c r="C78" s="382" t="s">
        <v>137</v>
      </c>
      <c r="D78" s="384" t="s">
        <v>3208</v>
      </c>
      <c r="E78" s="439" t="s">
        <v>11</v>
      </c>
      <c r="F78" s="383" t="s">
        <v>5</v>
      </c>
      <c r="G78" s="383" t="s">
        <v>66</v>
      </c>
      <c r="H78" s="648" t="s">
        <v>48</v>
      </c>
      <c r="I78" s="649" t="s">
        <v>3203</v>
      </c>
      <c r="J78" s="353" t="s">
        <v>48</v>
      </c>
      <c r="K78" s="353" t="s">
        <v>48</v>
      </c>
      <c r="L78" s="354" t="s">
        <v>48</v>
      </c>
      <c r="M78" s="353" t="s">
        <v>48</v>
      </c>
      <c r="N78" s="347" t="s">
        <v>48</v>
      </c>
      <c r="O78" s="353"/>
    </row>
    <row r="79" spans="1:15" s="777" customFormat="1">
      <c r="A79" s="774" t="s">
        <v>4</v>
      </c>
      <c r="B79" s="786" t="s">
        <v>3209</v>
      </c>
      <c r="C79" s="776" t="s">
        <v>138</v>
      </c>
      <c r="D79" s="777" t="s">
        <v>3256</v>
      </c>
      <c r="E79" s="778" t="s">
        <v>11</v>
      </c>
      <c r="F79" s="779" t="s">
        <v>6</v>
      </c>
      <c r="G79" s="779" t="s">
        <v>3247</v>
      </c>
      <c r="H79" s="780">
        <v>0.3387</v>
      </c>
      <c r="J79" s="784" t="s">
        <v>48</v>
      </c>
      <c r="K79" s="784" t="s">
        <v>48</v>
      </c>
      <c r="L79" s="785" t="s">
        <v>48</v>
      </c>
      <c r="M79" s="784" t="s">
        <v>48</v>
      </c>
      <c r="N79" s="785" t="s">
        <v>48</v>
      </c>
      <c r="O79" s="781" t="s">
        <v>3260</v>
      </c>
    </row>
    <row r="80" spans="1:15" s="777" customFormat="1">
      <c r="A80" s="774" t="s">
        <v>4</v>
      </c>
      <c r="B80" s="786" t="s">
        <v>3209</v>
      </c>
      <c r="C80" s="776" t="s">
        <v>138</v>
      </c>
      <c r="D80" s="783" t="s">
        <v>1941</v>
      </c>
      <c r="E80" s="778" t="s">
        <v>11</v>
      </c>
      <c r="F80" s="779" t="s">
        <v>6</v>
      </c>
      <c r="G80" s="779" t="s">
        <v>3247</v>
      </c>
      <c r="H80" s="780" t="s">
        <v>29</v>
      </c>
      <c r="I80" s="781" t="s">
        <v>3257</v>
      </c>
      <c r="J80" s="784" t="s">
        <v>48</v>
      </c>
      <c r="K80" s="784" t="s">
        <v>48</v>
      </c>
      <c r="L80" s="785" t="s">
        <v>48</v>
      </c>
      <c r="M80" s="784" t="s">
        <v>48</v>
      </c>
      <c r="N80" s="785" t="s">
        <v>48</v>
      </c>
      <c r="O80" s="782"/>
    </row>
    <row r="81" spans="1:15" s="777" customFormat="1">
      <c r="A81" s="774" t="s">
        <v>4</v>
      </c>
      <c r="B81" s="786" t="s">
        <v>3209</v>
      </c>
      <c r="C81" s="776" t="s">
        <v>138</v>
      </c>
      <c r="D81" s="783" t="s">
        <v>1942</v>
      </c>
      <c r="E81" s="778" t="s">
        <v>11</v>
      </c>
      <c r="F81" s="779" t="s">
        <v>6</v>
      </c>
      <c r="G81" s="779" t="s">
        <v>3247</v>
      </c>
      <c r="H81" s="780" t="s">
        <v>29</v>
      </c>
      <c r="I81" s="781" t="s">
        <v>3257</v>
      </c>
      <c r="J81" s="784" t="s">
        <v>48</v>
      </c>
      <c r="K81" s="784" t="s">
        <v>48</v>
      </c>
      <c r="L81" s="785" t="s">
        <v>48</v>
      </c>
      <c r="M81" s="784" t="s">
        <v>48</v>
      </c>
      <c r="N81" s="785" t="s">
        <v>48</v>
      </c>
      <c r="O81" s="782"/>
    </row>
    <row r="82" spans="1:15" s="777" customFormat="1">
      <c r="A82" s="774" t="s">
        <v>4</v>
      </c>
      <c r="B82" s="786" t="s">
        <v>3209</v>
      </c>
      <c r="C82" s="776" t="s">
        <v>138</v>
      </c>
      <c r="D82" s="783" t="s">
        <v>1943</v>
      </c>
      <c r="E82" s="778" t="s">
        <v>11</v>
      </c>
      <c r="F82" s="779" t="s">
        <v>6</v>
      </c>
      <c r="G82" s="779" t="s">
        <v>3247</v>
      </c>
      <c r="H82" s="780" t="s">
        <v>29</v>
      </c>
      <c r="I82" s="781" t="s">
        <v>3257</v>
      </c>
      <c r="J82" s="784" t="s">
        <v>48</v>
      </c>
      <c r="K82" s="784" t="s">
        <v>48</v>
      </c>
      <c r="L82" s="785" t="s">
        <v>48</v>
      </c>
      <c r="M82" s="784" t="s">
        <v>48</v>
      </c>
      <c r="N82" s="785" t="s">
        <v>48</v>
      </c>
      <c r="O82" s="782"/>
    </row>
    <row r="83" spans="1:15">
      <c r="A83" s="461" t="s">
        <v>4</v>
      </c>
      <c r="B83" s="463" t="s">
        <v>3210</v>
      </c>
      <c r="C83" s="382" t="s">
        <v>137</v>
      </c>
      <c r="D83" s="383" t="s">
        <v>2223</v>
      </c>
      <c r="E83" s="439" t="s">
        <v>11</v>
      </c>
      <c r="F83" s="383" t="s">
        <v>5</v>
      </c>
      <c r="G83" s="383" t="s">
        <v>66</v>
      </c>
      <c r="H83" s="647">
        <v>100</v>
      </c>
      <c r="I83" s="462" t="s">
        <v>3202</v>
      </c>
      <c r="J83" s="353">
        <v>10</v>
      </c>
      <c r="K83" s="353">
        <v>12</v>
      </c>
      <c r="L83" s="354">
        <f t="shared" ref="L83:L85" si="18">K83/J83</f>
        <v>1.2</v>
      </c>
      <c r="M83" s="353">
        <v>120</v>
      </c>
      <c r="N83" s="347">
        <f t="shared" ref="N83:N85" si="19">K83/(J83*H83/100)</f>
        <v>1.2</v>
      </c>
      <c r="O83" s="353"/>
    </row>
    <row r="84" spans="1:15">
      <c r="A84" s="461" t="s">
        <v>4</v>
      </c>
      <c r="B84" s="463" t="s">
        <v>3210</v>
      </c>
      <c r="C84" s="382" t="s">
        <v>137</v>
      </c>
      <c r="D84" s="383" t="s">
        <v>10</v>
      </c>
      <c r="E84" s="439" t="s">
        <v>11</v>
      </c>
      <c r="F84" s="383" t="s">
        <v>5</v>
      </c>
      <c r="G84" s="383" t="s">
        <v>66</v>
      </c>
      <c r="H84" s="647">
        <v>100</v>
      </c>
      <c r="I84" s="462" t="s">
        <v>3202</v>
      </c>
      <c r="J84" s="353">
        <v>10</v>
      </c>
      <c r="K84" s="353">
        <v>12</v>
      </c>
      <c r="L84" s="354">
        <f t="shared" si="18"/>
        <v>1.2</v>
      </c>
      <c r="M84" s="353">
        <v>120</v>
      </c>
      <c r="N84" s="347">
        <f t="shared" si="19"/>
        <v>1.2</v>
      </c>
      <c r="O84" s="353"/>
    </row>
    <row r="85" spans="1:15">
      <c r="A85" s="461" t="s">
        <v>4</v>
      </c>
      <c r="B85" s="463" t="s">
        <v>3210</v>
      </c>
      <c r="C85" s="382" t="s">
        <v>137</v>
      </c>
      <c r="D85" s="576" t="s">
        <v>1922</v>
      </c>
      <c r="E85" s="439" t="s">
        <v>11</v>
      </c>
      <c r="F85" s="383" t="s">
        <v>5</v>
      </c>
      <c r="G85" s="383" t="s">
        <v>66</v>
      </c>
      <c r="H85" s="647">
        <v>100</v>
      </c>
      <c r="I85" s="462" t="s">
        <v>3202</v>
      </c>
      <c r="J85" s="353">
        <v>10</v>
      </c>
      <c r="K85" s="353">
        <v>12</v>
      </c>
      <c r="L85" s="354">
        <f t="shared" si="18"/>
        <v>1.2</v>
      </c>
      <c r="M85" s="353">
        <v>120</v>
      </c>
      <c r="N85" s="347">
        <f t="shared" si="19"/>
        <v>1.2</v>
      </c>
      <c r="O85" s="353"/>
    </row>
    <row r="86" spans="1:15" s="777" customFormat="1">
      <c r="A86" s="787" t="s">
        <v>4</v>
      </c>
      <c r="B86" s="786" t="s">
        <v>3210</v>
      </c>
      <c r="C86" s="776" t="s">
        <v>137</v>
      </c>
      <c r="D86" s="789" t="s">
        <v>1923</v>
      </c>
      <c r="E86" s="790" t="s">
        <v>11</v>
      </c>
      <c r="F86" s="783" t="s">
        <v>5</v>
      </c>
      <c r="G86" s="783" t="s">
        <v>66</v>
      </c>
      <c r="H86" s="791">
        <v>1</v>
      </c>
      <c r="I86" s="792"/>
      <c r="J86" s="793" t="s">
        <v>48</v>
      </c>
      <c r="K86" s="793" t="s">
        <v>48</v>
      </c>
      <c r="L86" s="794" t="s">
        <v>48</v>
      </c>
      <c r="M86" s="793" t="s">
        <v>48</v>
      </c>
      <c r="N86" s="795" t="s">
        <v>48</v>
      </c>
      <c r="O86" s="781" t="s">
        <v>3260</v>
      </c>
    </row>
    <row r="87" spans="1:15">
      <c r="A87" s="461" t="s">
        <v>4</v>
      </c>
      <c r="B87" s="463" t="s">
        <v>3210</v>
      </c>
      <c r="C87" s="382" t="s">
        <v>137</v>
      </c>
      <c r="D87" s="577" t="s">
        <v>3204</v>
      </c>
      <c r="E87" s="439" t="s">
        <v>11</v>
      </c>
      <c r="F87" s="383" t="s">
        <v>5</v>
      </c>
      <c r="G87" s="383" t="s">
        <v>66</v>
      </c>
      <c r="H87" s="648" t="s">
        <v>48</v>
      </c>
      <c r="I87" s="649" t="s">
        <v>3203</v>
      </c>
      <c r="J87" s="353" t="s">
        <v>48</v>
      </c>
      <c r="K87" s="353" t="s">
        <v>48</v>
      </c>
      <c r="L87" s="354" t="s">
        <v>48</v>
      </c>
      <c r="M87" s="353" t="s">
        <v>48</v>
      </c>
      <c r="N87" s="347" t="s">
        <v>48</v>
      </c>
      <c r="O87" s="353"/>
    </row>
    <row r="88" spans="1:15">
      <c r="A88" s="461" t="s">
        <v>4</v>
      </c>
      <c r="B88" s="463" t="s">
        <v>3210</v>
      </c>
      <c r="C88" s="382" t="s">
        <v>137</v>
      </c>
      <c r="D88" s="384" t="s">
        <v>12</v>
      </c>
      <c r="E88" s="439" t="s">
        <v>11</v>
      </c>
      <c r="F88" s="383" t="s">
        <v>5</v>
      </c>
      <c r="G88" s="383" t="s">
        <v>66</v>
      </c>
      <c r="H88" s="647">
        <v>100</v>
      </c>
      <c r="I88" s="462" t="s">
        <v>3202</v>
      </c>
      <c r="J88" s="353">
        <v>10</v>
      </c>
      <c r="K88" s="353">
        <v>12</v>
      </c>
      <c r="L88" s="354">
        <f t="shared" ref="L88:L91" si="20">K88/J88</f>
        <v>1.2</v>
      </c>
      <c r="M88" s="353">
        <v>120</v>
      </c>
      <c r="N88" s="347">
        <f t="shared" ref="N88:N91" si="21">K88/(J88*H88/100)</f>
        <v>1.2</v>
      </c>
      <c r="O88" s="353"/>
    </row>
    <row r="89" spans="1:15">
      <c r="A89" s="461" t="s">
        <v>4</v>
      </c>
      <c r="B89" s="463" t="s">
        <v>3210</v>
      </c>
      <c r="C89" s="382" t="s">
        <v>137</v>
      </c>
      <c r="D89" s="384" t="s">
        <v>2224</v>
      </c>
      <c r="E89" s="439" t="s">
        <v>11</v>
      </c>
      <c r="F89" s="383" t="s">
        <v>5</v>
      </c>
      <c r="G89" s="383" t="s">
        <v>66</v>
      </c>
      <c r="H89" s="647">
        <v>100</v>
      </c>
      <c r="I89" s="462" t="s">
        <v>3202</v>
      </c>
      <c r="J89" s="353">
        <v>10</v>
      </c>
      <c r="K89" s="353">
        <v>12</v>
      </c>
      <c r="L89" s="354">
        <f t="shared" si="20"/>
        <v>1.2</v>
      </c>
      <c r="M89" s="353">
        <v>120</v>
      </c>
      <c r="N89" s="347">
        <f t="shared" si="21"/>
        <v>1.2</v>
      </c>
      <c r="O89" s="353"/>
    </row>
    <row r="90" spans="1:15">
      <c r="A90" s="461" t="s">
        <v>4</v>
      </c>
      <c r="B90" s="463" t="s">
        <v>3210</v>
      </c>
      <c r="C90" s="382" t="s">
        <v>137</v>
      </c>
      <c r="D90" s="384" t="s">
        <v>2225</v>
      </c>
      <c r="E90" s="439" t="s">
        <v>11</v>
      </c>
      <c r="F90" s="383" t="s">
        <v>5</v>
      </c>
      <c r="G90" s="383" t="s">
        <v>66</v>
      </c>
      <c r="H90" s="647">
        <v>100</v>
      </c>
      <c r="I90" s="462" t="s">
        <v>3202</v>
      </c>
      <c r="J90" s="353">
        <v>10</v>
      </c>
      <c r="K90" s="353">
        <v>12</v>
      </c>
      <c r="L90" s="354">
        <f t="shared" si="20"/>
        <v>1.2</v>
      </c>
      <c r="M90" s="353">
        <v>120</v>
      </c>
      <c r="N90" s="347">
        <f t="shared" si="21"/>
        <v>1.2</v>
      </c>
      <c r="O90" s="353"/>
    </row>
    <row r="91" spans="1:15">
      <c r="A91" s="461" t="s">
        <v>4</v>
      </c>
      <c r="B91" s="463" t="s">
        <v>3210</v>
      </c>
      <c r="C91" s="382" t="s">
        <v>137</v>
      </c>
      <c r="D91" s="383" t="s">
        <v>1928</v>
      </c>
      <c r="E91" s="439" t="s">
        <v>11</v>
      </c>
      <c r="F91" s="383" t="s">
        <v>5</v>
      </c>
      <c r="G91" s="383" t="s">
        <v>66</v>
      </c>
      <c r="H91" s="647">
        <v>100</v>
      </c>
      <c r="I91" s="462" t="s">
        <v>3202</v>
      </c>
      <c r="J91" s="353">
        <v>10</v>
      </c>
      <c r="K91" s="353">
        <v>12</v>
      </c>
      <c r="L91" s="354">
        <f t="shared" si="20"/>
        <v>1.2</v>
      </c>
      <c r="M91" s="353">
        <v>120</v>
      </c>
      <c r="N91" s="347">
        <f t="shared" si="21"/>
        <v>1.2</v>
      </c>
      <c r="O91" s="353"/>
    </row>
    <row r="92" spans="1:15">
      <c r="A92" s="461" t="s">
        <v>4</v>
      </c>
      <c r="B92" s="463" t="s">
        <v>3210</v>
      </c>
      <c r="C92" s="382" t="s">
        <v>137</v>
      </c>
      <c r="D92" s="383" t="s">
        <v>1929</v>
      </c>
      <c r="E92" s="439" t="s">
        <v>11</v>
      </c>
      <c r="F92" s="383" t="s">
        <v>5</v>
      </c>
      <c r="G92" s="383" t="s">
        <v>66</v>
      </c>
      <c r="H92" s="648" t="s">
        <v>48</v>
      </c>
      <c r="I92" s="649" t="s">
        <v>3203</v>
      </c>
      <c r="J92" s="353" t="s">
        <v>48</v>
      </c>
      <c r="K92" s="353" t="s">
        <v>48</v>
      </c>
      <c r="L92" s="354" t="s">
        <v>48</v>
      </c>
      <c r="M92" s="353" t="s">
        <v>48</v>
      </c>
      <c r="N92" s="347" t="s">
        <v>48</v>
      </c>
      <c r="O92" s="353"/>
    </row>
    <row r="93" spans="1:15">
      <c r="A93" s="461" t="s">
        <v>4</v>
      </c>
      <c r="B93" s="463" t="s">
        <v>3210</v>
      </c>
      <c r="C93" s="382" t="s">
        <v>137</v>
      </c>
      <c r="D93" s="383" t="s">
        <v>1968</v>
      </c>
      <c r="E93" s="439" t="s">
        <v>11</v>
      </c>
      <c r="F93" s="383" t="s">
        <v>5</v>
      </c>
      <c r="G93" s="383" t="s">
        <v>66</v>
      </c>
      <c r="H93" s="648" t="s">
        <v>48</v>
      </c>
      <c r="I93" s="649" t="s">
        <v>3203</v>
      </c>
      <c r="J93" s="353" t="s">
        <v>48</v>
      </c>
      <c r="K93" s="353" t="s">
        <v>48</v>
      </c>
      <c r="L93" s="354" t="s">
        <v>48</v>
      </c>
      <c r="M93" s="353" t="s">
        <v>48</v>
      </c>
      <c r="N93" s="347" t="s">
        <v>48</v>
      </c>
      <c r="O93" s="353"/>
    </row>
    <row r="94" spans="1:15">
      <c r="A94" s="461" t="s">
        <v>4</v>
      </c>
      <c r="B94" s="463" t="s">
        <v>3210</v>
      </c>
      <c r="C94" s="382" t="s">
        <v>137</v>
      </c>
      <c r="D94" s="384" t="s">
        <v>1969</v>
      </c>
      <c r="E94" s="439" t="s">
        <v>11</v>
      </c>
      <c r="F94" s="383" t="s">
        <v>5</v>
      </c>
      <c r="G94" s="383" t="s">
        <v>66</v>
      </c>
      <c r="H94" s="648" t="s">
        <v>48</v>
      </c>
      <c r="I94" s="649" t="s">
        <v>3203</v>
      </c>
      <c r="J94" s="353" t="s">
        <v>48</v>
      </c>
      <c r="K94" s="353" t="s">
        <v>48</v>
      </c>
      <c r="L94" s="354" t="s">
        <v>48</v>
      </c>
      <c r="M94" s="353" t="s">
        <v>48</v>
      </c>
      <c r="N94" s="347" t="s">
        <v>48</v>
      </c>
      <c r="O94" s="353"/>
    </row>
    <row r="95" spans="1:15">
      <c r="A95" s="461" t="s">
        <v>4</v>
      </c>
      <c r="B95" s="463" t="s">
        <v>3210</v>
      </c>
      <c r="C95" s="382" t="s">
        <v>137</v>
      </c>
      <c r="D95" s="384" t="s">
        <v>1970</v>
      </c>
      <c r="E95" s="439" t="s">
        <v>11</v>
      </c>
      <c r="F95" s="383" t="s">
        <v>5</v>
      </c>
      <c r="G95" s="383" t="s">
        <v>66</v>
      </c>
      <c r="H95" s="648" t="s">
        <v>48</v>
      </c>
      <c r="I95" s="649" t="s">
        <v>3203</v>
      </c>
      <c r="J95" s="353" t="s">
        <v>48</v>
      </c>
      <c r="K95" s="353" t="s">
        <v>48</v>
      </c>
      <c r="L95" s="354" t="s">
        <v>48</v>
      </c>
      <c r="M95" s="353" t="s">
        <v>48</v>
      </c>
      <c r="N95" s="347" t="s">
        <v>48</v>
      </c>
      <c r="O95" s="353"/>
    </row>
    <row r="96" spans="1:15">
      <c r="A96" s="461" t="s">
        <v>4</v>
      </c>
      <c r="B96" s="463" t="s">
        <v>3210</v>
      </c>
      <c r="C96" s="382" t="s">
        <v>137</v>
      </c>
      <c r="D96" s="577" t="s">
        <v>1971</v>
      </c>
      <c r="E96" s="439" t="s">
        <v>11</v>
      </c>
      <c r="F96" s="383" t="s">
        <v>5</v>
      </c>
      <c r="G96" s="383" t="s">
        <v>66</v>
      </c>
      <c r="H96" s="648" t="s">
        <v>48</v>
      </c>
      <c r="I96" s="649" t="s">
        <v>3203</v>
      </c>
      <c r="J96" s="353" t="s">
        <v>48</v>
      </c>
      <c r="K96" s="353" t="s">
        <v>48</v>
      </c>
      <c r="L96" s="354" t="s">
        <v>48</v>
      </c>
      <c r="M96" s="353" t="s">
        <v>48</v>
      </c>
      <c r="N96" s="347" t="s">
        <v>48</v>
      </c>
      <c r="O96" s="353"/>
    </row>
    <row r="97" spans="1:15">
      <c r="A97" s="461" t="s">
        <v>4</v>
      </c>
      <c r="B97" s="463" t="s">
        <v>3210</v>
      </c>
      <c r="C97" s="382" t="s">
        <v>137</v>
      </c>
      <c r="D97" s="384" t="s">
        <v>2226</v>
      </c>
      <c r="E97" s="439" t="s">
        <v>11</v>
      </c>
      <c r="F97" s="383" t="s">
        <v>5</v>
      </c>
      <c r="G97" s="383" t="s">
        <v>66</v>
      </c>
      <c r="H97" s="647">
        <v>100</v>
      </c>
      <c r="I97" s="462" t="s">
        <v>3202</v>
      </c>
      <c r="J97" s="353">
        <v>10</v>
      </c>
      <c r="K97" s="353">
        <v>12</v>
      </c>
      <c r="L97" s="354">
        <f t="shared" ref="L97" si="22">K97/J97</f>
        <v>1.2</v>
      </c>
      <c r="M97" s="353">
        <v>120</v>
      </c>
      <c r="N97" s="347">
        <f t="shared" ref="N97" si="23">K97/(J97*H97/100)</f>
        <v>1.2</v>
      </c>
      <c r="O97" s="353"/>
    </row>
    <row r="98" spans="1:15">
      <c r="A98" s="461" t="s">
        <v>4</v>
      </c>
      <c r="B98" s="463" t="s">
        <v>3210</v>
      </c>
      <c r="C98" s="382" t="s">
        <v>137</v>
      </c>
      <c r="D98" s="384" t="s">
        <v>1973</v>
      </c>
      <c r="E98" s="439" t="s">
        <v>11</v>
      </c>
      <c r="F98" s="383" t="s">
        <v>5</v>
      </c>
      <c r="G98" s="383" t="s">
        <v>66</v>
      </c>
      <c r="H98" s="648" t="s">
        <v>48</v>
      </c>
      <c r="I98" s="649" t="s">
        <v>3203</v>
      </c>
      <c r="J98" s="353" t="s">
        <v>48</v>
      </c>
      <c r="K98" s="353" t="s">
        <v>48</v>
      </c>
      <c r="L98" s="354" t="s">
        <v>48</v>
      </c>
      <c r="M98" s="353" t="s">
        <v>48</v>
      </c>
      <c r="N98" s="347" t="s">
        <v>48</v>
      </c>
      <c r="O98" s="353"/>
    </row>
    <row r="99" spans="1:15">
      <c r="A99" s="461" t="s">
        <v>4</v>
      </c>
      <c r="B99" s="463" t="s">
        <v>3210</v>
      </c>
      <c r="C99" s="382" t="s">
        <v>137</v>
      </c>
      <c r="D99" s="384" t="s">
        <v>2227</v>
      </c>
      <c r="E99" s="439" t="s">
        <v>11</v>
      </c>
      <c r="F99" s="383" t="s">
        <v>5</v>
      </c>
      <c r="G99" s="383" t="s">
        <v>66</v>
      </c>
      <c r="H99" s="647">
        <v>100</v>
      </c>
      <c r="I99" s="462" t="s">
        <v>3202</v>
      </c>
      <c r="J99" s="353">
        <v>10</v>
      </c>
      <c r="K99" s="353">
        <v>12</v>
      </c>
      <c r="L99" s="354">
        <f t="shared" ref="L99:L103" si="24">K99/J99</f>
        <v>1.2</v>
      </c>
      <c r="M99" s="353">
        <v>120</v>
      </c>
      <c r="N99" s="347">
        <f t="shared" ref="N99:N103" si="25">K99/(J99*H99/100)</f>
        <v>1.2</v>
      </c>
      <c r="O99" s="353"/>
    </row>
    <row r="100" spans="1:15">
      <c r="A100" s="461" t="s">
        <v>4</v>
      </c>
      <c r="B100" s="463" t="s">
        <v>3210</v>
      </c>
      <c r="C100" s="382" t="s">
        <v>137</v>
      </c>
      <c r="D100" s="384" t="s">
        <v>3205</v>
      </c>
      <c r="E100" s="439" t="s">
        <v>11</v>
      </c>
      <c r="F100" s="383" t="s">
        <v>5</v>
      </c>
      <c r="G100" s="383" t="s">
        <v>66</v>
      </c>
      <c r="H100" s="647">
        <v>100</v>
      </c>
      <c r="I100" s="462" t="s">
        <v>3202</v>
      </c>
      <c r="J100" s="353">
        <v>10</v>
      </c>
      <c r="K100" s="353">
        <v>12</v>
      </c>
      <c r="L100" s="354">
        <f t="shared" si="24"/>
        <v>1.2</v>
      </c>
      <c r="M100" s="353">
        <v>120</v>
      </c>
      <c r="N100" s="347">
        <f t="shared" si="25"/>
        <v>1.2</v>
      </c>
      <c r="O100" s="353"/>
    </row>
    <row r="101" spans="1:15">
      <c r="A101" s="461" t="s">
        <v>4</v>
      </c>
      <c r="B101" s="463" t="s">
        <v>3210</v>
      </c>
      <c r="C101" s="382" t="s">
        <v>137</v>
      </c>
      <c r="D101" s="384" t="s">
        <v>3206</v>
      </c>
      <c r="E101" s="439" t="s">
        <v>11</v>
      </c>
      <c r="F101" s="383" t="s">
        <v>5</v>
      </c>
      <c r="G101" s="383" t="s">
        <v>66</v>
      </c>
      <c r="H101" s="647">
        <v>100</v>
      </c>
      <c r="I101" s="462" t="s">
        <v>3202</v>
      </c>
      <c r="J101" s="353">
        <v>10</v>
      </c>
      <c r="K101" s="353">
        <v>12</v>
      </c>
      <c r="L101" s="354">
        <f t="shared" si="24"/>
        <v>1.2</v>
      </c>
      <c r="M101" s="353">
        <v>120</v>
      </c>
      <c r="N101" s="347">
        <f t="shared" si="25"/>
        <v>1.2</v>
      </c>
      <c r="O101" s="353"/>
    </row>
    <row r="102" spans="1:15">
      <c r="A102" s="461" t="s">
        <v>4</v>
      </c>
      <c r="B102" s="463" t="s">
        <v>3210</v>
      </c>
      <c r="C102" s="382" t="s">
        <v>137</v>
      </c>
      <c r="D102" s="577" t="s">
        <v>3207</v>
      </c>
      <c r="E102" s="439" t="s">
        <v>11</v>
      </c>
      <c r="F102" s="383" t="s">
        <v>5</v>
      </c>
      <c r="G102" s="383" t="s">
        <v>66</v>
      </c>
      <c r="H102" s="647">
        <v>100</v>
      </c>
      <c r="I102" s="462" t="s">
        <v>3202</v>
      </c>
      <c r="J102" s="353">
        <v>10</v>
      </c>
      <c r="K102" s="353">
        <v>12</v>
      </c>
      <c r="L102" s="354">
        <f t="shared" si="24"/>
        <v>1.2</v>
      </c>
      <c r="M102" s="353">
        <v>120</v>
      </c>
      <c r="N102" s="347">
        <f t="shared" si="25"/>
        <v>1.2</v>
      </c>
      <c r="O102" s="353"/>
    </row>
    <row r="103" spans="1:15">
      <c r="A103" s="461" t="s">
        <v>4</v>
      </c>
      <c r="B103" s="463" t="s">
        <v>3210</v>
      </c>
      <c r="C103" s="382" t="s">
        <v>137</v>
      </c>
      <c r="D103" s="384" t="s">
        <v>2228</v>
      </c>
      <c r="E103" s="439" t="s">
        <v>11</v>
      </c>
      <c r="F103" s="383" t="s">
        <v>5</v>
      </c>
      <c r="G103" s="383" t="s">
        <v>66</v>
      </c>
      <c r="H103" s="647">
        <v>100</v>
      </c>
      <c r="I103" s="462" t="s">
        <v>3202</v>
      </c>
      <c r="J103" s="353">
        <v>10</v>
      </c>
      <c r="K103" s="353">
        <v>12</v>
      </c>
      <c r="L103" s="354">
        <f t="shared" si="24"/>
        <v>1.2</v>
      </c>
      <c r="M103" s="353">
        <v>120</v>
      </c>
      <c r="N103" s="347">
        <f t="shared" si="25"/>
        <v>1.2</v>
      </c>
      <c r="O103" s="353"/>
    </row>
    <row r="104" spans="1:15">
      <c r="A104" s="461" t="s">
        <v>4</v>
      </c>
      <c r="B104" s="463" t="s">
        <v>3210</v>
      </c>
      <c r="C104" s="382" t="s">
        <v>137</v>
      </c>
      <c r="D104" s="384" t="s">
        <v>3208</v>
      </c>
      <c r="E104" s="439" t="s">
        <v>11</v>
      </c>
      <c r="F104" s="383" t="s">
        <v>5</v>
      </c>
      <c r="G104" s="383" t="s">
        <v>66</v>
      </c>
      <c r="H104" s="648" t="s">
        <v>48</v>
      </c>
      <c r="I104" s="649" t="s">
        <v>3203</v>
      </c>
      <c r="J104" s="353" t="s">
        <v>48</v>
      </c>
      <c r="K104" s="353" t="s">
        <v>48</v>
      </c>
      <c r="L104" s="354" t="s">
        <v>48</v>
      </c>
      <c r="M104" s="353" t="s">
        <v>48</v>
      </c>
      <c r="N104" s="347" t="s">
        <v>48</v>
      </c>
      <c r="O104" s="353"/>
    </row>
    <row r="105" spans="1:15" s="777" customFormat="1">
      <c r="A105" s="774" t="s">
        <v>4</v>
      </c>
      <c r="B105" s="786" t="s">
        <v>3210</v>
      </c>
      <c r="C105" s="776" t="s">
        <v>138</v>
      </c>
      <c r="D105" s="777" t="s">
        <v>3256</v>
      </c>
      <c r="E105" s="778" t="s">
        <v>11</v>
      </c>
      <c r="F105" s="779" t="s">
        <v>6</v>
      </c>
      <c r="G105" s="779" t="s">
        <v>3247</v>
      </c>
      <c r="H105" s="780">
        <v>0.3387</v>
      </c>
      <c r="J105" s="784" t="s">
        <v>48</v>
      </c>
      <c r="K105" s="784" t="s">
        <v>48</v>
      </c>
      <c r="L105" s="785" t="s">
        <v>48</v>
      </c>
      <c r="M105" s="784" t="s">
        <v>48</v>
      </c>
      <c r="N105" s="785" t="s">
        <v>48</v>
      </c>
      <c r="O105" s="781" t="s">
        <v>3258</v>
      </c>
    </row>
    <row r="106" spans="1:15" s="777" customFormat="1">
      <c r="A106" s="774" t="s">
        <v>4</v>
      </c>
      <c r="B106" s="786" t="s">
        <v>3210</v>
      </c>
      <c r="C106" s="776" t="s">
        <v>138</v>
      </c>
      <c r="D106" s="783" t="s">
        <v>1941</v>
      </c>
      <c r="E106" s="778" t="s">
        <v>11</v>
      </c>
      <c r="F106" s="779" t="s">
        <v>6</v>
      </c>
      <c r="G106" s="779" t="s">
        <v>3247</v>
      </c>
      <c r="H106" s="780" t="s">
        <v>29</v>
      </c>
      <c r="I106" s="781" t="s">
        <v>3257</v>
      </c>
      <c r="J106" s="784" t="s">
        <v>48</v>
      </c>
      <c r="K106" s="784" t="s">
        <v>48</v>
      </c>
      <c r="L106" s="785" t="s">
        <v>48</v>
      </c>
      <c r="M106" s="784" t="s">
        <v>48</v>
      </c>
      <c r="N106" s="785" t="s">
        <v>48</v>
      </c>
      <c r="O106" s="782"/>
    </row>
    <row r="107" spans="1:15" s="777" customFormat="1">
      <c r="A107" s="774" t="s">
        <v>4</v>
      </c>
      <c r="B107" s="786" t="s">
        <v>3210</v>
      </c>
      <c r="C107" s="776" t="s">
        <v>138</v>
      </c>
      <c r="D107" s="783" t="s">
        <v>1942</v>
      </c>
      <c r="E107" s="778" t="s">
        <v>11</v>
      </c>
      <c r="F107" s="779" t="s">
        <v>6</v>
      </c>
      <c r="G107" s="779" t="s">
        <v>3247</v>
      </c>
      <c r="H107" s="780" t="s">
        <v>29</v>
      </c>
      <c r="I107" s="781" t="s">
        <v>3257</v>
      </c>
      <c r="J107" s="784" t="s">
        <v>48</v>
      </c>
      <c r="K107" s="784" t="s">
        <v>48</v>
      </c>
      <c r="L107" s="785" t="s">
        <v>48</v>
      </c>
      <c r="M107" s="784" t="s">
        <v>48</v>
      </c>
      <c r="N107" s="785" t="s">
        <v>48</v>
      </c>
      <c r="O107" s="782"/>
    </row>
    <row r="108" spans="1:15" s="777" customFormat="1">
      <c r="A108" s="774" t="s">
        <v>4</v>
      </c>
      <c r="B108" s="786" t="s">
        <v>3210</v>
      </c>
      <c r="C108" s="776" t="s">
        <v>138</v>
      </c>
      <c r="D108" s="783" t="s">
        <v>1943</v>
      </c>
      <c r="E108" s="778" t="s">
        <v>11</v>
      </c>
      <c r="F108" s="779" t="s">
        <v>6</v>
      </c>
      <c r="G108" s="779" t="s">
        <v>3247</v>
      </c>
      <c r="H108" s="780" t="s">
        <v>29</v>
      </c>
      <c r="I108" s="781" t="s">
        <v>3257</v>
      </c>
      <c r="J108" s="784" t="s">
        <v>48</v>
      </c>
      <c r="K108" s="784" t="s">
        <v>48</v>
      </c>
      <c r="L108" s="785" t="s">
        <v>48</v>
      </c>
      <c r="M108" s="784" t="s">
        <v>48</v>
      </c>
      <c r="N108" s="785" t="s">
        <v>48</v>
      </c>
      <c r="O108" s="782"/>
    </row>
  </sheetData>
  <autoFilter ref="A1:O108"/>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sheetPr codeName="Sheet8"/>
  <dimension ref="A1:Y115"/>
  <sheetViews>
    <sheetView workbookViewId="0"/>
  </sheetViews>
  <sheetFormatPr baseColWidth="10" defaultColWidth="8.85546875" defaultRowHeight="12.75"/>
  <cols>
    <col min="1" max="1" width="8.85546875" style="113"/>
    <col min="2" max="2" width="12.140625" style="113" customWidth="1"/>
    <col min="3" max="3" width="17.140625" style="112" customWidth="1"/>
    <col min="4" max="4" width="10.140625" style="113" customWidth="1"/>
    <col min="5" max="5" width="11" style="113" customWidth="1"/>
    <col min="6" max="6" width="14.5703125" style="112" customWidth="1"/>
    <col min="7" max="7" width="15.85546875" style="113" customWidth="1"/>
    <col min="8" max="12" width="9.5703125" style="113" hidden="1" customWidth="1"/>
    <col min="13" max="14" width="9.28515625" style="113" hidden="1" customWidth="1"/>
    <col min="15" max="15" width="16.5703125" style="113" customWidth="1"/>
    <col min="16" max="24" width="10" style="113" customWidth="1"/>
    <col min="25" max="25" width="15.7109375" style="113" customWidth="1"/>
    <col min="26" max="16384" width="8.85546875" style="113"/>
  </cols>
  <sheetData>
    <row r="1" spans="1:25">
      <c r="A1" s="110" t="s">
        <v>263</v>
      </c>
      <c r="X1" s="239" t="s">
        <v>2168</v>
      </c>
      <c r="Y1" s="240" t="s">
        <v>3245</v>
      </c>
    </row>
    <row r="2" spans="1:25" ht="13.5" thickBot="1">
      <c r="A2" s="248"/>
      <c r="B2" s="544"/>
      <c r="C2" s="544"/>
      <c r="D2" s="544"/>
      <c r="E2" s="544"/>
      <c r="F2" s="544"/>
      <c r="G2" s="544"/>
      <c r="H2" s="544"/>
      <c r="I2" s="544"/>
      <c r="J2" s="544"/>
      <c r="K2" s="544"/>
      <c r="L2" s="544"/>
      <c r="M2" s="544"/>
      <c r="N2" s="544"/>
      <c r="O2" s="544"/>
      <c r="P2" s="427"/>
      <c r="Q2" s="427"/>
      <c r="R2" s="427"/>
      <c r="S2" s="427"/>
      <c r="T2" s="427"/>
      <c r="U2" s="427"/>
      <c r="V2" s="427"/>
      <c r="W2" s="427"/>
      <c r="X2" s="332" t="s">
        <v>2167</v>
      </c>
      <c r="Y2" s="343">
        <v>2018</v>
      </c>
    </row>
    <row r="3" spans="1:25" ht="13.5" thickBot="1">
      <c r="A3" s="468"/>
      <c r="B3" s="564"/>
      <c r="C3" s="564"/>
      <c r="D3" s="564"/>
      <c r="E3" s="564"/>
      <c r="F3" s="564"/>
      <c r="G3" s="564"/>
      <c r="H3" s="564"/>
      <c r="I3" s="564"/>
      <c r="J3" s="564"/>
      <c r="K3" s="564"/>
      <c r="L3" s="564"/>
      <c r="M3" s="564"/>
      <c r="N3" s="564"/>
      <c r="O3" s="564"/>
      <c r="P3" s="814" t="s">
        <v>2230</v>
      </c>
      <c r="Q3" s="815"/>
      <c r="R3" s="816"/>
      <c r="S3" s="814" t="s">
        <v>2231</v>
      </c>
      <c r="T3" s="815"/>
      <c r="U3" s="815"/>
      <c r="V3" s="815"/>
      <c r="W3" s="815"/>
      <c r="X3" s="816"/>
      <c r="Y3" s="225"/>
    </row>
    <row r="4" spans="1:25" s="114" customFormat="1" ht="141" thickBot="1">
      <c r="A4" s="34" t="s">
        <v>0</v>
      </c>
      <c r="B4" s="574" t="s">
        <v>78</v>
      </c>
      <c r="C4" s="574" t="s">
        <v>2</v>
      </c>
      <c r="D4" s="574" t="s">
        <v>20</v>
      </c>
      <c r="E4" s="574" t="s">
        <v>110</v>
      </c>
      <c r="F4" s="75" t="s">
        <v>80</v>
      </c>
      <c r="G4" s="574" t="s">
        <v>160</v>
      </c>
      <c r="H4" s="574" t="s">
        <v>81</v>
      </c>
      <c r="I4" s="21" t="s">
        <v>161</v>
      </c>
      <c r="J4" s="21" t="s">
        <v>249</v>
      </c>
      <c r="K4" s="574" t="s">
        <v>122</v>
      </c>
      <c r="L4" s="573" t="s">
        <v>98</v>
      </c>
      <c r="M4" s="574" t="s">
        <v>162</v>
      </c>
      <c r="N4" s="574" t="s">
        <v>82</v>
      </c>
      <c r="O4" s="50" t="s">
        <v>13</v>
      </c>
      <c r="P4" s="198" t="s">
        <v>2252</v>
      </c>
      <c r="Q4" s="198" t="s">
        <v>2253</v>
      </c>
      <c r="R4" s="198" t="s">
        <v>2232</v>
      </c>
      <c r="S4" s="198" t="s">
        <v>2233</v>
      </c>
      <c r="T4" s="198" t="s">
        <v>2234</v>
      </c>
      <c r="U4" s="198" t="s">
        <v>2235</v>
      </c>
      <c r="V4" s="198" t="s">
        <v>2236</v>
      </c>
      <c r="W4" s="198" t="s">
        <v>2266</v>
      </c>
      <c r="X4" s="198" t="s">
        <v>2267</v>
      </c>
      <c r="Y4" s="198" t="s">
        <v>2237</v>
      </c>
    </row>
    <row r="5" spans="1:25" s="112" customFormat="1">
      <c r="A5" s="113" t="s">
        <v>4</v>
      </c>
      <c r="B5" s="416" t="s">
        <v>4</v>
      </c>
      <c r="C5" s="416" t="s">
        <v>41</v>
      </c>
      <c r="D5" s="650" t="s">
        <v>21</v>
      </c>
      <c r="E5" s="651" t="s">
        <v>1593</v>
      </c>
      <c r="F5" s="416" t="s">
        <v>1153</v>
      </c>
      <c r="G5" s="416" t="s">
        <v>523</v>
      </c>
      <c r="H5" s="416" t="s">
        <v>121</v>
      </c>
      <c r="I5" s="416" t="s">
        <v>555</v>
      </c>
      <c r="J5" s="431" t="s">
        <v>548</v>
      </c>
      <c r="K5" s="431" t="s">
        <v>83</v>
      </c>
      <c r="L5" s="416" t="s">
        <v>117</v>
      </c>
      <c r="M5" s="652">
        <v>18</v>
      </c>
      <c r="N5" s="416">
        <v>2</v>
      </c>
      <c r="O5" s="416" t="s">
        <v>553</v>
      </c>
      <c r="P5" s="653">
        <v>10</v>
      </c>
      <c r="Q5" s="653">
        <v>2</v>
      </c>
      <c r="R5" s="654">
        <f>Q5/N5*100</f>
        <v>100</v>
      </c>
      <c r="S5" s="653">
        <v>5</v>
      </c>
      <c r="T5" s="653">
        <v>1</v>
      </c>
      <c r="U5" s="653">
        <v>10</v>
      </c>
      <c r="V5" s="653">
        <v>2</v>
      </c>
      <c r="W5" s="653">
        <v>11</v>
      </c>
      <c r="X5" s="653">
        <v>27744</v>
      </c>
      <c r="Y5" s="655"/>
    </row>
    <row r="6" spans="1:25" s="112" customFormat="1">
      <c r="A6" s="416" t="s">
        <v>4</v>
      </c>
      <c r="B6" s="416" t="s">
        <v>4</v>
      </c>
      <c r="C6" s="413" t="s">
        <v>1152</v>
      </c>
      <c r="D6" s="113" t="s">
        <v>21</v>
      </c>
      <c r="E6" s="416" t="s">
        <v>1594</v>
      </c>
      <c r="F6" s="416" t="s">
        <v>1153</v>
      </c>
      <c r="G6" s="416" t="s">
        <v>524</v>
      </c>
      <c r="H6" s="416" t="s">
        <v>121</v>
      </c>
      <c r="I6" s="416" t="s">
        <v>555</v>
      </c>
      <c r="J6" s="431" t="s">
        <v>549</v>
      </c>
      <c r="K6" s="431" t="s">
        <v>83</v>
      </c>
      <c r="L6" s="416" t="s">
        <v>117</v>
      </c>
      <c r="M6" s="652">
        <v>8</v>
      </c>
      <c r="N6" s="416">
        <v>3</v>
      </c>
      <c r="O6" s="416" t="s">
        <v>554</v>
      </c>
      <c r="P6" s="656">
        <v>5</v>
      </c>
      <c r="Q6" s="656">
        <v>2</v>
      </c>
      <c r="R6" s="654">
        <f t="shared" ref="R6:R42" si="0">Q6/N6*100</f>
        <v>66.666666666666657</v>
      </c>
      <c r="S6" s="656">
        <v>3</v>
      </c>
      <c r="T6" s="656">
        <v>1</v>
      </c>
      <c r="U6" s="656">
        <v>5</v>
      </c>
      <c r="V6" s="656">
        <v>2</v>
      </c>
      <c r="W6" s="656">
        <v>1</v>
      </c>
      <c r="X6" s="656">
        <v>12571</v>
      </c>
      <c r="Y6" s="657" t="s">
        <v>2613</v>
      </c>
    </row>
    <row r="7" spans="1:25" s="112" customFormat="1">
      <c r="A7" s="416" t="s">
        <v>4</v>
      </c>
      <c r="B7" s="416" t="s">
        <v>4</v>
      </c>
      <c r="C7" s="416" t="s">
        <v>37</v>
      </c>
      <c r="D7" s="416" t="s">
        <v>2388</v>
      </c>
      <c r="E7" s="416" t="s">
        <v>1595</v>
      </c>
      <c r="F7" s="416" t="s">
        <v>1153</v>
      </c>
      <c r="G7" s="416" t="s">
        <v>120</v>
      </c>
      <c r="H7" s="416" t="s">
        <v>121</v>
      </c>
      <c r="I7" s="416" t="s">
        <v>555</v>
      </c>
      <c r="J7" s="431" t="s">
        <v>550</v>
      </c>
      <c r="K7" s="431" t="s">
        <v>83</v>
      </c>
      <c r="L7" s="416" t="s">
        <v>117</v>
      </c>
      <c r="M7" s="652">
        <v>40</v>
      </c>
      <c r="N7" s="416">
        <v>9</v>
      </c>
      <c r="O7" s="416" t="s">
        <v>551</v>
      </c>
      <c r="P7" s="656">
        <v>57</v>
      </c>
      <c r="Q7" s="656">
        <v>11</v>
      </c>
      <c r="R7" s="654">
        <f>Q7/N7*100</f>
        <v>122.22222222222223</v>
      </c>
      <c r="S7" s="656">
        <v>10</v>
      </c>
      <c r="T7" s="656">
        <v>7</v>
      </c>
      <c r="U7" s="656">
        <v>57</v>
      </c>
      <c r="V7" s="656">
        <v>11</v>
      </c>
      <c r="W7" s="656">
        <v>19</v>
      </c>
      <c r="X7" s="656">
        <v>56308</v>
      </c>
      <c r="Y7" s="657"/>
    </row>
    <row r="8" spans="1:25" s="112" customFormat="1">
      <c r="A8" s="416" t="s">
        <v>4</v>
      </c>
      <c r="B8" s="416" t="s">
        <v>4</v>
      </c>
      <c r="C8" s="416" t="s">
        <v>37</v>
      </c>
      <c r="D8" s="658" t="s">
        <v>119</v>
      </c>
      <c r="E8" s="659" t="s">
        <v>497</v>
      </c>
      <c r="F8" s="416" t="s">
        <v>1153</v>
      </c>
      <c r="G8" s="416" t="s">
        <v>526</v>
      </c>
      <c r="H8" s="416" t="s">
        <v>121</v>
      </c>
      <c r="I8" s="416" t="s">
        <v>555</v>
      </c>
      <c r="J8" s="416" t="s">
        <v>552</v>
      </c>
      <c r="K8" s="416" t="s">
        <v>83</v>
      </c>
      <c r="L8" s="416" t="s">
        <v>117</v>
      </c>
      <c r="M8" s="652">
        <v>2</v>
      </c>
      <c r="N8" s="416">
        <v>1</v>
      </c>
      <c r="O8" s="416"/>
      <c r="P8" s="656">
        <v>1</v>
      </c>
      <c r="Q8" s="656">
        <v>1</v>
      </c>
      <c r="R8" s="654">
        <f t="shared" si="0"/>
        <v>100</v>
      </c>
      <c r="S8" s="656">
        <v>1</v>
      </c>
      <c r="T8" s="656">
        <v>1</v>
      </c>
      <c r="U8" s="656">
        <v>1</v>
      </c>
      <c r="V8" s="656">
        <v>1</v>
      </c>
      <c r="W8" s="656">
        <v>1</v>
      </c>
      <c r="X8" s="656">
        <v>671</v>
      </c>
      <c r="Y8" s="657"/>
    </row>
    <row r="9" spans="1:25" s="112" customFormat="1">
      <c r="A9" s="419" t="s">
        <v>4</v>
      </c>
      <c r="B9" s="419" t="s">
        <v>4</v>
      </c>
      <c r="C9" s="420" t="s">
        <v>37</v>
      </c>
      <c r="D9" s="419" t="s">
        <v>21</v>
      </c>
      <c r="E9" s="420" t="s">
        <v>1517</v>
      </c>
      <c r="F9" s="419" t="s">
        <v>1128</v>
      </c>
      <c r="G9" s="419" t="s">
        <v>1405</v>
      </c>
      <c r="H9" s="419" t="s">
        <v>1406</v>
      </c>
      <c r="I9" s="419" t="s">
        <v>49</v>
      </c>
      <c r="J9" s="419" t="s">
        <v>666</v>
      </c>
      <c r="K9" s="419" t="s">
        <v>1407</v>
      </c>
      <c r="L9" s="419">
        <v>2015</v>
      </c>
      <c r="M9" s="419">
        <v>144</v>
      </c>
      <c r="N9" s="419">
        <v>14</v>
      </c>
      <c r="O9" s="419" t="s">
        <v>1408</v>
      </c>
      <c r="P9" s="656">
        <v>161</v>
      </c>
      <c r="Q9" s="656">
        <v>12</v>
      </c>
      <c r="R9" s="654">
        <f t="shared" si="0"/>
        <v>85.714285714285708</v>
      </c>
      <c r="S9" s="656">
        <v>4</v>
      </c>
      <c r="T9" s="656">
        <v>1</v>
      </c>
      <c r="U9" s="656">
        <v>164</v>
      </c>
      <c r="V9" s="656">
        <v>12</v>
      </c>
      <c r="W9" s="656">
        <v>27</v>
      </c>
      <c r="X9" s="656">
        <v>27552</v>
      </c>
      <c r="Y9" s="657" t="s">
        <v>2991</v>
      </c>
    </row>
    <row r="10" spans="1:25" s="112" customFormat="1">
      <c r="A10" s="419" t="s">
        <v>4</v>
      </c>
      <c r="B10" s="419" t="s">
        <v>4</v>
      </c>
      <c r="C10" s="420" t="s">
        <v>37</v>
      </c>
      <c r="D10" s="419" t="s">
        <v>21</v>
      </c>
      <c r="E10" s="420" t="s">
        <v>1552</v>
      </c>
      <c r="F10" s="419" t="s">
        <v>1128</v>
      </c>
      <c r="G10" s="419" t="s">
        <v>1409</v>
      </c>
      <c r="H10" s="419" t="s">
        <v>1406</v>
      </c>
      <c r="I10" s="419" t="s">
        <v>49</v>
      </c>
      <c r="J10" s="419" t="s">
        <v>666</v>
      </c>
      <c r="K10" s="419" t="s">
        <v>1407</v>
      </c>
      <c r="L10" s="419">
        <v>2015</v>
      </c>
      <c r="M10" s="419">
        <v>128</v>
      </c>
      <c r="N10" s="419">
        <v>10</v>
      </c>
      <c r="O10" s="419" t="s">
        <v>1408</v>
      </c>
      <c r="P10" s="656">
        <v>89</v>
      </c>
      <c r="Q10" s="656">
        <v>12</v>
      </c>
      <c r="R10" s="654">
        <f t="shared" si="0"/>
        <v>120</v>
      </c>
      <c r="S10" s="656">
        <v>3</v>
      </c>
      <c r="T10" s="656">
        <v>2</v>
      </c>
      <c r="U10" s="656">
        <v>107</v>
      </c>
      <c r="V10" s="656">
        <v>12</v>
      </c>
      <c r="W10" s="656">
        <v>40</v>
      </c>
      <c r="X10" s="656">
        <v>14927</v>
      </c>
      <c r="Y10" s="657"/>
    </row>
    <row r="11" spans="1:25" s="112" customFormat="1">
      <c r="A11" s="419" t="s">
        <v>4</v>
      </c>
      <c r="B11" s="419" t="s">
        <v>4</v>
      </c>
      <c r="C11" s="420" t="s">
        <v>37</v>
      </c>
      <c r="D11" s="419" t="s">
        <v>21</v>
      </c>
      <c r="E11" s="420" t="s">
        <v>1552</v>
      </c>
      <c r="F11" s="419" t="s">
        <v>1128</v>
      </c>
      <c r="G11" s="419" t="s">
        <v>1410</v>
      </c>
      <c r="H11" s="419" t="s">
        <v>1406</v>
      </c>
      <c r="I11" s="419" t="s">
        <v>49</v>
      </c>
      <c r="J11" s="419" t="s">
        <v>666</v>
      </c>
      <c r="K11" s="419" t="s">
        <v>1407</v>
      </c>
      <c r="L11" s="419">
        <v>2015</v>
      </c>
      <c r="M11" s="419">
        <v>2912</v>
      </c>
      <c r="N11" s="421">
        <v>116</v>
      </c>
      <c r="O11" s="419" t="s">
        <v>1408</v>
      </c>
      <c r="P11" s="656">
        <v>2541</v>
      </c>
      <c r="Q11" s="656">
        <v>137</v>
      </c>
      <c r="R11" s="654">
        <f t="shared" si="0"/>
        <v>118.10344827586208</v>
      </c>
      <c r="S11" s="656">
        <v>48</v>
      </c>
      <c r="T11" s="656">
        <v>28</v>
      </c>
      <c r="U11" s="656">
        <v>5963</v>
      </c>
      <c r="V11" s="656">
        <v>177</v>
      </c>
      <c r="W11" s="656">
        <v>53</v>
      </c>
      <c r="X11" s="656">
        <v>101445</v>
      </c>
      <c r="Y11" s="657"/>
    </row>
    <row r="12" spans="1:25" s="112" customFormat="1">
      <c r="A12" s="419" t="s">
        <v>4</v>
      </c>
      <c r="B12" s="419" t="s">
        <v>4</v>
      </c>
      <c r="C12" s="420" t="s">
        <v>37</v>
      </c>
      <c r="D12" s="419" t="s">
        <v>21</v>
      </c>
      <c r="E12" s="420" t="s">
        <v>1552</v>
      </c>
      <c r="F12" s="419" t="s">
        <v>1128</v>
      </c>
      <c r="G12" s="419" t="s">
        <v>1411</v>
      </c>
      <c r="H12" s="419" t="s">
        <v>1406</v>
      </c>
      <c r="I12" s="419" t="s">
        <v>49</v>
      </c>
      <c r="J12" s="419" t="s">
        <v>666</v>
      </c>
      <c r="K12" s="419" t="s">
        <v>1407</v>
      </c>
      <c r="L12" s="419">
        <v>2015</v>
      </c>
      <c r="M12" s="419">
        <v>6566</v>
      </c>
      <c r="N12" s="421">
        <v>99</v>
      </c>
      <c r="O12" s="419" t="s">
        <v>1408</v>
      </c>
      <c r="P12" s="656">
        <v>7862</v>
      </c>
      <c r="Q12" s="656">
        <v>121</v>
      </c>
      <c r="R12" s="654">
        <f t="shared" si="0"/>
        <v>122.22222222222223</v>
      </c>
      <c r="S12" s="656">
        <v>603</v>
      </c>
      <c r="T12" s="656">
        <v>31</v>
      </c>
      <c r="U12" s="656">
        <v>19075</v>
      </c>
      <c r="V12" s="656">
        <v>131</v>
      </c>
      <c r="W12" s="656">
        <v>39</v>
      </c>
      <c r="X12" s="656">
        <v>23799</v>
      </c>
      <c r="Y12" s="657"/>
    </row>
    <row r="13" spans="1:25" s="112" customFormat="1">
      <c r="A13" s="419" t="s">
        <v>4</v>
      </c>
      <c r="B13" s="419" t="s">
        <v>4</v>
      </c>
      <c r="C13" s="420" t="s">
        <v>37</v>
      </c>
      <c r="D13" s="419" t="s">
        <v>21</v>
      </c>
      <c r="E13" s="420" t="s">
        <v>1552</v>
      </c>
      <c r="F13" s="419" t="s">
        <v>1128</v>
      </c>
      <c r="G13" s="419" t="s">
        <v>1412</v>
      </c>
      <c r="H13" s="419" t="s">
        <v>1406</v>
      </c>
      <c r="I13" s="419" t="s">
        <v>49</v>
      </c>
      <c r="J13" s="419" t="s">
        <v>666</v>
      </c>
      <c r="K13" s="419" t="s">
        <v>1407</v>
      </c>
      <c r="L13" s="419">
        <v>2015</v>
      </c>
      <c r="M13" s="419">
        <v>3878</v>
      </c>
      <c r="N13" s="421">
        <v>211</v>
      </c>
      <c r="O13" s="419" t="s">
        <v>1408</v>
      </c>
      <c r="P13" s="656">
        <v>3769</v>
      </c>
      <c r="Q13" s="656">
        <v>250</v>
      </c>
      <c r="R13" s="654">
        <f t="shared" si="0"/>
        <v>118.48341232227489</v>
      </c>
      <c r="S13" s="656">
        <v>263</v>
      </c>
      <c r="T13" s="656">
        <v>127</v>
      </c>
      <c r="U13" s="656">
        <v>21282</v>
      </c>
      <c r="V13" s="656">
        <v>376</v>
      </c>
      <c r="W13" s="656">
        <v>11</v>
      </c>
      <c r="X13" s="656">
        <v>45397</v>
      </c>
      <c r="Y13" s="657"/>
    </row>
    <row r="14" spans="1:25" s="112" customFormat="1">
      <c r="A14" s="419" t="s">
        <v>4</v>
      </c>
      <c r="B14" s="419" t="s">
        <v>4</v>
      </c>
      <c r="C14" s="420" t="s">
        <v>37</v>
      </c>
      <c r="D14" s="419" t="s">
        <v>21</v>
      </c>
      <c r="E14" s="420" t="s">
        <v>1674</v>
      </c>
      <c r="F14" s="419" t="s">
        <v>1128</v>
      </c>
      <c r="G14" s="419" t="s">
        <v>1413</v>
      </c>
      <c r="H14" s="419" t="s">
        <v>1406</v>
      </c>
      <c r="I14" s="419" t="s">
        <v>49</v>
      </c>
      <c r="J14" s="419" t="s">
        <v>666</v>
      </c>
      <c r="K14" s="419" t="s">
        <v>1407</v>
      </c>
      <c r="L14" s="419">
        <v>2015</v>
      </c>
      <c r="M14" s="419">
        <v>93</v>
      </c>
      <c r="N14" s="421">
        <v>19</v>
      </c>
      <c r="O14" s="419" t="s">
        <v>1408</v>
      </c>
      <c r="P14" s="656">
        <v>119</v>
      </c>
      <c r="Q14" s="656">
        <v>25</v>
      </c>
      <c r="R14" s="654">
        <f t="shared" si="0"/>
        <v>131.57894736842107</v>
      </c>
      <c r="S14" s="656">
        <v>5</v>
      </c>
      <c r="T14" s="656">
        <v>3</v>
      </c>
      <c r="U14" s="656">
        <v>125</v>
      </c>
      <c r="V14" s="656">
        <v>25</v>
      </c>
      <c r="W14" s="656">
        <v>19</v>
      </c>
      <c r="X14" s="656">
        <v>15557</v>
      </c>
      <c r="Y14" s="657"/>
    </row>
    <row r="15" spans="1:25" s="112" customFormat="1">
      <c r="A15" s="419" t="s">
        <v>4</v>
      </c>
      <c r="B15" s="419" t="s">
        <v>4</v>
      </c>
      <c r="C15" s="420" t="s">
        <v>37</v>
      </c>
      <c r="D15" s="419" t="s">
        <v>21</v>
      </c>
      <c r="E15" s="420" t="s">
        <v>1552</v>
      </c>
      <c r="F15" s="419" t="s">
        <v>1128</v>
      </c>
      <c r="G15" s="419" t="s">
        <v>1414</v>
      </c>
      <c r="H15" s="419" t="s">
        <v>1406</v>
      </c>
      <c r="I15" s="419" t="s">
        <v>49</v>
      </c>
      <c r="J15" s="419" t="s">
        <v>666</v>
      </c>
      <c r="K15" s="419" t="s">
        <v>1407</v>
      </c>
      <c r="L15" s="419">
        <v>2015</v>
      </c>
      <c r="M15" s="419">
        <v>423</v>
      </c>
      <c r="N15" s="421">
        <v>17</v>
      </c>
      <c r="O15" s="419" t="s">
        <v>1408</v>
      </c>
      <c r="P15" s="656">
        <v>620</v>
      </c>
      <c r="Q15" s="656">
        <v>21</v>
      </c>
      <c r="R15" s="654">
        <f t="shared" si="0"/>
        <v>123.52941176470588</v>
      </c>
      <c r="S15" s="656">
        <v>385</v>
      </c>
      <c r="T15" s="656">
        <v>23</v>
      </c>
      <c r="U15" s="656">
        <v>4551</v>
      </c>
      <c r="V15" s="656">
        <v>28</v>
      </c>
      <c r="W15" s="656">
        <v>1</v>
      </c>
      <c r="X15" s="656">
        <v>2385</v>
      </c>
      <c r="Y15" s="657"/>
    </row>
    <row r="16" spans="1:25" s="112" customFormat="1">
      <c r="A16" s="419" t="s">
        <v>4</v>
      </c>
      <c r="B16" s="419" t="s">
        <v>4</v>
      </c>
      <c r="C16" s="420" t="s">
        <v>37</v>
      </c>
      <c r="D16" s="419" t="s">
        <v>21</v>
      </c>
      <c r="E16" s="420" t="s">
        <v>1675</v>
      </c>
      <c r="F16" s="419" t="s">
        <v>1128</v>
      </c>
      <c r="G16" s="419" t="s">
        <v>1415</v>
      </c>
      <c r="H16" s="419" t="s">
        <v>1406</v>
      </c>
      <c r="I16" s="419" t="s">
        <v>49</v>
      </c>
      <c r="J16" s="419" t="s">
        <v>666</v>
      </c>
      <c r="K16" s="419" t="s">
        <v>1407</v>
      </c>
      <c r="L16" s="419">
        <v>2015</v>
      </c>
      <c r="M16" s="419">
        <v>47</v>
      </c>
      <c r="N16" s="421">
        <v>12</v>
      </c>
      <c r="O16" s="419" t="s">
        <v>1408</v>
      </c>
      <c r="P16" s="656">
        <v>80</v>
      </c>
      <c r="Q16" s="656">
        <v>24</v>
      </c>
      <c r="R16" s="654">
        <f t="shared" si="0"/>
        <v>200</v>
      </c>
      <c r="S16" s="656">
        <v>5</v>
      </c>
      <c r="T16" s="656">
        <v>2</v>
      </c>
      <c r="U16" s="656">
        <v>80</v>
      </c>
      <c r="V16" s="656">
        <v>24</v>
      </c>
      <c r="W16" s="656">
        <v>12</v>
      </c>
      <c r="X16" s="656">
        <v>30472</v>
      </c>
      <c r="Y16" s="657" t="s">
        <v>2992</v>
      </c>
    </row>
    <row r="17" spans="1:25" s="112" customFormat="1">
      <c r="A17" s="419" t="s">
        <v>4</v>
      </c>
      <c r="B17" s="419" t="s">
        <v>4</v>
      </c>
      <c r="C17" s="420" t="s">
        <v>37</v>
      </c>
      <c r="D17" s="419" t="s">
        <v>21</v>
      </c>
      <c r="E17" s="420" t="s">
        <v>1552</v>
      </c>
      <c r="F17" s="419" t="s">
        <v>1128</v>
      </c>
      <c r="G17" s="419" t="s">
        <v>1416</v>
      </c>
      <c r="H17" s="419" t="s">
        <v>1406</v>
      </c>
      <c r="I17" s="419" t="s">
        <v>49</v>
      </c>
      <c r="J17" s="419" t="s">
        <v>666</v>
      </c>
      <c r="K17" s="419" t="s">
        <v>1407</v>
      </c>
      <c r="L17" s="419">
        <v>2015</v>
      </c>
      <c r="M17" s="419">
        <v>7920</v>
      </c>
      <c r="N17" s="421">
        <v>32</v>
      </c>
      <c r="O17" s="419" t="s">
        <v>1408</v>
      </c>
      <c r="P17" s="656">
        <v>7800</v>
      </c>
      <c r="Q17" s="656">
        <v>43</v>
      </c>
      <c r="R17" s="654">
        <f t="shared" si="0"/>
        <v>134.375</v>
      </c>
      <c r="S17" s="656">
        <v>979</v>
      </c>
      <c r="T17" s="656">
        <v>23</v>
      </c>
      <c r="U17" s="656">
        <v>45057</v>
      </c>
      <c r="V17" s="656">
        <v>49</v>
      </c>
      <c r="W17" s="656">
        <v>2</v>
      </c>
      <c r="X17" s="656">
        <v>2075</v>
      </c>
      <c r="Y17" s="657"/>
    </row>
    <row r="18" spans="1:25" s="112" customFormat="1">
      <c r="A18" s="419" t="s">
        <v>4</v>
      </c>
      <c r="B18" s="419" t="s">
        <v>4</v>
      </c>
      <c r="C18" s="420" t="s">
        <v>37</v>
      </c>
      <c r="D18" s="419" t="s">
        <v>21</v>
      </c>
      <c r="E18" s="420" t="s">
        <v>1676</v>
      </c>
      <c r="F18" s="419" t="s">
        <v>1128</v>
      </c>
      <c r="G18" s="419" t="s">
        <v>1417</v>
      </c>
      <c r="H18" s="419" t="s">
        <v>1406</v>
      </c>
      <c r="I18" s="419" t="s">
        <v>49</v>
      </c>
      <c r="J18" s="419" t="s">
        <v>666</v>
      </c>
      <c r="K18" s="419" t="s">
        <v>1407</v>
      </c>
      <c r="L18" s="419">
        <v>2015</v>
      </c>
      <c r="M18" s="419">
        <v>511</v>
      </c>
      <c r="N18" s="421">
        <v>47</v>
      </c>
      <c r="O18" s="419" t="s">
        <v>1408</v>
      </c>
      <c r="P18" s="656">
        <v>783</v>
      </c>
      <c r="Q18" s="656">
        <v>66</v>
      </c>
      <c r="R18" s="654">
        <f t="shared" si="0"/>
        <v>140.42553191489361</v>
      </c>
      <c r="S18" s="656">
        <v>53</v>
      </c>
      <c r="T18" s="656">
        <v>21</v>
      </c>
      <c r="U18" s="656">
        <v>1207</v>
      </c>
      <c r="V18" s="656">
        <v>66</v>
      </c>
      <c r="W18" s="656">
        <v>12</v>
      </c>
      <c r="X18" s="656">
        <v>35521</v>
      </c>
      <c r="Y18" s="657"/>
    </row>
    <row r="19" spans="1:25" s="112" customFormat="1">
      <c r="A19" s="419" t="s">
        <v>4</v>
      </c>
      <c r="B19" s="419" t="s">
        <v>4</v>
      </c>
      <c r="C19" s="420" t="s">
        <v>37</v>
      </c>
      <c r="D19" s="419" t="s">
        <v>21</v>
      </c>
      <c r="E19" s="420" t="s">
        <v>1552</v>
      </c>
      <c r="F19" s="419" t="s">
        <v>1128</v>
      </c>
      <c r="G19" s="419" t="s">
        <v>1418</v>
      </c>
      <c r="H19" s="419" t="s">
        <v>1406</v>
      </c>
      <c r="I19" s="419" t="s">
        <v>49</v>
      </c>
      <c r="J19" s="419" t="s">
        <v>666</v>
      </c>
      <c r="K19" s="419" t="s">
        <v>1407</v>
      </c>
      <c r="L19" s="419">
        <v>2015</v>
      </c>
      <c r="M19" s="419">
        <v>8612</v>
      </c>
      <c r="N19" s="421">
        <v>75</v>
      </c>
      <c r="O19" s="419" t="s">
        <v>1408</v>
      </c>
      <c r="P19" s="656">
        <v>7420</v>
      </c>
      <c r="Q19" s="656">
        <v>87</v>
      </c>
      <c r="R19" s="654">
        <f t="shared" si="0"/>
        <v>115.99999999999999</v>
      </c>
      <c r="S19" s="656">
        <v>916</v>
      </c>
      <c r="T19" s="656">
        <v>51</v>
      </c>
      <c r="U19" s="656">
        <v>21794</v>
      </c>
      <c r="V19" s="656">
        <v>126</v>
      </c>
      <c r="W19" s="656">
        <v>25</v>
      </c>
      <c r="X19" s="656">
        <v>9347</v>
      </c>
      <c r="Y19" s="657"/>
    </row>
    <row r="20" spans="1:25" s="112" customFormat="1">
      <c r="A20" s="419" t="s">
        <v>4</v>
      </c>
      <c r="B20" s="419" t="s">
        <v>4</v>
      </c>
      <c r="C20" s="420" t="s">
        <v>37</v>
      </c>
      <c r="D20" s="419" t="s">
        <v>21</v>
      </c>
      <c r="E20" s="420" t="s">
        <v>1552</v>
      </c>
      <c r="F20" s="419" t="s">
        <v>1128</v>
      </c>
      <c r="G20" s="419" t="s">
        <v>1419</v>
      </c>
      <c r="H20" s="419" t="s">
        <v>1406</v>
      </c>
      <c r="I20" s="419" t="s">
        <v>49</v>
      </c>
      <c r="J20" s="419" t="s">
        <v>666</v>
      </c>
      <c r="K20" s="419" t="s">
        <v>1407</v>
      </c>
      <c r="L20" s="419">
        <v>2015</v>
      </c>
      <c r="M20" s="419">
        <v>1187</v>
      </c>
      <c r="N20" s="421">
        <v>63</v>
      </c>
      <c r="O20" s="419" t="s">
        <v>1408</v>
      </c>
      <c r="P20" s="656">
        <v>1282</v>
      </c>
      <c r="Q20" s="656">
        <v>103</v>
      </c>
      <c r="R20" s="654">
        <f t="shared" si="0"/>
        <v>163.49206349206349</v>
      </c>
      <c r="S20" s="656">
        <v>27</v>
      </c>
      <c r="T20" s="656">
        <v>18</v>
      </c>
      <c r="U20" s="656">
        <v>4356</v>
      </c>
      <c r="V20" s="656">
        <v>105</v>
      </c>
      <c r="W20" s="656">
        <v>19</v>
      </c>
      <c r="X20" s="656">
        <v>20018</v>
      </c>
      <c r="Y20" s="657"/>
    </row>
    <row r="21" spans="1:25" s="112" customFormat="1">
      <c r="A21" s="419" t="s">
        <v>4</v>
      </c>
      <c r="B21" s="419" t="s">
        <v>4</v>
      </c>
      <c r="C21" s="420" t="s">
        <v>37</v>
      </c>
      <c r="D21" s="419" t="s">
        <v>21</v>
      </c>
      <c r="E21" s="420" t="s">
        <v>1675</v>
      </c>
      <c r="F21" s="419" t="s">
        <v>1128</v>
      </c>
      <c r="G21" s="419" t="s">
        <v>1420</v>
      </c>
      <c r="H21" s="419" t="s">
        <v>1406</v>
      </c>
      <c r="I21" s="419" t="s">
        <v>49</v>
      </c>
      <c r="J21" s="419" t="s">
        <v>666</v>
      </c>
      <c r="K21" s="419" t="s">
        <v>1407</v>
      </c>
      <c r="L21" s="419">
        <v>2015</v>
      </c>
      <c r="M21" s="419">
        <v>132</v>
      </c>
      <c r="N21" s="421">
        <v>19</v>
      </c>
      <c r="O21" s="419" t="s">
        <v>1408</v>
      </c>
      <c r="P21" s="656">
        <v>242</v>
      </c>
      <c r="Q21" s="656">
        <v>24</v>
      </c>
      <c r="R21" s="654">
        <f t="shared" si="0"/>
        <v>126.31578947368421</v>
      </c>
      <c r="S21" s="656">
        <v>14</v>
      </c>
      <c r="T21" s="656">
        <v>11</v>
      </c>
      <c r="U21" s="656">
        <v>311</v>
      </c>
      <c r="V21" s="656">
        <v>24</v>
      </c>
      <c r="W21" s="656">
        <v>25</v>
      </c>
      <c r="X21" s="656">
        <v>20518</v>
      </c>
      <c r="Y21" s="657"/>
    </row>
    <row r="22" spans="1:25" s="112" customFormat="1">
      <c r="A22" s="419" t="s">
        <v>4</v>
      </c>
      <c r="B22" s="419" t="s">
        <v>4</v>
      </c>
      <c r="C22" s="420" t="s">
        <v>37</v>
      </c>
      <c r="D22" s="419" t="s">
        <v>21</v>
      </c>
      <c r="E22" s="420" t="s">
        <v>1552</v>
      </c>
      <c r="F22" s="419" t="s">
        <v>1128</v>
      </c>
      <c r="G22" s="419" t="s">
        <v>1421</v>
      </c>
      <c r="H22" s="419" t="s">
        <v>1406</v>
      </c>
      <c r="I22" s="419" t="s">
        <v>49</v>
      </c>
      <c r="J22" s="419" t="s">
        <v>666</v>
      </c>
      <c r="K22" s="419" t="s">
        <v>1407</v>
      </c>
      <c r="L22" s="419">
        <v>2015</v>
      </c>
      <c r="M22" s="419">
        <v>1273</v>
      </c>
      <c r="N22" s="421">
        <v>43</v>
      </c>
      <c r="O22" s="419" t="s">
        <v>1408</v>
      </c>
      <c r="P22" s="656">
        <v>1045</v>
      </c>
      <c r="Q22" s="656">
        <v>54</v>
      </c>
      <c r="R22" s="654">
        <f t="shared" si="0"/>
        <v>125.58139534883721</v>
      </c>
      <c r="S22" s="656">
        <v>39</v>
      </c>
      <c r="T22" s="656">
        <v>10</v>
      </c>
      <c r="U22" s="656">
        <v>1307</v>
      </c>
      <c r="V22" s="656">
        <v>60</v>
      </c>
      <c r="W22" s="656">
        <v>20</v>
      </c>
      <c r="X22" s="656">
        <v>3755</v>
      </c>
      <c r="Y22" s="657"/>
    </row>
    <row r="23" spans="1:25" s="112" customFormat="1">
      <c r="A23" s="419" t="s">
        <v>4</v>
      </c>
      <c r="B23" s="419" t="s">
        <v>4</v>
      </c>
      <c r="C23" s="420" t="s">
        <v>37</v>
      </c>
      <c r="D23" s="419" t="s">
        <v>21</v>
      </c>
      <c r="E23" s="420" t="s">
        <v>1552</v>
      </c>
      <c r="F23" s="419" t="s">
        <v>1128</v>
      </c>
      <c r="G23" s="419" t="s">
        <v>1422</v>
      </c>
      <c r="H23" s="419" t="s">
        <v>1406</v>
      </c>
      <c r="I23" s="419" t="s">
        <v>49</v>
      </c>
      <c r="J23" s="419" t="s">
        <v>666</v>
      </c>
      <c r="K23" s="419" t="s">
        <v>1407</v>
      </c>
      <c r="L23" s="419">
        <v>2015</v>
      </c>
      <c r="M23" s="419">
        <v>292</v>
      </c>
      <c r="N23" s="421">
        <v>19</v>
      </c>
      <c r="O23" s="419" t="s">
        <v>1408</v>
      </c>
      <c r="P23" s="656">
        <v>97</v>
      </c>
      <c r="Q23" s="656">
        <v>4</v>
      </c>
      <c r="R23" s="654">
        <f t="shared" si="0"/>
        <v>21.052631578947366</v>
      </c>
      <c r="S23" s="656">
        <v>11</v>
      </c>
      <c r="T23" s="656">
        <v>2</v>
      </c>
      <c r="U23" s="656">
        <v>162</v>
      </c>
      <c r="V23" s="656">
        <v>4</v>
      </c>
      <c r="W23" s="656">
        <v>1</v>
      </c>
      <c r="X23" s="656">
        <v>343</v>
      </c>
      <c r="Y23" s="657" t="s">
        <v>2993</v>
      </c>
    </row>
    <row r="24" spans="1:25" s="112" customFormat="1">
      <c r="A24" s="419" t="s">
        <v>4</v>
      </c>
      <c r="B24" s="419" t="s">
        <v>4</v>
      </c>
      <c r="C24" s="420" t="s">
        <v>37</v>
      </c>
      <c r="D24" s="419" t="s">
        <v>21</v>
      </c>
      <c r="E24" s="420" t="s">
        <v>1552</v>
      </c>
      <c r="F24" s="419" t="s">
        <v>1128</v>
      </c>
      <c r="G24" s="419" t="s">
        <v>1423</v>
      </c>
      <c r="H24" s="419" t="s">
        <v>1406</v>
      </c>
      <c r="I24" s="419" t="s">
        <v>49</v>
      </c>
      <c r="J24" s="419" t="s">
        <v>666</v>
      </c>
      <c r="K24" s="419" t="s">
        <v>1407</v>
      </c>
      <c r="L24" s="419">
        <v>2015</v>
      </c>
      <c r="M24" s="419">
        <v>2818</v>
      </c>
      <c r="N24" s="421">
        <v>39</v>
      </c>
      <c r="O24" s="419" t="s">
        <v>1408</v>
      </c>
      <c r="P24" s="656">
        <v>2798</v>
      </c>
      <c r="Q24" s="656">
        <v>58</v>
      </c>
      <c r="R24" s="654">
        <f t="shared" si="0"/>
        <v>148.71794871794873</v>
      </c>
      <c r="S24" s="656">
        <v>40</v>
      </c>
      <c r="T24" s="656">
        <v>19</v>
      </c>
      <c r="U24" s="656">
        <v>4534</v>
      </c>
      <c r="V24" s="656">
        <v>71</v>
      </c>
      <c r="W24" s="656">
        <v>35</v>
      </c>
      <c r="X24" s="656">
        <v>14920</v>
      </c>
      <c r="Y24" s="657"/>
    </row>
    <row r="25" spans="1:25" s="112" customFormat="1">
      <c r="A25" s="419" t="s">
        <v>4</v>
      </c>
      <c r="B25" s="419" t="s">
        <v>4</v>
      </c>
      <c r="C25" s="420" t="s">
        <v>37</v>
      </c>
      <c r="D25" s="419" t="s">
        <v>21</v>
      </c>
      <c r="E25" s="420" t="s">
        <v>1552</v>
      </c>
      <c r="F25" s="419" t="s">
        <v>1128</v>
      </c>
      <c r="G25" s="419" t="s">
        <v>1424</v>
      </c>
      <c r="H25" s="419" t="s">
        <v>1406</v>
      </c>
      <c r="I25" s="419" t="s">
        <v>49</v>
      </c>
      <c r="J25" s="419" t="s">
        <v>666</v>
      </c>
      <c r="K25" s="419" t="s">
        <v>1407</v>
      </c>
      <c r="L25" s="419">
        <v>2015</v>
      </c>
      <c r="M25" s="419">
        <v>558</v>
      </c>
      <c r="N25" s="421">
        <v>12</v>
      </c>
      <c r="O25" s="419" t="s">
        <v>1408</v>
      </c>
      <c r="P25" s="656">
        <v>217</v>
      </c>
      <c r="Q25" s="656">
        <v>10</v>
      </c>
      <c r="R25" s="654">
        <f t="shared" si="0"/>
        <v>83.333333333333343</v>
      </c>
      <c r="S25" s="656">
        <v>26</v>
      </c>
      <c r="T25" s="656" t="s">
        <v>286</v>
      </c>
      <c r="U25" s="656">
        <v>355</v>
      </c>
      <c r="V25" s="656" t="s">
        <v>286</v>
      </c>
      <c r="W25" s="656">
        <v>1</v>
      </c>
      <c r="X25" s="656">
        <v>3359</v>
      </c>
      <c r="Y25" s="657" t="s">
        <v>2994</v>
      </c>
    </row>
    <row r="26" spans="1:25" s="112" customFormat="1">
      <c r="A26" s="419" t="s">
        <v>4</v>
      </c>
      <c r="B26" s="419" t="s">
        <v>4</v>
      </c>
      <c r="C26" s="420" t="s">
        <v>37</v>
      </c>
      <c r="D26" s="419" t="s">
        <v>21</v>
      </c>
      <c r="E26" s="420" t="s">
        <v>286</v>
      </c>
      <c r="F26" s="419" t="s">
        <v>1128</v>
      </c>
      <c r="G26" s="419" t="s">
        <v>1425</v>
      </c>
      <c r="H26" s="419" t="s">
        <v>1406</v>
      </c>
      <c r="I26" s="419" t="s">
        <v>286</v>
      </c>
      <c r="J26" s="419" t="s">
        <v>286</v>
      </c>
      <c r="K26" s="419" t="s">
        <v>286</v>
      </c>
      <c r="L26" s="419">
        <v>2015</v>
      </c>
      <c r="M26" s="419">
        <v>19896</v>
      </c>
      <c r="N26" s="419">
        <v>0</v>
      </c>
      <c r="O26" s="419" t="s">
        <v>1426</v>
      </c>
      <c r="P26" s="656">
        <v>18060</v>
      </c>
      <c r="Q26" s="656">
        <v>0</v>
      </c>
      <c r="R26" s="654" t="s">
        <v>286</v>
      </c>
      <c r="S26" s="656">
        <v>4040</v>
      </c>
      <c r="T26" s="656">
        <v>0</v>
      </c>
      <c r="U26" s="656">
        <v>318858</v>
      </c>
      <c r="V26" s="656">
        <v>0</v>
      </c>
      <c r="W26" s="656">
        <v>0</v>
      </c>
      <c r="X26" s="656">
        <v>0</v>
      </c>
      <c r="Y26" s="657"/>
    </row>
    <row r="27" spans="1:25" s="112" customFormat="1">
      <c r="A27" s="419" t="s">
        <v>4</v>
      </c>
      <c r="B27" s="419" t="s">
        <v>4</v>
      </c>
      <c r="C27" s="420" t="s">
        <v>37</v>
      </c>
      <c r="D27" s="419" t="s">
        <v>21</v>
      </c>
      <c r="E27" s="420" t="s">
        <v>1730</v>
      </c>
      <c r="F27" s="419" t="s">
        <v>1701</v>
      </c>
      <c r="G27" s="419" t="s">
        <v>1702</v>
      </c>
      <c r="H27" s="419" t="s">
        <v>1703</v>
      </c>
      <c r="I27" s="419" t="s">
        <v>49</v>
      </c>
      <c r="J27" s="419" t="s">
        <v>666</v>
      </c>
      <c r="K27" s="419" t="s">
        <v>1704</v>
      </c>
      <c r="L27" s="419" t="s">
        <v>673</v>
      </c>
      <c r="M27" s="419">
        <v>131</v>
      </c>
      <c r="N27" s="419">
        <v>24</v>
      </c>
      <c r="O27" s="419" t="s">
        <v>1705</v>
      </c>
      <c r="P27" s="656">
        <v>118</v>
      </c>
      <c r="Q27" s="656">
        <v>32</v>
      </c>
      <c r="R27" s="654">
        <f t="shared" si="0"/>
        <v>133.33333333333331</v>
      </c>
      <c r="S27" s="656">
        <v>7</v>
      </c>
      <c r="T27" s="656">
        <v>7</v>
      </c>
      <c r="U27" s="656">
        <v>307</v>
      </c>
      <c r="V27" s="656">
        <v>32</v>
      </c>
      <c r="W27" s="656">
        <v>45</v>
      </c>
      <c r="X27" s="656">
        <v>24607</v>
      </c>
      <c r="Y27" s="657"/>
    </row>
    <row r="28" spans="1:25" s="112" customFormat="1">
      <c r="A28" s="419" t="s">
        <v>4</v>
      </c>
      <c r="B28" s="419" t="s">
        <v>4</v>
      </c>
      <c r="C28" s="420" t="s">
        <v>37</v>
      </c>
      <c r="D28" s="419" t="s">
        <v>21</v>
      </c>
      <c r="E28" s="420" t="s">
        <v>1517</v>
      </c>
      <c r="F28" s="419" t="s">
        <v>1701</v>
      </c>
      <c r="G28" s="419" t="s">
        <v>1706</v>
      </c>
      <c r="H28" s="419" t="s">
        <v>1703</v>
      </c>
      <c r="I28" s="419" t="s">
        <v>49</v>
      </c>
      <c r="J28" s="419" t="s">
        <v>666</v>
      </c>
      <c r="K28" s="419" t="s">
        <v>1704</v>
      </c>
      <c r="L28" s="419" t="s">
        <v>673</v>
      </c>
      <c r="M28" s="419">
        <v>135</v>
      </c>
      <c r="N28" s="419">
        <v>9</v>
      </c>
      <c r="O28" s="419" t="s">
        <v>1705</v>
      </c>
      <c r="P28" s="656">
        <v>103</v>
      </c>
      <c r="Q28" s="656">
        <v>2</v>
      </c>
      <c r="R28" s="654">
        <f>Q28/N28*100</f>
        <v>22.222222222222221</v>
      </c>
      <c r="S28" s="656">
        <v>2</v>
      </c>
      <c r="T28" s="656">
        <v>1</v>
      </c>
      <c r="U28" s="656">
        <v>117</v>
      </c>
      <c r="V28" s="656">
        <v>2</v>
      </c>
      <c r="W28" s="656">
        <v>10</v>
      </c>
      <c r="X28" s="656">
        <v>1322</v>
      </c>
      <c r="Y28" s="657" t="s">
        <v>2998</v>
      </c>
    </row>
    <row r="29" spans="1:25" s="112" customFormat="1">
      <c r="A29" s="419" t="s">
        <v>4</v>
      </c>
      <c r="B29" s="419" t="s">
        <v>4</v>
      </c>
      <c r="C29" s="420" t="s">
        <v>37</v>
      </c>
      <c r="D29" s="419" t="s">
        <v>21</v>
      </c>
      <c r="E29" s="420" t="s">
        <v>1552</v>
      </c>
      <c r="F29" s="419" t="s">
        <v>1701</v>
      </c>
      <c r="G29" s="419" t="s">
        <v>1707</v>
      </c>
      <c r="H29" s="419" t="s">
        <v>1703</v>
      </c>
      <c r="I29" s="419" t="s">
        <v>49</v>
      </c>
      <c r="J29" s="419" t="s">
        <v>666</v>
      </c>
      <c r="K29" s="419" t="s">
        <v>1704</v>
      </c>
      <c r="L29" s="419" t="s">
        <v>673</v>
      </c>
      <c r="M29" s="419">
        <v>165</v>
      </c>
      <c r="N29" s="419">
        <v>20</v>
      </c>
      <c r="O29" s="419" t="s">
        <v>1705</v>
      </c>
      <c r="P29" s="656">
        <v>159</v>
      </c>
      <c r="Q29" s="656">
        <v>20</v>
      </c>
      <c r="R29" s="654">
        <f t="shared" si="0"/>
        <v>100</v>
      </c>
      <c r="S29" s="656">
        <v>2</v>
      </c>
      <c r="T29" s="656">
        <v>2</v>
      </c>
      <c r="U29" s="656">
        <v>274</v>
      </c>
      <c r="V29" s="656">
        <v>25</v>
      </c>
      <c r="W29" s="656">
        <v>30</v>
      </c>
      <c r="X29" s="656">
        <v>12675</v>
      </c>
      <c r="Y29" s="657" t="s">
        <v>2998</v>
      </c>
    </row>
    <row r="30" spans="1:25" s="112" customFormat="1">
      <c r="A30" s="419" t="s">
        <v>4</v>
      </c>
      <c r="B30" s="419" t="s">
        <v>4</v>
      </c>
      <c r="C30" s="420" t="s">
        <v>37</v>
      </c>
      <c r="D30" s="419" t="s">
        <v>21</v>
      </c>
      <c r="E30" s="420" t="s">
        <v>1729</v>
      </c>
      <c r="F30" s="419" t="s">
        <v>1701</v>
      </c>
      <c r="G30" s="419" t="s">
        <v>1708</v>
      </c>
      <c r="H30" s="419" t="s">
        <v>1703</v>
      </c>
      <c r="I30" s="419" t="s">
        <v>49</v>
      </c>
      <c r="J30" s="419" t="s">
        <v>666</v>
      </c>
      <c r="K30" s="419" t="s">
        <v>1704</v>
      </c>
      <c r="L30" s="419" t="s">
        <v>673</v>
      </c>
      <c r="M30" s="419">
        <v>690</v>
      </c>
      <c r="N30" s="419">
        <v>182</v>
      </c>
      <c r="O30" s="419" t="s">
        <v>1709</v>
      </c>
      <c r="P30" s="656">
        <v>573</v>
      </c>
      <c r="Q30" s="656">
        <v>183</v>
      </c>
      <c r="R30" s="654">
        <f t="shared" si="0"/>
        <v>100.54945054945054</v>
      </c>
      <c r="S30" s="656">
        <v>145</v>
      </c>
      <c r="T30" s="656">
        <v>126</v>
      </c>
      <c r="U30" s="656">
        <v>5284</v>
      </c>
      <c r="V30" s="656">
        <v>705</v>
      </c>
      <c r="W30" s="656">
        <v>28</v>
      </c>
      <c r="X30" s="656">
        <v>112697</v>
      </c>
      <c r="Y30" s="657"/>
    </row>
    <row r="31" spans="1:25" s="112" customFormat="1">
      <c r="A31" s="419" t="s">
        <v>4</v>
      </c>
      <c r="B31" s="419" t="s">
        <v>4</v>
      </c>
      <c r="C31" s="420" t="s">
        <v>37</v>
      </c>
      <c r="D31" s="419" t="s">
        <v>21</v>
      </c>
      <c r="E31" s="420" t="s">
        <v>1729</v>
      </c>
      <c r="F31" s="419" t="s">
        <v>1701</v>
      </c>
      <c r="G31" s="419" t="s">
        <v>1710</v>
      </c>
      <c r="H31" s="419" t="s">
        <v>1703</v>
      </c>
      <c r="I31" s="419" t="s">
        <v>49</v>
      </c>
      <c r="J31" s="419" t="s">
        <v>666</v>
      </c>
      <c r="K31" s="419" t="s">
        <v>1704</v>
      </c>
      <c r="L31" s="419" t="s">
        <v>673</v>
      </c>
      <c r="M31" s="419">
        <v>1335</v>
      </c>
      <c r="N31" s="419">
        <v>132</v>
      </c>
      <c r="O31" s="419" t="s">
        <v>1709</v>
      </c>
      <c r="P31" s="656">
        <v>1396</v>
      </c>
      <c r="Q31" s="656">
        <v>152</v>
      </c>
      <c r="R31" s="654">
        <f t="shared" si="0"/>
        <v>115.15151515151516</v>
      </c>
      <c r="S31" s="656">
        <v>97</v>
      </c>
      <c r="T31" s="656">
        <v>47</v>
      </c>
      <c r="U31" s="656">
        <v>5148</v>
      </c>
      <c r="V31" s="656">
        <v>249</v>
      </c>
      <c r="W31" s="656">
        <v>66</v>
      </c>
      <c r="X31" s="656">
        <v>23767</v>
      </c>
      <c r="Y31" s="657"/>
    </row>
    <row r="32" spans="1:25" s="112" customFormat="1">
      <c r="A32" s="419" t="s">
        <v>4</v>
      </c>
      <c r="B32" s="419" t="s">
        <v>4</v>
      </c>
      <c r="C32" s="420" t="s">
        <v>37</v>
      </c>
      <c r="D32" s="419" t="s">
        <v>21</v>
      </c>
      <c r="E32" s="420" t="s">
        <v>1729</v>
      </c>
      <c r="F32" s="419" t="s">
        <v>1701</v>
      </c>
      <c r="G32" s="419" t="s">
        <v>1711</v>
      </c>
      <c r="H32" s="419" t="s">
        <v>1712</v>
      </c>
      <c r="I32" s="419" t="s">
        <v>49</v>
      </c>
      <c r="J32" s="419" t="s">
        <v>666</v>
      </c>
      <c r="K32" s="419" t="s">
        <v>1704</v>
      </c>
      <c r="L32" s="419" t="s">
        <v>673</v>
      </c>
      <c r="M32" s="419">
        <v>215</v>
      </c>
      <c r="N32" s="419">
        <v>0</v>
      </c>
      <c r="O32" s="419"/>
      <c r="P32" s="656">
        <v>158</v>
      </c>
      <c r="Q32" s="656">
        <v>0</v>
      </c>
      <c r="R32" s="654" t="s">
        <v>286</v>
      </c>
      <c r="S32" s="656">
        <v>19</v>
      </c>
      <c r="T32" s="656">
        <v>0</v>
      </c>
      <c r="U32" s="656">
        <v>225</v>
      </c>
      <c r="V32" s="656">
        <v>0</v>
      </c>
      <c r="W32" s="656">
        <v>0</v>
      </c>
      <c r="X32" s="656">
        <v>0</v>
      </c>
      <c r="Y32" s="657"/>
    </row>
    <row r="33" spans="1:25" s="112" customFormat="1">
      <c r="A33" s="419" t="s">
        <v>4</v>
      </c>
      <c r="B33" s="419" t="s">
        <v>4</v>
      </c>
      <c r="C33" s="420" t="s">
        <v>37</v>
      </c>
      <c r="D33" s="419" t="s">
        <v>21</v>
      </c>
      <c r="E33" s="420" t="s">
        <v>1552</v>
      </c>
      <c r="F33" s="419" t="s">
        <v>1153</v>
      </c>
      <c r="G33" s="419" t="s">
        <v>1427</v>
      </c>
      <c r="H33" s="419" t="s">
        <v>1428</v>
      </c>
      <c r="I33" s="419" t="s">
        <v>1429</v>
      </c>
      <c r="J33" s="419" t="s">
        <v>666</v>
      </c>
      <c r="K33" s="419" t="s">
        <v>1407</v>
      </c>
      <c r="L33" s="419">
        <v>2015</v>
      </c>
      <c r="M33" s="419">
        <v>13301</v>
      </c>
      <c r="N33" s="419">
        <v>100</v>
      </c>
      <c r="O33" s="419" t="s">
        <v>1430</v>
      </c>
      <c r="P33" s="656">
        <v>10319</v>
      </c>
      <c r="Q33" s="656">
        <v>75</v>
      </c>
      <c r="R33" s="654">
        <f t="shared" si="0"/>
        <v>75</v>
      </c>
      <c r="S33" s="656">
        <v>69</v>
      </c>
      <c r="T33" s="656">
        <v>21</v>
      </c>
      <c r="U33" s="656">
        <v>10319</v>
      </c>
      <c r="V33" s="656">
        <v>75</v>
      </c>
      <c r="W33" s="656">
        <v>74</v>
      </c>
      <c r="X33" s="656">
        <v>78268</v>
      </c>
      <c r="Y33" s="657" t="s">
        <v>2995</v>
      </c>
    </row>
    <row r="34" spans="1:25" s="112" customFormat="1">
      <c r="A34" s="419" t="s">
        <v>4</v>
      </c>
      <c r="B34" s="419" t="s">
        <v>4</v>
      </c>
      <c r="C34" s="420" t="s">
        <v>37</v>
      </c>
      <c r="D34" s="419" t="s">
        <v>21</v>
      </c>
      <c r="E34" s="420" t="s">
        <v>1552</v>
      </c>
      <c r="F34" s="419" t="s">
        <v>1153</v>
      </c>
      <c r="G34" s="419" t="s">
        <v>1431</v>
      </c>
      <c r="H34" s="419" t="s">
        <v>1428</v>
      </c>
      <c r="I34" s="419" t="s">
        <v>1429</v>
      </c>
      <c r="J34" s="419" t="s">
        <v>666</v>
      </c>
      <c r="K34" s="419" t="s">
        <v>1407</v>
      </c>
      <c r="L34" s="419">
        <v>2015</v>
      </c>
      <c r="M34" s="419">
        <v>21782</v>
      </c>
      <c r="N34" s="419">
        <v>54</v>
      </c>
      <c r="O34" s="419" t="s">
        <v>1430</v>
      </c>
      <c r="P34" s="656">
        <v>20742</v>
      </c>
      <c r="Q34" s="656">
        <v>73</v>
      </c>
      <c r="R34" s="654">
        <f t="shared" si="0"/>
        <v>135.18518518518519</v>
      </c>
      <c r="S34" s="656">
        <v>124</v>
      </c>
      <c r="T34" s="656">
        <v>60</v>
      </c>
      <c r="U34" s="656">
        <v>20742</v>
      </c>
      <c r="V34" s="656">
        <v>73</v>
      </c>
      <c r="W34" s="656">
        <v>88</v>
      </c>
      <c r="X34" s="656">
        <v>75818</v>
      </c>
      <c r="Y34" s="657"/>
    </row>
    <row r="35" spans="1:25" s="112" customFormat="1">
      <c r="A35" s="419" t="s">
        <v>4</v>
      </c>
      <c r="B35" s="419" t="s">
        <v>4</v>
      </c>
      <c r="C35" s="420" t="s">
        <v>37</v>
      </c>
      <c r="D35" s="419" t="s">
        <v>21</v>
      </c>
      <c r="E35" s="420" t="s">
        <v>1552</v>
      </c>
      <c r="F35" s="419" t="s">
        <v>1153</v>
      </c>
      <c r="G35" s="419" t="s">
        <v>1432</v>
      </c>
      <c r="H35" s="419" t="s">
        <v>1428</v>
      </c>
      <c r="I35" s="419" t="s">
        <v>1429</v>
      </c>
      <c r="J35" s="419" t="s">
        <v>666</v>
      </c>
      <c r="K35" s="419" t="s">
        <v>1407</v>
      </c>
      <c r="L35" s="419">
        <v>2015</v>
      </c>
      <c r="M35" s="419">
        <v>16143</v>
      </c>
      <c r="N35" s="419">
        <v>4</v>
      </c>
      <c r="O35" s="419" t="s">
        <v>1430</v>
      </c>
      <c r="P35" s="656">
        <v>19075</v>
      </c>
      <c r="Q35" s="656">
        <v>0</v>
      </c>
      <c r="R35" s="654">
        <f t="shared" si="0"/>
        <v>0</v>
      </c>
      <c r="S35" s="656">
        <v>603</v>
      </c>
      <c r="T35" s="656">
        <v>0</v>
      </c>
      <c r="U35" s="656">
        <v>19075</v>
      </c>
      <c r="V35" s="656">
        <v>0</v>
      </c>
      <c r="W35" s="656">
        <v>0</v>
      </c>
      <c r="X35" s="656">
        <v>0</v>
      </c>
      <c r="Y35" s="657" t="s">
        <v>2996</v>
      </c>
    </row>
    <row r="36" spans="1:25" s="112" customFormat="1">
      <c r="A36" s="419" t="s">
        <v>4</v>
      </c>
      <c r="B36" s="419" t="s">
        <v>4</v>
      </c>
      <c r="C36" s="420" t="s">
        <v>37</v>
      </c>
      <c r="D36" s="419" t="s">
        <v>21</v>
      </c>
      <c r="E36" s="420" t="s">
        <v>1552</v>
      </c>
      <c r="F36" s="419" t="s">
        <v>1153</v>
      </c>
      <c r="G36" s="419" t="s">
        <v>1433</v>
      </c>
      <c r="H36" s="419" t="s">
        <v>1428</v>
      </c>
      <c r="I36" s="419" t="s">
        <v>1429</v>
      </c>
      <c r="J36" s="419" t="s">
        <v>666</v>
      </c>
      <c r="K36" s="419" t="s">
        <v>1407</v>
      </c>
      <c r="L36" s="419">
        <v>2015</v>
      </c>
      <c r="M36" s="419">
        <v>9782</v>
      </c>
      <c r="N36" s="419">
        <v>36</v>
      </c>
      <c r="O36" s="419" t="s">
        <v>1430</v>
      </c>
      <c r="P36" s="656">
        <v>6799</v>
      </c>
      <c r="Q36" s="656">
        <v>27</v>
      </c>
      <c r="R36" s="654">
        <f t="shared" si="0"/>
        <v>75</v>
      </c>
      <c r="S36" s="656">
        <v>92</v>
      </c>
      <c r="T36" s="656">
        <v>27</v>
      </c>
      <c r="U36" s="656">
        <v>6799</v>
      </c>
      <c r="V36" s="656">
        <v>27</v>
      </c>
      <c r="W36" s="656">
        <v>24</v>
      </c>
      <c r="X36" s="656">
        <v>10925</v>
      </c>
      <c r="Y36" s="657" t="s">
        <v>2997</v>
      </c>
    </row>
    <row r="37" spans="1:25" s="112" customFormat="1">
      <c r="A37" s="419" t="s">
        <v>4</v>
      </c>
      <c r="B37" s="419" t="s">
        <v>4</v>
      </c>
      <c r="C37" s="420" t="s">
        <v>37</v>
      </c>
      <c r="D37" s="419" t="s">
        <v>21</v>
      </c>
      <c r="E37" s="420" t="s">
        <v>1552</v>
      </c>
      <c r="F37" s="419" t="s">
        <v>1153</v>
      </c>
      <c r="G37" s="419" t="s">
        <v>1434</v>
      </c>
      <c r="H37" s="419" t="s">
        <v>1428</v>
      </c>
      <c r="I37" s="419" t="s">
        <v>1429</v>
      </c>
      <c r="J37" s="419" t="s">
        <v>666</v>
      </c>
      <c r="K37" s="419" t="s">
        <v>1407</v>
      </c>
      <c r="L37" s="419">
        <v>2015</v>
      </c>
      <c r="M37" s="419">
        <v>6940</v>
      </c>
      <c r="N37" s="419">
        <v>18</v>
      </c>
      <c r="O37" s="419" t="s">
        <v>1430</v>
      </c>
      <c r="P37" s="656">
        <v>5841</v>
      </c>
      <c r="Q37" s="656">
        <v>29</v>
      </c>
      <c r="R37" s="654">
        <f t="shared" si="0"/>
        <v>161.11111111111111</v>
      </c>
      <c r="S37" s="656">
        <v>57</v>
      </c>
      <c r="T37" s="656">
        <v>13</v>
      </c>
      <c r="U37" s="656">
        <v>5841</v>
      </c>
      <c r="V37" s="656">
        <v>29</v>
      </c>
      <c r="W37" s="656">
        <v>46</v>
      </c>
      <c r="X37" s="656">
        <v>6174</v>
      </c>
      <c r="Y37" s="657"/>
    </row>
    <row r="38" spans="1:25" s="112" customFormat="1">
      <c r="A38" s="419" t="s">
        <v>4</v>
      </c>
      <c r="B38" s="419" t="s">
        <v>4</v>
      </c>
      <c r="C38" s="420" t="s">
        <v>37</v>
      </c>
      <c r="D38" s="419" t="s">
        <v>21</v>
      </c>
      <c r="E38" s="420" t="s">
        <v>1675</v>
      </c>
      <c r="F38" s="419" t="s">
        <v>1153</v>
      </c>
      <c r="G38" s="419" t="s">
        <v>1435</v>
      </c>
      <c r="H38" s="419" t="s">
        <v>1428</v>
      </c>
      <c r="I38" s="419" t="s">
        <v>1429</v>
      </c>
      <c r="J38" s="419" t="s">
        <v>666</v>
      </c>
      <c r="K38" s="419" t="s">
        <v>1407</v>
      </c>
      <c r="L38" s="419">
        <v>2015</v>
      </c>
      <c r="M38" s="419">
        <v>353</v>
      </c>
      <c r="N38" s="419">
        <v>10</v>
      </c>
      <c r="O38" s="419" t="s">
        <v>1430</v>
      </c>
      <c r="P38" s="656">
        <v>311</v>
      </c>
      <c r="Q38" s="656">
        <v>11</v>
      </c>
      <c r="R38" s="654">
        <f t="shared" si="0"/>
        <v>110.00000000000001</v>
      </c>
      <c r="S38" s="656">
        <v>14</v>
      </c>
      <c r="T38" s="656">
        <v>7</v>
      </c>
      <c r="U38" s="656">
        <v>311</v>
      </c>
      <c r="V38" s="656">
        <v>11</v>
      </c>
      <c r="W38" s="656">
        <v>62</v>
      </c>
      <c r="X38" s="656">
        <v>92059</v>
      </c>
      <c r="Y38" s="657"/>
    </row>
    <row r="39" spans="1:25" s="112" customFormat="1">
      <c r="A39" s="419" t="s">
        <v>4</v>
      </c>
      <c r="B39" s="419" t="s">
        <v>4</v>
      </c>
      <c r="C39" s="420" t="s">
        <v>37</v>
      </c>
      <c r="D39" s="419" t="s">
        <v>21</v>
      </c>
      <c r="E39" s="420" t="s">
        <v>286</v>
      </c>
      <c r="F39" s="419" t="s">
        <v>1153</v>
      </c>
      <c r="G39" s="419" t="s">
        <v>1436</v>
      </c>
      <c r="H39" s="419" t="s">
        <v>1428</v>
      </c>
      <c r="I39" s="419" t="s">
        <v>286</v>
      </c>
      <c r="J39" s="419" t="s">
        <v>286</v>
      </c>
      <c r="K39" s="419" t="s">
        <v>286</v>
      </c>
      <c r="L39" s="419">
        <v>2015</v>
      </c>
      <c r="M39" s="419">
        <v>423630</v>
      </c>
      <c r="N39" s="419">
        <v>0</v>
      </c>
      <c r="O39" s="419" t="s">
        <v>1437</v>
      </c>
      <c r="P39" s="656">
        <v>386201</v>
      </c>
      <c r="Q39" s="656">
        <v>0</v>
      </c>
      <c r="R39" s="654" t="s">
        <v>286</v>
      </c>
      <c r="S39" s="656">
        <v>4527</v>
      </c>
      <c r="T39" s="656">
        <v>0</v>
      </c>
      <c r="U39" s="656">
        <v>386201</v>
      </c>
      <c r="V39" s="656">
        <v>0</v>
      </c>
      <c r="W39" s="656">
        <v>0</v>
      </c>
      <c r="X39" s="656">
        <v>0</v>
      </c>
      <c r="Y39" s="657"/>
    </row>
    <row r="40" spans="1:25" s="112" customFormat="1">
      <c r="A40" s="419" t="s">
        <v>4</v>
      </c>
      <c r="B40" s="419" t="s">
        <v>4</v>
      </c>
      <c r="C40" s="420" t="s">
        <v>37</v>
      </c>
      <c r="D40" s="419" t="s">
        <v>21</v>
      </c>
      <c r="E40" s="420" t="s">
        <v>1730</v>
      </c>
      <c r="F40" s="419" t="s">
        <v>1713</v>
      </c>
      <c r="G40" s="419" t="s">
        <v>1714</v>
      </c>
      <c r="H40" s="419" t="s">
        <v>1715</v>
      </c>
      <c r="I40" s="419" t="s">
        <v>1317</v>
      </c>
      <c r="J40" s="419" t="s">
        <v>1716</v>
      </c>
      <c r="K40" s="419" t="s">
        <v>1704</v>
      </c>
      <c r="L40" s="419" t="s">
        <v>673</v>
      </c>
      <c r="M40" s="419">
        <v>280</v>
      </c>
      <c r="N40" s="419">
        <v>16</v>
      </c>
      <c r="O40" s="419" t="s">
        <v>1717</v>
      </c>
      <c r="P40" s="656">
        <v>307</v>
      </c>
      <c r="Q40" s="656">
        <v>18</v>
      </c>
      <c r="R40" s="654">
        <f t="shared" si="0"/>
        <v>112.5</v>
      </c>
      <c r="S40" s="656">
        <v>7</v>
      </c>
      <c r="T40" s="656">
        <v>6</v>
      </c>
      <c r="U40" s="656">
        <v>307</v>
      </c>
      <c r="V40" s="656">
        <v>18</v>
      </c>
      <c r="W40" s="656">
        <v>56</v>
      </c>
      <c r="X40" s="656">
        <v>98901</v>
      </c>
      <c r="Y40" s="657"/>
    </row>
    <row r="41" spans="1:25" s="112" customFormat="1">
      <c r="A41" s="419" t="s">
        <v>4</v>
      </c>
      <c r="B41" s="419" t="s">
        <v>4</v>
      </c>
      <c r="C41" s="420" t="s">
        <v>37</v>
      </c>
      <c r="D41" s="419" t="s">
        <v>21</v>
      </c>
      <c r="E41" s="420" t="s">
        <v>1517</v>
      </c>
      <c r="F41" s="419" t="s">
        <v>1713</v>
      </c>
      <c r="G41" s="419" t="s">
        <v>1718</v>
      </c>
      <c r="H41" s="419" t="s">
        <v>1719</v>
      </c>
      <c r="I41" s="419" t="s">
        <v>1317</v>
      </c>
      <c r="J41" s="419" t="s">
        <v>1716</v>
      </c>
      <c r="K41" s="419" t="s">
        <v>1704</v>
      </c>
      <c r="L41" s="419" t="s">
        <v>673</v>
      </c>
      <c r="M41" s="419">
        <v>80</v>
      </c>
      <c r="N41" s="419">
        <v>8</v>
      </c>
      <c r="O41" s="419" t="s">
        <v>1720</v>
      </c>
      <c r="P41" s="656">
        <v>117</v>
      </c>
      <c r="Q41" s="656">
        <v>3</v>
      </c>
      <c r="R41" s="654">
        <f t="shared" si="0"/>
        <v>37.5</v>
      </c>
      <c r="S41" s="656">
        <v>4</v>
      </c>
      <c r="T41" s="656">
        <v>3</v>
      </c>
      <c r="U41" s="656">
        <v>117</v>
      </c>
      <c r="V41" s="656">
        <v>3</v>
      </c>
      <c r="W41" s="656">
        <v>15</v>
      </c>
      <c r="X41" s="656">
        <v>1640</v>
      </c>
      <c r="Y41" s="657" t="s">
        <v>2999</v>
      </c>
    </row>
    <row r="42" spans="1:25" s="112" customFormat="1">
      <c r="A42" s="419" t="s">
        <v>4</v>
      </c>
      <c r="B42" s="419" t="s">
        <v>4</v>
      </c>
      <c r="C42" s="420" t="s">
        <v>37</v>
      </c>
      <c r="D42" s="419" t="s">
        <v>21</v>
      </c>
      <c r="E42" s="420" t="s">
        <v>1729</v>
      </c>
      <c r="F42" s="419" t="s">
        <v>1713</v>
      </c>
      <c r="G42" s="419" t="s">
        <v>1721</v>
      </c>
      <c r="H42" s="419" t="s">
        <v>1715</v>
      </c>
      <c r="I42" s="419" t="s">
        <v>1317</v>
      </c>
      <c r="J42" s="419" t="s">
        <v>1716</v>
      </c>
      <c r="K42" s="419" t="s">
        <v>1704</v>
      </c>
      <c r="L42" s="419" t="s">
        <v>673</v>
      </c>
      <c r="M42" s="419">
        <v>1500</v>
      </c>
      <c r="N42" s="419">
        <v>50</v>
      </c>
      <c r="O42" s="419" t="s">
        <v>1722</v>
      </c>
      <c r="P42" s="656">
        <v>5284</v>
      </c>
      <c r="Q42" s="656">
        <v>58</v>
      </c>
      <c r="R42" s="654">
        <f t="shared" si="0"/>
        <v>115.99999999999999</v>
      </c>
      <c r="S42" s="656">
        <v>142</v>
      </c>
      <c r="T42" s="656">
        <v>21</v>
      </c>
      <c r="U42" s="656">
        <v>5284</v>
      </c>
      <c r="V42" s="656">
        <v>58</v>
      </c>
      <c r="W42" s="656">
        <v>24</v>
      </c>
      <c r="X42" s="656">
        <v>27953</v>
      </c>
      <c r="Y42" s="657"/>
    </row>
    <row r="43" spans="1:25" s="112" customFormat="1">
      <c r="A43" s="419" t="s">
        <v>4</v>
      </c>
      <c r="B43" s="419" t="s">
        <v>4</v>
      </c>
      <c r="C43" s="420" t="s">
        <v>37</v>
      </c>
      <c r="D43" s="419" t="s">
        <v>21</v>
      </c>
      <c r="E43" s="420" t="s">
        <v>1552</v>
      </c>
      <c r="F43" s="419" t="s">
        <v>1713</v>
      </c>
      <c r="G43" s="419" t="s">
        <v>1723</v>
      </c>
      <c r="H43" s="419" t="s">
        <v>1719</v>
      </c>
      <c r="I43" s="419" t="s">
        <v>48</v>
      </c>
      <c r="J43" s="419" t="s">
        <v>48</v>
      </c>
      <c r="K43" s="419" t="s">
        <v>48</v>
      </c>
      <c r="L43" s="419" t="s">
        <v>673</v>
      </c>
      <c r="M43" s="419">
        <v>80</v>
      </c>
      <c r="N43" s="419">
        <v>0</v>
      </c>
      <c r="O43" s="419" t="s">
        <v>1724</v>
      </c>
      <c r="P43" s="656">
        <v>274</v>
      </c>
      <c r="Q43" s="656">
        <v>4</v>
      </c>
      <c r="R43" s="654" t="s">
        <v>286</v>
      </c>
      <c r="S43" s="656">
        <v>4</v>
      </c>
      <c r="T43" s="656">
        <v>2</v>
      </c>
      <c r="U43" s="656">
        <v>274</v>
      </c>
      <c r="V43" s="656">
        <v>4</v>
      </c>
      <c r="W43" s="656">
        <v>12</v>
      </c>
      <c r="X43" s="656">
        <v>1971</v>
      </c>
      <c r="Y43" s="657"/>
    </row>
    <row r="44" spans="1:25" s="112" customFormat="1">
      <c r="A44" s="419" t="s">
        <v>4</v>
      </c>
      <c r="B44" s="419" t="s">
        <v>4</v>
      </c>
      <c r="C44" s="420" t="s">
        <v>37</v>
      </c>
      <c r="D44" s="419" t="s">
        <v>21</v>
      </c>
      <c r="E44" s="420" t="s">
        <v>1552</v>
      </c>
      <c r="F44" s="419" t="s">
        <v>1713</v>
      </c>
      <c r="G44" s="419" t="s">
        <v>1725</v>
      </c>
      <c r="H44" s="419" t="s">
        <v>1726</v>
      </c>
      <c r="I44" s="419" t="s">
        <v>48</v>
      </c>
      <c r="J44" s="419" t="s">
        <v>48</v>
      </c>
      <c r="K44" s="419" t="s">
        <v>48</v>
      </c>
      <c r="L44" s="419" t="s">
        <v>673</v>
      </c>
      <c r="M44" s="419">
        <v>215</v>
      </c>
      <c r="N44" s="419">
        <v>0</v>
      </c>
      <c r="O44" s="419"/>
      <c r="P44" s="656">
        <v>225</v>
      </c>
      <c r="Q44" s="656">
        <v>0</v>
      </c>
      <c r="R44" s="654" t="s">
        <v>286</v>
      </c>
      <c r="S44" s="656">
        <v>21</v>
      </c>
      <c r="T44" s="656">
        <v>0</v>
      </c>
      <c r="U44" s="656">
        <v>225</v>
      </c>
      <c r="V44" s="656">
        <v>0</v>
      </c>
      <c r="W44" s="656">
        <v>0</v>
      </c>
      <c r="X44" s="656">
        <v>0</v>
      </c>
      <c r="Y44" s="657"/>
    </row>
    <row r="45" spans="1:25" s="112" customFormat="1">
      <c r="A45" s="419" t="s">
        <v>4</v>
      </c>
      <c r="B45" s="419" t="s">
        <v>4</v>
      </c>
      <c r="C45" s="420" t="s">
        <v>37</v>
      </c>
      <c r="D45" s="419" t="s">
        <v>21</v>
      </c>
      <c r="E45" s="420" t="s">
        <v>1552</v>
      </c>
      <c r="F45" s="419" t="s">
        <v>1713</v>
      </c>
      <c r="G45" s="419" t="s">
        <v>1727</v>
      </c>
      <c r="H45" s="419" t="s">
        <v>1728</v>
      </c>
      <c r="I45" s="419" t="s">
        <v>48</v>
      </c>
      <c r="J45" s="419" t="s">
        <v>48</v>
      </c>
      <c r="K45" s="419" t="s">
        <v>48</v>
      </c>
      <c r="L45" s="419" t="s">
        <v>673</v>
      </c>
      <c r="M45" s="419">
        <v>6895</v>
      </c>
      <c r="N45" s="419">
        <v>0</v>
      </c>
      <c r="O45" s="419"/>
      <c r="P45" s="656">
        <v>5148</v>
      </c>
      <c r="Q45" s="656">
        <v>0</v>
      </c>
      <c r="R45" s="654" t="s">
        <v>286</v>
      </c>
      <c r="S45" s="656">
        <v>104</v>
      </c>
      <c r="T45" s="656">
        <v>0</v>
      </c>
      <c r="U45" s="656">
        <v>5148</v>
      </c>
      <c r="V45" s="656">
        <v>0</v>
      </c>
      <c r="W45" s="656">
        <v>0</v>
      </c>
      <c r="X45" s="656">
        <v>0</v>
      </c>
      <c r="Y45" s="657"/>
    </row>
    <row r="46" spans="1:25" s="112" customFormat="1">
      <c r="A46" s="419" t="s">
        <v>4</v>
      </c>
      <c r="B46" s="419" t="s">
        <v>4</v>
      </c>
      <c r="C46" s="420" t="s">
        <v>1024</v>
      </c>
      <c r="D46" s="419" t="s">
        <v>56</v>
      </c>
      <c r="E46" s="420" t="s">
        <v>1112</v>
      </c>
      <c r="F46" s="419" t="s">
        <v>1153</v>
      </c>
      <c r="G46" s="419" t="s">
        <v>1120</v>
      </c>
      <c r="H46" s="419" t="s">
        <v>665</v>
      </c>
      <c r="I46" s="419" t="s">
        <v>1429</v>
      </c>
      <c r="J46" s="419" t="s">
        <v>1154</v>
      </c>
      <c r="K46" s="419" t="s">
        <v>1155</v>
      </c>
      <c r="L46" s="419" t="s">
        <v>117</v>
      </c>
      <c r="M46" s="419">
        <v>4683</v>
      </c>
      <c r="N46" s="419">
        <v>48</v>
      </c>
      <c r="O46" s="419"/>
      <c r="P46" s="660">
        <v>7533</v>
      </c>
      <c r="Q46" s="660">
        <v>60</v>
      </c>
      <c r="R46" s="661">
        <f t="shared" ref="R46:R83" si="1">Q46/N46*100</f>
        <v>125</v>
      </c>
      <c r="S46" s="662">
        <v>57</v>
      </c>
      <c r="T46" s="660">
        <v>3</v>
      </c>
      <c r="U46" s="660">
        <v>7533</v>
      </c>
      <c r="V46" s="660">
        <v>60</v>
      </c>
      <c r="W46" s="660">
        <v>50</v>
      </c>
      <c r="X46" s="660">
        <v>31497</v>
      </c>
      <c r="Y46" s="663"/>
    </row>
    <row r="47" spans="1:25" s="112" customFormat="1">
      <c r="A47" s="419" t="s">
        <v>4</v>
      </c>
      <c r="B47" s="419" t="s">
        <v>4</v>
      </c>
      <c r="C47" s="420" t="s">
        <v>1024</v>
      </c>
      <c r="D47" s="419" t="s">
        <v>56</v>
      </c>
      <c r="E47" s="420" t="s">
        <v>1112</v>
      </c>
      <c r="F47" s="419" t="s">
        <v>1156</v>
      </c>
      <c r="G47" s="419" t="s">
        <v>1157</v>
      </c>
      <c r="H47" s="419" t="s">
        <v>1158</v>
      </c>
      <c r="I47" s="419" t="s">
        <v>49</v>
      </c>
      <c r="J47" s="419" t="s">
        <v>670</v>
      </c>
      <c r="K47" s="419" t="s">
        <v>1155</v>
      </c>
      <c r="L47" s="419" t="s">
        <v>117</v>
      </c>
      <c r="M47" s="419">
        <v>240</v>
      </c>
      <c r="N47" s="419">
        <v>24</v>
      </c>
      <c r="O47" s="419" t="s">
        <v>778</v>
      </c>
      <c r="P47" s="660">
        <v>240</v>
      </c>
      <c r="Q47" s="660">
        <v>24</v>
      </c>
      <c r="R47" s="661">
        <f t="shared" si="1"/>
        <v>100</v>
      </c>
      <c r="S47" s="662">
        <v>57</v>
      </c>
      <c r="T47" s="660">
        <v>1</v>
      </c>
      <c r="U47" s="660">
        <v>7533</v>
      </c>
      <c r="V47" s="660">
        <v>24</v>
      </c>
      <c r="W47" s="660">
        <v>1</v>
      </c>
      <c r="X47" s="660">
        <v>1729</v>
      </c>
      <c r="Y47" s="663"/>
    </row>
    <row r="48" spans="1:25" s="112" customFormat="1">
      <c r="A48" s="419" t="s">
        <v>4</v>
      </c>
      <c r="B48" s="419" t="s">
        <v>4</v>
      </c>
      <c r="C48" s="420" t="s">
        <v>1024</v>
      </c>
      <c r="D48" s="419" t="s">
        <v>56</v>
      </c>
      <c r="E48" s="420" t="s">
        <v>1112</v>
      </c>
      <c r="F48" s="419" t="s">
        <v>1153</v>
      </c>
      <c r="G48" s="419" t="s">
        <v>1126</v>
      </c>
      <c r="H48" s="419" t="s">
        <v>665</v>
      </c>
      <c r="I48" s="419" t="s">
        <v>1429</v>
      </c>
      <c r="J48" s="419" t="s">
        <v>1154</v>
      </c>
      <c r="K48" s="419" t="s">
        <v>1155</v>
      </c>
      <c r="L48" s="419" t="s">
        <v>117</v>
      </c>
      <c r="M48" s="419">
        <v>3821</v>
      </c>
      <c r="N48" s="419">
        <v>48</v>
      </c>
      <c r="O48" s="419"/>
      <c r="P48" s="660">
        <v>9697</v>
      </c>
      <c r="Q48" s="660">
        <v>50</v>
      </c>
      <c r="R48" s="661">
        <f t="shared" si="1"/>
        <v>104.16666666666667</v>
      </c>
      <c r="S48" s="662">
        <v>101</v>
      </c>
      <c r="T48" s="660">
        <v>5</v>
      </c>
      <c r="U48" s="660">
        <v>9697</v>
      </c>
      <c r="V48" s="660">
        <v>50</v>
      </c>
      <c r="W48" s="660">
        <v>37</v>
      </c>
      <c r="X48" s="660">
        <v>23055</v>
      </c>
      <c r="Y48" s="663"/>
    </row>
    <row r="49" spans="1:25" s="112" customFormat="1">
      <c r="A49" s="419" t="s">
        <v>4</v>
      </c>
      <c r="B49" s="419" t="s">
        <v>4</v>
      </c>
      <c r="C49" s="420" t="s">
        <v>1024</v>
      </c>
      <c r="D49" s="419" t="s">
        <v>56</v>
      </c>
      <c r="E49" s="420" t="s">
        <v>1112</v>
      </c>
      <c r="F49" s="419" t="s">
        <v>1156</v>
      </c>
      <c r="G49" s="419" t="s">
        <v>1159</v>
      </c>
      <c r="H49" s="419" t="s">
        <v>1158</v>
      </c>
      <c r="I49" s="419" t="s">
        <v>49</v>
      </c>
      <c r="J49" s="419" t="s">
        <v>670</v>
      </c>
      <c r="K49" s="419" t="s">
        <v>1155</v>
      </c>
      <c r="L49" s="419" t="s">
        <v>117</v>
      </c>
      <c r="M49" s="419">
        <v>240</v>
      </c>
      <c r="N49" s="419">
        <v>12</v>
      </c>
      <c r="O49" s="419" t="s">
        <v>778</v>
      </c>
      <c r="P49" s="660">
        <v>240</v>
      </c>
      <c r="Q49" s="660">
        <v>12</v>
      </c>
      <c r="R49" s="661">
        <f t="shared" si="1"/>
        <v>100</v>
      </c>
      <c r="S49" s="662">
        <v>36</v>
      </c>
      <c r="T49" s="660">
        <v>3</v>
      </c>
      <c r="U49" s="660">
        <v>3211</v>
      </c>
      <c r="V49" s="660">
        <v>12</v>
      </c>
      <c r="W49" s="660">
        <v>1</v>
      </c>
      <c r="X49" s="660">
        <v>1437</v>
      </c>
      <c r="Y49" s="663"/>
    </row>
    <row r="50" spans="1:25" s="112" customFormat="1">
      <c r="A50" s="419" t="s">
        <v>4</v>
      </c>
      <c r="B50" s="419" t="s">
        <v>4</v>
      </c>
      <c r="C50" s="420" t="s">
        <v>1024</v>
      </c>
      <c r="D50" s="419" t="s">
        <v>56</v>
      </c>
      <c r="E50" s="420" t="s">
        <v>1112</v>
      </c>
      <c r="F50" s="419" t="s">
        <v>1153</v>
      </c>
      <c r="G50" s="419" t="s">
        <v>1127</v>
      </c>
      <c r="H50" s="419" t="s">
        <v>665</v>
      </c>
      <c r="I50" s="419" t="s">
        <v>1429</v>
      </c>
      <c r="J50" s="419" t="s">
        <v>1154</v>
      </c>
      <c r="K50" s="419" t="s">
        <v>1155</v>
      </c>
      <c r="L50" s="419" t="s">
        <v>117</v>
      </c>
      <c r="M50" s="419">
        <v>1823</v>
      </c>
      <c r="N50" s="419">
        <v>24</v>
      </c>
      <c r="O50" s="419"/>
      <c r="P50" s="660">
        <v>3519</v>
      </c>
      <c r="Q50" s="660">
        <v>21</v>
      </c>
      <c r="R50" s="661">
        <f t="shared" si="1"/>
        <v>87.5</v>
      </c>
      <c r="S50" s="662">
        <v>42</v>
      </c>
      <c r="T50" s="660">
        <v>5</v>
      </c>
      <c r="U50" s="660">
        <v>3519</v>
      </c>
      <c r="V50" s="660">
        <v>21</v>
      </c>
      <c r="W50" s="660">
        <v>18</v>
      </c>
      <c r="X50" s="660">
        <v>8413</v>
      </c>
      <c r="Y50" s="623" t="s">
        <v>2498</v>
      </c>
    </row>
    <row r="51" spans="1:25" s="112" customFormat="1">
      <c r="A51" s="419" t="s">
        <v>4</v>
      </c>
      <c r="B51" s="419" t="s">
        <v>4</v>
      </c>
      <c r="C51" s="420" t="s">
        <v>1024</v>
      </c>
      <c r="D51" s="419" t="s">
        <v>56</v>
      </c>
      <c r="E51" s="420" t="s">
        <v>1112</v>
      </c>
      <c r="F51" s="419" t="s">
        <v>1128</v>
      </c>
      <c r="G51" s="419" t="s">
        <v>1129</v>
      </c>
      <c r="H51" s="419" t="s">
        <v>1158</v>
      </c>
      <c r="I51" s="419" t="s">
        <v>49</v>
      </c>
      <c r="J51" s="419" t="s">
        <v>1154</v>
      </c>
      <c r="K51" s="419" t="s">
        <v>1155</v>
      </c>
      <c r="L51" s="419" t="s">
        <v>117</v>
      </c>
      <c r="M51" s="419">
        <v>1200</v>
      </c>
      <c r="N51" s="419">
        <v>24</v>
      </c>
      <c r="O51" s="419"/>
      <c r="P51" s="660">
        <v>1200</v>
      </c>
      <c r="Q51" s="660">
        <v>41</v>
      </c>
      <c r="R51" s="661">
        <f t="shared" si="1"/>
        <v>170.83333333333331</v>
      </c>
      <c r="S51" s="662">
        <v>97</v>
      </c>
      <c r="T51" s="660">
        <v>14</v>
      </c>
      <c r="U51" s="660">
        <v>3371</v>
      </c>
      <c r="V51" s="660">
        <v>41</v>
      </c>
      <c r="W51" s="660">
        <v>4</v>
      </c>
      <c r="X51" s="660">
        <v>4948</v>
      </c>
      <c r="Y51" s="663" t="s">
        <v>2499</v>
      </c>
    </row>
    <row r="52" spans="1:25" s="112" customFormat="1">
      <c r="A52" s="419" t="s">
        <v>4</v>
      </c>
      <c r="B52" s="419" t="s">
        <v>4</v>
      </c>
      <c r="C52" s="420" t="s">
        <v>1024</v>
      </c>
      <c r="D52" s="419" t="s">
        <v>56</v>
      </c>
      <c r="E52" s="420" t="s">
        <v>1112</v>
      </c>
      <c r="F52" s="419" t="s">
        <v>1128</v>
      </c>
      <c r="G52" s="419" t="s">
        <v>1131</v>
      </c>
      <c r="H52" s="419" t="s">
        <v>1158</v>
      </c>
      <c r="I52" s="419" t="s">
        <v>49</v>
      </c>
      <c r="J52" s="419" t="s">
        <v>1154</v>
      </c>
      <c r="K52" s="419" t="s">
        <v>1155</v>
      </c>
      <c r="L52" s="419" t="s">
        <v>117</v>
      </c>
      <c r="M52" s="419">
        <v>1200</v>
      </c>
      <c r="N52" s="419">
        <v>48</v>
      </c>
      <c r="O52" s="419"/>
      <c r="P52" s="660">
        <v>1920</v>
      </c>
      <c r="Q52" s="660">
        <v>88</v>
      </c>
      <c r="R52" s="661">
        <f t="shared" si="1"/>
        <v>183.33333333333331</v>
      </c>
      <c r="S52" s="662">
        <v>178</v>
      </c>
      <c r="T52" s="660">
        <v>20</v>
      </c>
      <c r="U52" s="660">
        <v>3721</v>
      </c>
      <c r="V52" s="660">
        <v>88</v>
      </c>
      <c r="W52" s="660">
        <v>11</v>
      </c>
      <c r="X52" s="660">
        <v>7113</v>
      </c>
      <c r="Y52" s="663" t="s">
        <v>2499</v>
      </c>
    </row>
    <row r="53" spans="1:25" s="112" customFormat="1">
      <c r="A53" s="419" t="s">
        <v>4</v>
      </c>
      <c r="B53" s="419" t="s">
        <v>4</v>
      </c>
      <c r="C53" s="420" t="s">
        <v>1024</v>
      </c>
      <c r="D53" s="419" t="s">
        <v>56</v>
      </c>
      <c r="E53" s="420" t="s">
        <v>1112</v>
      </c>
      <c r="F53" s="419" t="s">
        <v>1128</v>
      </c>
      <c r="G53" s="419" t="s">
        <v>1132</v>
      </c>
      <c r="H53" s="419" t="s">
        <v>1158</v>
      </c>
      <c r="I53" s="419" t="s">
        <v>49</v>
      </c>
      <c r="J53" s="419" t="s">
        <v>1154</v>
      </c>
      <c r="K53" s="419" t="s">
        <v>1155</v>
      </c>
      <c r="L53" s="419" t="s">
        <v>117</v>
      </c>
      <c r="M53" s="419">
        <v>1200</v>
      </c>
      <c r="N53" s="419">
        <v>36</v>
      </c>
      <c r="O53" s="419"/>
      <c r="P53" s="660">
        <v>3120</v>
      </c>
      <c r="Q53" s="660">
        <v>21</v>
      </c>
      <c r="R53" s="661">
        <f t="shared" si="1"/>
        <v>58.333333333333336</v>
      </c>
      <c r="S53" s="662">
        <v>250</v>
      </c>
      <c r="T53" s="660">
        <v>4</v>
      </c>
      <c r="U53" s="660">
        <v>10043</v>
      </c>
      <c r="V53" s="660">
        <v>21</v>
      </c>
      <c r="W53" s="660">
        <v>35</v>
      </c>
      <c r="X53" s="660">
        <v>1544</v>
      </c>
      <c r="Y53" s="663" t="s">
        <v>2500</v>
      </c>
    </row>
    <row r="54" spans="1:25" s="112" customFormat="1">
      <c r="A54" s="419" t="s">
        <v>4</v>
      </c>
      <c r="B54" s="419" t="s">
        <v>4</v>
      </c>
      <c r="C54" s="420" t="s">
        <v>1024</v>
      </c>
      <c r="D54" s="419" t="s">
        <v>56</v>
      </c>
      <c r="E54" s="420" t="s">
        <v>1112</v>
      </c>
      <c r="F54" s="419" t="s">
        <v>1128</v>
      </c>
      <c r="G54" s="419" t="s">
        <v>1160</v>
      </c>
      <c r="H54" s="419" t="s">
        <v>1158</v>
      </c>
      <c r="I54" s="419" t="s">
        <v>49</v>
      </c>
      <c r="J54" s="419" t="s">
        <v>1154</v>
      </c>
      <c r="K54" s="419" t="s">
        <v>1155</v>
      </c>
      <c r="L54" s="419" t="s">
        <v>117</v>
      </c>
      <c r="M54" s="419">
        <v>240</v>
      </c>
      <c r="N54" s="419">
        <v>24</v>
      </c>
      <c r="O54" s="419"/>
      <c r="P54" s="660">
        <v>3120</v>
      </c>
      <c r="Q54" s="660">
        <v>41</v>
      </c>
      <c r="R54" s="661">
        <f t="shared" si="1"/>
        <v>170.83333333333331</v>
      </c>
      <c r="S54" s="662">
        <v>219</v>
      </c>
      <c r="T54" s="660">
        <v>6</v>
      </c>
      <c r="U54" s="660">
        <v>13895</v>
      </c>
      <c r="V54" s="660">
        <v>41</v>
      </c>
      <c r="W54" s="660">
        <v>1</v>
      </c>
      <c r="X54" s="660">
        <v>1317</v>
      </c>
      <c r="Y54" s="663" t="s">
        <v>2501</v>
      </c>
    </row>
    <row r="55" spans="1:25" s="112" customFormat="1">
      <c r="A55" s="419" t="s">
        <v>4</v>
      </c>
      <c r="B55" s="419" t="s">
        <v>4</v>
      </c>
      <c r="C55" s="420" t="s">
        <v>1024</v>
      </c>
      <c r="D55" s="419" t="s">
        <v>56</v>
      </c>
      <c r="E55" s="420" t="s">
        <v>1117</v>
      </c>
      <c r="F55" s="419" t="s">
        <v>1153</v>
      </c>
      <c r="G55" s="419" t="s">
        <v>1133</v>
      </c>
      <c r="H55" s="419" t="s">
        <v>665</v>
      </c>
      <c r="I55" s="419" t="s">
        <v>1429</v>
      </c>
      <c r="J55" s="419" t="s">
        <v>1154</v>
      </c>
      <c r="K55" s="419" t="s">
        <v>1155</v>
      </c>
      <c r="L55" s="419" t="s">
        <v>117</v>
      </c>
      <c r="M55" s="419">
        <v>221</v>
      </c>
      <c r="N55" s="419">
        <v>12</v>
      </c>
      <c r="O55" s="419" t="s">
        <v>1161</v>
      </c>
      <c r="P55" s="660">
        <v>175</v>
      </c>
      <c r="Q55" s="660">
        <v>12</v>
      </c>
      <c r="R55" s="661">
        <f t="shared" si="1"/>
        <v>100</v>
      </c>
      <c r="S55" s="662">
        <v>13</v>
      </c>
      <c r="T55" s="660">
        <v>3</v>
      </c>
      <c r="U55" s="660">
        <v>175</v>
      </c>
      <c r="V55" s="660">
        <v>12</v>
      </c>
      <c r="W55" s="660">
        <v>12</v>
      </c>
      <c r="X55" s="660">
        <v>27117</v>
      </c>
      <c r="Y55" s="663"/>
    </row>
    <row r="56" spans="1:25" s="112" customFormat="1">
      <c r="A56" s="419" t="s">
        <v>4</v>
      </c>
      <c r="B56" s="419" t="s">
        <v>4</v>
      </c>
      <c r="C56" s="420" t="s">
        <v>1024</v>
      </c>
      <c r="D56" s="419" t="s">
        <v>56</v>
      </c>
      <c r="E56" s="420" t="s">
        <v>1117</v>
      </c>
      <c r="F56" s="419" t="s">
        <v>1156</v>
      </c>
      <c r="G56" s="419" t="s">
        <v>1162</v>
      </c>
      <c r="H56" s="419" t="s">
        <v>1158</v>
      </c>
      <c r="I56" s="419" t="s">
        <v>49</v>
      </c>
      <c r="J56" s="419" t="s">
        <v>670</v>
      </c>
      <c r="K56" s="419" t="s">
        <v>1155</v>
      </c>
      <c r="L56" s="419" t="s">
        <v>117</v>
      </c>
      <c r="M56" s="419">
        <v>240</v>
      </c>
      <c r="N56" s="419">
        <v>6</v>
      </c>
      <c r="O56" s="419" t="s">
        <v>1028</v>
      </c>
      <c r="P56" s="660">
        <v>240</v>
      </c>
      <c r="Q56" s="660">
        <v>10</v>
      </c>
      <c r="R56" s="661">
        <f t="shared" si="1"/>
        <v>166.66666666666669</v>
      </c>
      <c r="S56" s="662">
        <v>13</v>
      </c>
      <c r="T56" s="660">
        <v>3</v>
      </c>
      <c r="U56" s="660">
        <v>175</v>
      </c>
      <c r="V56" s="660">
        <v>10</v>
      </c>
      <c r="W56" s="660">
        <v>1</v>
      </c>
      <c r="X56" s="660">
        <v>1999</v>
      </c>
      <c r="Y56" s="663" t="s">
        <v>2502</v>
      </c>
    </row>
    <row r="57" spans="1:25" s="112" customFormat="1">
      <c r="A57" s="419" t="s">
        <v>4</v>
      </c>
      <c r="B57" s="419" t="s">
        <v>4</v>
      </c>
      <c r="C57" s="420" t="s">
        <v>1024</v>
      </c>
      <c r="D57" s="419" t="s">
        <v>56</v>
      </c>
      <c r="E57" s="420" t="s">
        <v>1114</v>
      </c>
      <c r="F57" s="419" t="s">
        <v>1153</v>
      </c>
      <c r="G57" s="419" t="s">
        <v>1134</v>
      </c>
      <c r="H57" s="419" t="s">
        <v>665</v>
      </c>
      <c r="I57" s="419" t="s">
        <v>1429</v>
      </c>
      <c r="J57" s="419" t="s">
        <v>1154</v>
      </c>
      <c r="K57" s="419" t="s">
        <v>1155</v>
      </c>
      <c r="L57" s="419" t="s">
        <v>117</v>
      </c>
      <c r="M57" s="419">
        <v>2766</v>
      </c>
      <c r="N57" s="419">
        <v>36</v>
      </c>
      <c r="O57" s="419"/>
      <c r="P57" s="660">
        <v>3875</v>
      </c>
      <c r="Q57" s="660">
        <v>23</v>
      </c>
      <c r="R57" s="661">
        <f t="shared" si="1"/>
        <v>63.888888888888886</v>
      </c>
      <c r="S57" s="660">
        <v>65</v>
      </c>
      <c r="T57" s="660">
        <v>11</v>
      </c>
      <c r="U57" s="660">
        <v>3875</v>
      </c>
      <c r="V57" s="660">
        <v>23</v>
      </c>
      <c r="W57" s="660">
        <v>71</v>
      </c>
      <c r="X57" s="660">
        <v>14270</v>
      </c>
      <c r="Y57" s="623" t="s">
        <v>2503</v>
      </c>
    </row>
    <row r="58" spans="1:25" s="112" customFormat="1">
      <c r="A58" s="419" t="s">
        <v>4</v>
      </c>
      <c r="B58" s="419" t="s">
        <v>4</v>
      </c>
      <c r="C58" s="420" t="s">
        <v>1024</v>
      </c>
      <c r="D58" s="419" t="s">
        <v>56</v>
      </c>
      <c r="E58" s="420" t="s">
        <v>1114</v>
      </c>
      <c r="F58" s="419" t="s">
        <v>1153</v>
      </c>
      <c r="G58" s="419" t="s">
        <v>1135</v>
      </c>
      <c r="H58" s="419" t="s">
        <v>665</v>
      </c>
      <c r="I58" s="419" t="s">
        <v>1429</v>
      </c>
      <c r="J58" s="419" t="s">
        <v>1154</v>
      </c>
      <c r="K58" s="419" t="s">
        <v>1155</v>
      </c>
      <c r="L58" s="419" t="s">
        <v>117</v>
      </c>
      <c r="M58" s="419">
        <v>3063</v>
      </c>
      <c r="N58" s="419">
        <v>24</v>
      </c>
      <c r="O58" s="419"/>
      <c r="P58" s="660">
        <v>3858</v>
      </c>
      <c r="Q58" s="660">
        <v>23</v>
      </c>
      <c r="R58" s="661">
        <f t="shared" si="1"/>
        <v>95.833333333333343</v>
      </c>
      <c r="S58" s="660">
        <v>50</v>
      </c>
      <c r="T58" s="660">
        <v>3</v>
      </c>
      <c r="U58" s="660">
        <v>3858</v>
      </c>
      <c r="V58" s="660">
        <v>23</v>
      </c>
      <c r="W58" s="660">
        <v>50</v>
      </c>
      <c r="X58" s="660">
        <v>12027</v>
      </c>
      <c r="Y58" s="663"/>
    </row>
    <row r="59" spans="1:25" s="112" customFormat="1">
      <c r="A59" s="419" t="s">
        <v>4</v>
      </c>
      <c r="B59" s="419" t="s">
        <v>4</v>
      </c>
      <c r="C59" s="420" t="s">
        <v>1024</v>
      </c>
      <c r="D59" s="419" t="s">
        <v>56</v>
      </c>
      <c r="E59" s="420" t="s">
        <v>1114</v>
      </c>
      <c r="F59" s="419" t="s">
        <v>1128</v>
      </c>
      <c r="G59" s="419" t="s">
        <v>1136</v>
      </c>
      <c r="H59" s="419" t="s">
        <v>1158</v>
      </c>
      <c r="I59" s="419" t="s">
        <v>49</v>
      </c>
      <c r="J59" s="419" t="s">
        <v>1154</v>
      </c>
      <c r="K59" s="419" t="s">
        <v>1155</v>
      </c>
      <c r="L59" s="419" t="s">
        <v>117</v>
      </c>
      <c r="M59" s="419">
        <v>2400</v>
      </c>
      <c r="N59" s="419">
        <v>12</v>
      </c>
      <c r="O59" s="419"/>
      <c r="P59" s="660">
        <v>2400</v>
      </c>
      <c r="Q59" s="660">
        <v>4</v>
      </c>
      <c r="R59" s="661">
        <f t="shared" si="1"/>
        <v>33.333333333333329</v>
      </c>
      <c r="S59" s="660">
        <v>6</v>
      </c>
      <c r="T59" s="660">
        <v>2</v>
      </c>
      <c r="U59" s="660">
        <v>547</v>
      </c>
      <c r="V59" s="660">
        <v>4</v>
      </c>
      <c r="W59" s="660">
        <v>1</v>
      </c>
      <c r="X59" s="660">
        <v>326</v>
      </c>
      <c r="Y59" s="663" t="s">
        <v>2504</v>
      </c>
    </row>
    <row r="60" spans="1:25" s="112" customFormat="1">
      <c r="A60" s="419" t="s">
        <v>4</v>
      </c>
      <c r="B60" s="419" t="s">
        <v>4</v>
      </c>
      <c r="C60" s="420" t="s">
        <v>1024</v>
      </c>
      <c r="D60" s="419" t="s">
        <v>56</v>
      </c>
      <c r="E60" s="420" t="s">
        <v>1114</v>
      </c>
      <c r="F60" s="419" t="s">
        <v>1128</v>
      </c>
      <c r="G60" s="419" t="s">
        <v>1137</v>
      </c>
      <c r="H60" s="419" t="s">
        <v>1158</v>
      </c>
      <c r="I60" s="419" t="s">
        <v>49</v>
      </c>
      <c r="J60" s="419" t="s">
        <v>1154</v>
      </c>
      <c r="K60" s="419" t="s">
        <v>1155</v>
      </c>
      <c r="L60" s="419" t="s">
        <v>117</v>
      </c>
      <c r="M60" s="419">
        <v>2400</v>
      </c>
      <c r="N60" s="419">
        <v>48</v>
      </c>
      <c r="O60" s="419"/>
      <c r="P60" s="660">
        <v>2400</v>
      </c>
      <c r="Q60" s="660">
        <v>38</v>
      </c>
      <c r="R60" s="661">
        <f t="shared" si="1"/>
        <v>79.166666666666657</v>
      </c>
      <c r="S60" s="660">
        <v>226</v>
      </c>
      <c r="T60" s="660">
        <v>27</v>
      </c>
      <c r="U60" s="660">
        <v>11117</v>
      </c>
      <c r="V60" s="660">
        <v>38</v>
      </c>
      <c r="W60" s="660">
        <v>47</v>
      </c>
      <c r="X60" s="660">
        <v>1715</v>
      </c>
      <c r="Y60" s="663" t="s">
        <v>2505</v>
      </c>
    </row>
    <row r="61" spans="1:25" s="112" customFormat="1">
      <c r="A61" s="419" t="s">
        <v>4</v>
      </c>
      <c r="B61" s="419" t="s">
        <v>4</v>
      </c>
      <c r="C61" s="420" t="s">
        <v>1024</v>
      </c>
      <c r="D61" s="419" t="s">
        <v>56</v>
      </c>
      <c r="E61" s="420" t="s">
        <v>1114</v>
      </c>
      <c r="F61" s="419" t="s">
        <v>1156</v>
      </c>
      <c r="G61" s="419" t="s">
        <v>1163</v>
      </c>
      <c r="H61" s="419" t="s">
        <v>1158</v>
      </c>
      <c r="I61" s="419" t="s">
        <v>49</v>
      </c>
      <c r="J61" s="419" t="s">
        <v>670</v>
      </c>
      <c r="K61" s="419" t="s">
        <v>1155</v>
      </c>
      <c r="L61" s="419" t="s">
        <v>117</v>
      </c>
      <c r="M61" s="419">
        <v>240</v>
      </c>
      <c r="N61" s="419">
        <v>24</v>
      </c>
      <c r="O61" s="419" t="s">
        <v>1056</v>
      </c>
      <c r="P61" s="660">
        <v>240</v>
      </c>
      <c r="Q61" s="660">
        <v>18</v>
      </c>
      <c r="R61" s="661">
        <f t="shared" si="1"/>
        <v>75</v>
      </c>
      <c r="S61" s="660">
        <v>226</v>
      </c>
      <c r="T61" s="660">
        <v>11</v>
      </c>
      <c r="U61" s="660">
        <v>11117</v>
      </c>
      <c r="V61" s="660">
        <v>18</v>
      </c>
      <c r="W61" s="660">
        <v>1</v>
      </c>
      <c r="X61" s="660">
        <v>638</v>
      </c>
      <c r="Y61" s="663" t="s">
        <v>2506</v>
      </c>
    </row>
    <row r="62" spans="1:25" s="112" customFormat="1">
      <c r="A62" s="419" t="s">
        <v>4</v>
      </c>
      <c r="B62" s="419" t="s">
        <v>4</v>
      </c>
      <c r="C62" s="420" t="s">
        <v>1024</v>
      </c>
      <c r="D62" s="419" t="s">
        <v>56</v>
      </c>
      <c r="E62" s="420" t="s">
        <v>1114</v>
      </c>
      <c r="F62" s="419" t="s">
        <v>1128</v>
      </c>
      <c r="G62" s="419" t="s">
        <v>1138</v>
      </c>
      <c r="H62" s="419" t="s">
        <v>1158</v>
      </c>
      <c r="I62" s="419" t="s">
        <v>49</v>
      </c>
      <c r="J62" s="419" t="s">
        <v>1154</v>
      </c>
      <c r="K62" s="419" t="s">
        <v>1155</v>
      </c>
      <c r="L62" s="419" t="s">
        <v>117</v>
      </c>
      <c r="M62" s="419">
        <v>2400</v>
      </c>
      <c r="N62" s="419">
        <v>12</v>
      </c>
      <c r="O62" s="419" t="s">
        <v>1161</v>
      </c>
      <c r="P62" s="660">
        <v>2400</v>
      </c>
      <c r="Q62" s="660">
        <v>11</v>
      </c>
      <c r="R62" s="661">
        <f t="shared" si="1"/>
        <v>91.666666666666657</v>
      </c>
      <c r="S62" s="660">
        <v>108</v>
      </c>
      <c r="T62" s="660">
        <v>9</v>
      </c>
      <c r="U62" s="660">
        <v>1389</v>
      </c>
      <c r="V62" s="660">
        <v>11</v>
      </c>
      <c r="W62" s="660">
        <v>1</v>
      </c>
      <c r="X62" s="660">
        <v>459</v>
      </c>
      <c r="Y62" s="663"/>
    </row>
    <row r="63" spans="1:25" s="112" customFormat="1">
      <c r="A63" s="419" t="s">
        <v>4</v>
      </c>
      <c r="B63" s="419" t="s">
        <v>4</v>
      </c>
      <c r="C63" s="420" t="s">
        <v>1024</v>
      </c>
      <c r="D63" s="419" t="s">
        <v>56</v>
      </c>
      <c r="E63" s="420" t="s">
        <v>1107</v>
      </c>
      <c r="F63" s="419" t="s">
        <v>1153</v>
      </c>
      <c r="G63" s="419" t="s">
        <v>1139</v>
      </c>
      <c r="H63" s="419" t="s">
        <v>665</v>
      </c>
      <c r="I63" s="419" t="s">
        <v>1429</v>
      </c>
      <c r="J63" s="419" t="s">
        <v>1154</v>
      </c>
      <c r="K63" s="419" t="s">
        <v>1155</v>
      </c>
      <c r="L63" s="419" t="s">
        <v>117</v>
      </c>
      <c r="M63" s="419">
        <v>4916</v>
      </c>
      <c r="N63" s="419">
        <v>36</v>
      </c>
      <c r="O63" s="419"/>
      <c r="P63" s="660">
        <v>13408</v>
      </c>
      <c r="Q63" s="660">
        <v>47</v>
      </c>
      <c r="R63" s="661">
        <f t="shared" si="1"/>
        <v>130.55555555555557</v>
      </c>
      <c r="S63" s="662">
        <v>91</v>
      </c>
      <c r="T63" s="660">
        <v>15</v>
      </c>
      <c r="U63" s="660">
        <v>13408</v>
      </c>
      <c r="V63" s="660">
        <v>47</v>
      </c>
      <c r="W63" s="660">
        <v>66</v>
      </c>
      <c r="X63" s="660">
        <v>47637</v>
      </c>
      <c r="Y63" s="663" t="s">
        <v>2507</v>
      </c>
    </row>
    <row r="64" spans="1:25" s="112" customFormat="1">
      <c r="A64" s="419" t="s">
        <v>4</v>
      </c>
      <c r="B64" s="419" t="s">
        <v>4</v>
      </c>
      <c r="C64" s="420" t="s">
        <v>1024</v>
      </c>
      <c r="D64" s="419" t="s">
        <v>56</v>
      </c>
      <c r="E64" s="420" t="s">
        <v>1107</v>
      </c>
      <c r="F64" s="419" t="s">
        <v>1156</v>
      </c>
      <c r="G64" s="419" t="s">
        <v>1164</v>
      </c>
      <c r="H64" s="419" t="s">
        <v>1158</v>
      </c>
      <c r="I64" s="419" t="s">
        <v>49</v>
      </c>
      <c r="J64" s="419" t="s">
        <v>670</v>
      </c>
      <c r="K64" s="419" t="s">
        <v>1155</v>
      </c>
      <c r="L64" s="419" t="s">
        <v>117</v>
      </c>
      <c r="M64" s="419">
        <v>240</v>
      </c>
      <c r="N64" s="419">
        <v>36</v>
      </c>
      <c r="O64" s="419" t="s">
        <v>2389</v>
      </c>
      <c r="P64" s="660">
        <v>240</v>
      </c>
      <c r="Q64" s="660">
        <v>55</v>
      </c>
      <c r="R64" s="661">
        <f t="shared" si="1"/>
        <v>152.77777777777777</v>
      </c>
      <c r="S64" s="662">
        <v>91</v>
      </c>
      <c r="T64" s="660">
        <v>20</v>
      </c>
      <c r="U64" s="660">
        <v>13408</v>
      </c>
      <c r="V64" s="660">
        <v>55</v>
      </c>
      <c r="W64" s="660">
        <v>3</v>
      </c>
      <c r="X64" s="660">
        <v>8167</v>
      </c>
      <c r="Y64" s="663" t="s">
        <v>2508</v>
      </c>
    </row>
    <row r="65" spans="1:25" s="112" customFormat="1">
      <c r="A65" s="419" t="s">
        <v>4</v>
      </c>
      <c r="B65" s="419" t="s">
        <v>4</v>
      </c>
      <c r="C65" s="420" t="s">
        <v>1024</v>
      </c>
      <c r="D65" s="419" t="s">
        <v>56</v>
      </c>
      <c r="E65" s="420" t="s">
        <v>1107</v>
      </c>
      <c r="F65" s="419" t="s">
        <v>1153</v>
      </c>
      <c r="G65" s="419" t="s">
        <v>1140</v>
      </c>
      <c r="H65" s="419" t="s">
        <v>665</v>
      </c>
      <c r="I65" s="419" t="s">
        <v>1429</v>
      </c>
      <c r="J65" s="419" t="s">
        <v>1154</v>
      </c>
      <c r="K65" s="419" t="s">
        <v>1155</v>
      </c>
      <c r="L65" s="419" t="s">
        <v>117</v>
      </c>
      <c r="M65" s="419">
        <v>2899</v>
      </c>
      <c r="N65" s="419">
        <v>36</v>
      </c>
      <c r="O65" s="419"/>
      <c r="P65" s="660">
        <v>18427</v>
      </c>
      <c r="Q65" s="660">
        <v>37</v>
      </c>
      <c r="R65" s="661">
        <f t="shared" si="1"/>
        <v>102.77777777777777</v>
      </c>
      <c r="S65" s="662">
        <v>129</v>
      </c>
      <c r="T65" s="660">
        <v>10</v>
      </c>
      <c r="U65" s="660">
        <v>18427</v>
      </c>
      <c r="V65" s="660">
        <v>37</v>
      </c>
      <c r="W65" s="660">
        <v>46</v>
      </c>
      <c r="X65" s="660">
        <v>45277</v>
      </c>
      <c r="Y65" s="663"/>
    </row>
    <row r="66" spans="1:25" s="112" customFormat="1">
      <c r="A66" s="419" t="s">
        <v>4</v>
      </c>
      <c r="B66" s="419" t="s">
        <v>4</v>
      </c>
      <c r="C66" s="420" t="s">
        <v>1024</v>
      </c>
      <c r="D66" s="419" t="s">
        <v>56</v>
      </c>
      <c r="E66" s="420" t="s">
        <v>1107</v>
      </c>
      <c r="F66" s="419" t="s">
        <v>1153</v>
      </c>
      <c r="G66" s="419" t="s">
        <v>1141</v>
      </c>
      <c r="H66" s="419" t="s">
        <v>665</v>
      </c>
      <c r="I66" s="419" t="s">
        <v>1429</v>
      </c>
      <c r="J66" s="419" t="s">
        <v>1154</v>
      </c>
      <c r="K66" s="419" t="s">
        <v>1155</v>
      </c>
      <c r="L66" s="419" t="s">
        <v>117</v>
      </c>
      <c r="M66" s="419">
        <v>6918</v>
      </c>
      <c r="N66" s="419">
        <v>72</v>
      </c>
      <c r="O66" s="419"/>
      <c r="P66" s="660">
        <v>29321</v>
      </c>
      <c r="Q66" s="660">
        <v>57</v>
      </c>
      <c r="R66" s="661">
        <f t="shared" si="1"/>
        <v>79.166666666666657</v>
      </c>
      <c r="S66" s="662">
        <v>215</v>
      </c>
      <c r="T66" s="660">
        <v>7</v>
      </c>
      <c r="U66" s="660">
        <v>29321</v>
      </c>
      <c r="V66" s="660">
        <v>57</v>
      </c>
      <c r="W66" s="660">
        <v>100</v>
      </c>
      <c r="X66" s="660">
        <v>50532</v>
      </c>
      <c r="Y66" s="623" t="s">
        <v>2509</v>
      </c>
    </row>
    <row r="67" spans="1:25" s="112" customFormat="1">
      <c r="A67" s="419" t="s">
        <v>4</v>
      </c>
      <c r="B67" s="419" t="s">
        <v>4</v>
      </c>
      <c r="C67" s="420" t="s">
        <v>1024</v>
      </c>
      <c r="D67" s="419" t="s">
        <v>56</v>
      </c>
      <c r="E67" s="420" t="s">
        <v>1107</v>
      </c>
      <c r="F67" s="419" t="s">
        <v>1156</v>
      </c>
      <c r="G67" s="419" t="s">
        <v>1165</v>
      </c>
      <c r="H67" s="419" t="s">
        <v>1158</v>
      </c>
      <c r="I67" s="419" t="s">
        <v>49</v>
      </c>
      <c r="J67" s="419" t="s">
        <v>670</v>
      </c>
      <c r="K67" s="419" t="s">
        <v>1155</v>
      </c>
      <c r="L67" s="419" t="s">
        <v>117</v>
      </c>
      <c r="M67" s="419">
        <v>240</v>
      </c>
      <c r="N67" s="419">
        <v>36</v>
      </c>
      <c r="O67" s="419" t="s">
        <v>2389</v>
      </c>
      <c r="P67" s="660">
        <v>240</v>
      </c>
      <c r="Q67" s="660">
        <v>45</v>
      </c>
      <c r="R67" s="661">
        <f t="shared" si="1"/>
        <v>125</v>
      </c>
      <c r="S67" s="662">
        <v>215</v>
      </c>
      <c r="T67" s="660">
        <v>25</v>
      </c>
      <c r="U67" s="660">
        <v>29321</v>
      </c>
      <c r="V67" s="660">
        <v>45</v>
      </c>
      <c r="W67" s="660">
        <v>3</v>
      </c>
      <c r="X67" s="660">
        <v>10208</v>
      </c>
      <c r="Y67" s="663" t="s">
        <v>2508</v>
      </c>
    </row>
    <row r="68" spans="1:25" s="112" customFormat="1">
      <c r="A68" s="419" t="s">
        <v>4</v>
      </c>
      <c r="B68" s="419" t="s">
        <v>4</v>
      </c>
      <c r="C68" s="420" t="s">
        <v>1024</v>
      </c>
      <c r="D68" s="419" t="s">
        <v>56</v>
      </c>
      <c r="E68" s="420" t="s">
        <v>1107</v>
      </c>
      <c r="F68" s="419" t="s">
        <v>1153</v>
      </c>
      <c r="G68" s="419" t="s">
        <v>1142</v>
      </c>
      <c r="H68" s="419" t="s">
        <v>665</v>
      </c>
      <c r="I68" s="419" t="s">
        <v>1429</v>
      </c>
      <c r="J68" s="419" t="s">
        <v>1154</v>
      </c>
      <c r="K68" s="419" t="s">
        <v>1155</v>
      </c>
      <c r="L68" s="419" t="s">
        <v>117</v>
      </c>
      <c r="M68" s="419">
        <v>2589</v>
      </c>
      <c r="N68" s="419">
        <v>36</v>
      </c>
      <c r="O68" s="419"/>
      <c r="P68" s="660">
        <v>2093</v>
      </c>
      <c r="Q68" s="660">
        <v>25</v>
      </c>
      <c r="R68" s="661">
        <f t="shared" si="1"/>
        <v>69.444444444444443</v>
      </c>
      <c r="S68" s="662">
        <v>46</v>
      </c>
      <c r="T68" s="660">
        <v>11</v>
      </c>
      <c r="U68" s="660">
        <v>2093</v>
      </c>
      <c r="V68" s="660">
        <v>25</v>
      </c>
      <c r="W68" s="660">
        <v>18</v>
      </c>
      <c r="X68" s="660">
        <v>12490</v>
      </c>
      <c r="Y68" s="623" t="s">
        <v>2510</v>
      </c>
    </row>
    <row r="69" spans="1:25" s="112" customFormat="1">
      <c r="A69" s="419" t="s">
        <v>4</v>
      </c>
      <c r="B69" s="419" t="s">
        <v>4</v>
      </c>
      <c r="C69" s="420" t="s">
        <v>1024</v>
      </c>
      <c r="D69" s="419" t="s">
        <v>56</v>
      </c>
      <c r="E69" s="420" t="s">
        <v>1107</v>
      </c>
      <c r="F69" s="419" t="s">
        <v>1153</v>
      </c>
      <c r="G69" s="419" t="s">
        <v>1143</v>
      </c>
      <c r="H69" s="419" t="s">
        <v>665</v>
      </c>
      <c r="I69" s="419" t="s">
        <v>1429</v>
      </c>
      <c r="J69" s="419" t="s">
        <v>1154</v>
      </c>
      <c r="K69" s="419" t="s">
        <v>1155</v>
      </c>
      <c r="L69" s="419" t="s">
        <v>117</v>
      </c>
      <c r="M69" s="419">
        <v>3814</v>
      </c>
      <c r="N69" s="419">
        <v>36</v>
      </c>
      <c r="O69" s="419"/>
      <c r="P69" s="660">
        <v>5901</v>
      </c>
      <c r="Q69" s="660">
        <v>45</v>
      </c>
      <c r="R69" s="661">
        <f t="shared" si="1"/>
        <v>125</v>
      </c>
      <c r="S69" s="662">
        <v>76</v>
      </c>
      <c r="T69" s="660">
        <v>9</v>
      </c>
      <c r="U69" s="660">
        <v>5901</v>
      </c>
      <c r="V69" s="660">
        <v>45</v>
      </c>
      <c r="W69" s="660">
        <v>36</v>
      </c>
      <c r="X69" s="660">
        <v>15887</v>
      </c>
      <c r="Y69" s="663" t="s">
        <v>2511</v>
      </c>
    </row>
    <row r="70" spans="1:25" s="112" customFormat="1">
      <c r="A70" s="419" t="s">
        <v>4</v>
      </c>
      <c r="B70" s="419" t="s">
        <v>4</v>
      </c>
      <c r="C70" s="420" t="s">
        <v>1024</v>
      </c>
      <c r="D70" s="419" t="s">
        <v>56</v>
      </c>
      <c r="E70" s="420" t="s">
        <v>1107</v>
      </c>
      <c r="F70" s="419" t="s">
        <v>1128</v>
      </c>
      <c r="G70" s="419" t="s">
        <v>1144</v>
      </c>
      <c r="H70" s="419" t="s">
        <v>1158</v>
      </c>
      <c r="I70" s="419" t="s">
        <v>49</v>
      </c>
      <c r="J70" s="419" t="s">
        <v>1154</v>
      </c>
      <c r="K70" s="419" t="s">
        <v>1155</v>
      </c>
      <c r="L70" s="419" t="s">
        <v>117</v>
      </c>
      <c r="M70" s="419">
        <v>480</v>
      </c>
      <c r="N70" s="419">
        <v>60</v>
      </c>
      <c r="O70" s="419"/>
      <c r="P70" s="660">
        <v>960</v>
      </c>
      <c r="Q70" s="660">
        <v>54</v>
      </c>
      <c r="R70" s="661">
        <f t="shared" si="1"/>
        <v>90</v>
      </c>
      <c r="S70" s="662">
        <v>81</v>
      </c>
      <c r="T70" s="660">
        <v>28</v>
      </c>
      <c r="U70" s="660">
        <v>3993</v>
      </c>
      <c r="V70" s="660">
        <v>54</v>
      </c>
      <c r="W70" s="660">
        <v>8</v>
      </c>
      <c r="X70" s="660">
        <v>10321</v>
      </c>
      <c r="Y70" s="663"/>
    </row>
    <row r="71" spans="1:25" s="112" customFormat="1">
      <c r="A71" s="419" t="s">
        <v>4</v>
      </c>
      <c r="B71" s="419" t="s">
        <v>4</v>
      </c>
      <c r="C71" s="420" t="s">
        <v>1024</v>
      </c>
      <c r="D71" s="419" t="s">
        <v>56</v>
      </c>
      <c r="E71" s="420" t="s">
        <v>1107</v>
      </c>
      <c r="F71" s="419" t="s">
        <v>1156</v>
      </c>
      <c r="G71" s="419" t="s">
        <v>1166</v>
      </c>
      <c r="H71" s="419" t="s">
        <v>1158</v>
      </c>
      <c r="I71" s="419" t="s">
        <v>49</v>
      </c>
      <c r="J71" s="419" t="s">
        <v>670</v>
      </c>
      <c r="K71" s="419" t="s">
        <v>1155</v>
      </c>
      <c r="L71" s="419" t="s">
        <v>117</v>
      </c>
      <c r="M71" s="419">
        <v>240</v>
      </c>
      <c r="N71" s="419">
        <v>12</v>
      </c>
      <c r="O71" s="419" t="s">
        <v>586</v>
      </c>
      <c r="P71" s="660">
        <v>240</v>
      </c>
      <c r="Q71" s="660">
        <v>19</v>
      </c>
      <c r="R71" s="661">
        <f t="shared" si="1"/>
        <v>158.33333333333331</v>
      </c>
      <c r="S71" s="662">
        <v>81</v>
      </c>
      <c r="T71" s="660">
        <v>16</v>
      </c>
      <c r="U71" s="660">
        <v>3993</v>
      </c>
      <c r="V71" s="660">
        <v>19</v>
      </c>
      <c r="W71" s="660">
        <v>1</v>
      </c>
      <c r="X71" s="660">
        <v>2764</v>
      </c>
      <c r="Y71" s="663" t="s">
        <v>2508</v>
      </c>
    </row>
    <row r="72" spans="1:25" s="112" customFormat="1">
      <c r="A72" s="419" t="s">
        <v>4</v>
      </c>
      <c r="B72" s="419" t="s">
        <v>4</v>
      </c>
      <c r="C72" s="420" t="s">
        <v>1024</v>
      </c>
      <c r="D72" s="419" t="s">
        <v>56</v>
      </c>
      <c r="E72" s="420" t="s">
        <v>1107</v>
      </c>
      <c r="F72" s="419" t="s">
        <v>1128</v>
      </c>
      <c r="G72" s="419" t="s">
        <v>1145</v>
      </c>
      <c r="H72" s="419" t="s">
        <v>1158</v>
      </c>
      <c r="I72" s="419" t="s">
        <v>49</v>
      </c>
      <c r="J72" s="419" t="s">
        <v>1154</v>
      </c>
      <c r="K72" s="419" t="s">
        <v>1155</v>
      </c>
      <c r="L72" s="419" t="s">
        <v>117</v>
      </c>
      <c r="M72" s="419">
        <v>240</v>
      </c>
      <c r="N72" s="419">
        <v>36</v>
      </c>
      <c r="O72" s="419"/>
      <c r="P72" s="660">
        <v>960</v>
      </c>
      <c r="Q72" s="660">
        <v>38</v>
      </c>
      <c r="R72" s="661">
        <f t="shared" si="1"/>
        <v>105.55555555555556</v>
      </c>
      <c r="S72" s="662">
        <v>74</v>
      </c>
      <c r="T72" s="660">
        <v>35</v>
      </c>
      <c r="U72" s="660">
        <v>4839</v>
      </c>
      <c r="V72" s="660">
        <v>38</v>
      </c>
      <c r="W72" s="660">
        <v>4</v>
      </c>
      <c r="X72" s="660">
        <v>9976</v>
      </c>
      <c r="Y72" s="663"/>
    </row>
    <row r="73" spans="1:25" s="112" customFormat="1">
      <c r="A73" s="419" t="s">
        <v>4</v>
      </c>
      <c r="B73" s="419" t="s">
        <v>4</v>
      </c>
      <c r="C73" s="420" t="s">
        <v>1024</v>
      </c>
      <c r="D73" s="419" t="s">
        <v>56</v>
      </c>
      <c r="E73" s="420" t="s">
        <v>1107</v>
      </c>
      <c r="F73" s="419" t="s">
        <v>1128</v>
      </c>
      <c r="G73" s="419" t="s">
        <v>1146</v>
      </c>
      <c r="H73" s="419" t="s">
        <v>1158</v>
      </c>
      <c r="I73" s="419" t="s">
        <v>49</v>
      </c>
      <c r="J73" s="419" t="s">
        <v>1154</v>
      </c>
      <c r="K73" s="419" t="s">
        <v>1155</v>
      </c>
      <c r="L73" s="419" t="s">
        <v>117</v>
      </c>
      <c r="M73" s="419">
        <v>480</v>
      </c>
      <c r="N73" s="419">
        <v>48</v>
      </c>
      <c r="O73" s="419"/>
      <c r="P73" s="660">
        <v>2400</v>
      </c>
      <c r="Q73" s="660">
        <v>46</v>
      </c>
      <c r="R73" s="661">
        <f t="shared" si="1"/>
        <v>95.833333333333343</v>
      </c>
      <c r="S73" s="662">
        <v>60</v>
      </c>
      <c r="T73" s="660">
        <v>19</v>
      </c>
      <c r="U73" s="660">
        <v>7965</v>
      </c>
      <c r="V73" s="660">
        <v>46</v>
      </c>
      <c r="W73" s="660">
        <v>18</v>
      </c>
      <c r="X73" s="660">
        <v>27626</v>
      </c>
      <c r="Y73" s="663"/>
    </row>
    <row r="74" spans="1:25" s="112" customFormat="1">
      <c r="A74" s="419" t="s">
        <v>4</v>
      </c>
      <c r="B74" s="419" t="s">
        <v>4</v>
      </c>
      <c r="C74" s="420" t="s">
        <v>1024</v>
      </c>
      <c r="D74" s="419" t="s">
        <v>56</v>
      </c>
      <c r="E74" s="420" t="s">
        <v>1107</v>
      </c>
      <c r="F74" s="419" t="s">
        <v>1156</v>
      </c>
      <c r="G74" s="419" t="s">
        <v>1167</v>
      </c>
      <c r="H74" s="419" t="s">
        <v>1158</v>
      </c>
      <c r="I74" s="419" t="s">
        <v>49</v>
      </c>
      <c r="J74" s="419" t="s">
        <v>670</v>
      </c>
      <c r="K74" s="419" t="s">
        <v>1155</v>
      </c>
      <c r="L74" s="419" t="s">
        <v>117</v>
      </c>
      <c r="M74" s="419">
        <v>240</v>
      </c>
      <c r="N74" s="419">
        <v>48</v>
      </c>
      <c r="O74" s="419" t="s">
        <v>2390</v>
      </c>
      <c r="P74" s="660">
        <v>240</v>
      </c>
      <c r="Q74" s="660">
        <v>34</v>
      </c>
      <c r="R74" s="661">
        <f t="shared" si="1"/>
        <v>70.833333333333343</v>
      </c>
      <c r="S74" s="662">
        <v>60</v>
      </c>
      <c r="T74" s="660">
        <v>9</v>
      </c>
      <c r="U74" s="660">
        <v>7965</v>
      </c>
      <c r="V74" s="660">
        <v>34</v>
      </c>
      <c r="W74" s="660">
        <v>2</v>
      </c>
      <c r="X74" s="660">
        <v>6922</v>
      </c>
      <c r="Y74" s="623" t="s">
        <v>2512</v>
      </c>
    </row>
    <row r="75" spans="1:25" s="112" customFormat="1">
      <c r="A75" s="419" t="s">
        <v>4</v>
      </c>
      <c r="B75" s="419" t="s">
        <v>4</v>
      </c>
      <c r="C75" s="420" t="s">
        <v>1024</v>
      </c>
      <c r="D75" s="419" t="s">
        <v>56</v>
      </c>
      <c r="E75" s="420" t="s">
        <v>1107</v>
      </c>
      <c r="F75" s="419" t="s">
        <v>1128</v>
      </c>
      <c r="G75" s="419" t="s">
        <v>1147</v>
      </c>
      <c r="H75" s="419" t="s">
        <v>1158</v>
      </c>
      <c r="I75" s="419" t="s">
        <v>49</v>
      </c>
      <c r="J75" s="419" t="s">
        <v>1154</v>
      </c>
      <c r="K75" s="419" t="s">
        <v>1155</v>
      </c>
      <c r="L75" s="419" t="s">
        <v>117</v>
      </c>
      <c r="M75" s="419">
        <v>240</v>
      </c>
      <c r="N75" s="419">
        <v>36</v>
      </c>
      <c r="O75" s="419"/>
      <c r="P75" s="660">
        <v>2400</v>
      </c>
      <c r="Q75" s="660">
        <v>35</v>
      </c>
      <c r="R75" s="661">
        <f t="shared" si="1"/>
        <v>97.222222222222214</v>
      </c>
      <c r="S75" s="662">
        <v>171</v>
      </c>
      <c r="T75" s="660">
        <v>5</v>
      </c>
      <c r="U75" s="660">
        <v>14054</v>
      </c>
      <c r="V75" s="660">
        <v>35</v>
      </c>
      <c r="W75" s="660">
        <v>73</v>
      </c>
      <c r="X75" s="660">
        <v>8733</v>
      </c>
      <c r="Y75" s="663"/>
    </row>
    <row r="76" spans="1:25" s="112" customFormat="1">
      <c r="A76" s="419" t="s">
        <v>4</v>
      </c>
      <c r="B76" s="419" t="s">
        <v>4</v>
      </c>
      <c r="C76" s="420" t="s">
        <v>1024</v>
      </c>
      <c r="D76" s="419" t="s">
        <v>56</v>
      </c>
      <c r="E76" s="420" t="s">
        <v>1107</v>
      </c>
      <c r="F76" s="419" t="s">
        <v>1156</v>
      </c>
      <c r="G76" s="419" t="s">
        <v>1168</v>
      </c>
      <c r="H76" s="419" t="s">
        <v>1158</v>
      </c>
      <c r="I76" s="419" t="s">
        <v>49</v>
      </c>
      <c r="J76" s="419" t="s">
        <v>670</v>
      </c>
      <c r="K76" s="419" t="s">
        <v>1155</v>
      </c>
      <c r="L76" s="419" t="s">
        <v>117</v>
      </c>
      <c r="M76" s="419">
        <v>240</v>
      </c>
      <c r="N76" s="419">
        <v>12</v>
      </c>
      <c r="O76" s="419" t="s">
        <v>2391</v>
      </c>
      <c r="P76" s="660">
        <v>240</v>
      </c>
      <c r="Q76" s="660">
        <v>50</v>
      </c>
      <c r="R76" s="661">
        <f t="shared" si="1"/>
        <v>416.66666666666669</v>
      </c>
      <c r="S76" s="662">
        <v>171</v>
      </c>
      <c r="T76" s="660">
        <v>11</v>
      </c>
      <c r="U76" s="660">
        <v>14054</v>
      </c>
      <c r="V76" s="660">
        <v>50</v>
      </c>
      <c r="W76" s="660">
        <v>3</v>
      </c>
      <c r="X76" s="660">
        <v>4165</v>
      </c>
      <c r="Y76" s="663" t="s">
        <v>2508</v>
      </c>
    </row>
    <row r="77" spans="1:25" s="112" customFormat="1">
      <c r="A77" s="419" t="s">
        <v>4</v>
      </c>
      <c r="B77" s="419" t="s">
        <v>4</v>
      </c>
      <c r="C77" s="420" t="s">
        <v>1024</v>
      </c>
      <c r="D77" s="419" t="s">
        <v>56</v>
      </c>
      <c r="E77" s="420" t="s">
        <v>1107</v>
      </c>
      <c r="F77" s="419" t="s">
        <v>1128</v>
      </c>
      <c r="G77" s="419" t="s">
        <v>1148</v>
      </c>
      <c r="H77" s="419" t="s">
        <v>1158</v>
      </c>
      <c r="I77" s="419" t="s">
        <v>49</v>
      </c>
      <c r="J77" s="419" t="s">
        <v>1154</v>
      </c>
      <c r="K77" s="419" t="s">
        <v>1155</v>
      </c>
      <c r="L77" s="419" t="s">
        <v>117</v>
      </c>
      <c r="M77" s="419">
        <v>240</v>
      </c>
      <c r="N77" s="419">
        <v>24</v>
      </c>
      <c r="O77" s="419"/>
      <c r="P77" s="660">
        <v>1440</v>
      </c>
      <c r="Q77" s="660">
        <v>23</v>
      </c>
      <c r="R77" s="661">
        <f t="shared" si="1"/>
        <v>95.833333333333343</v>
      </c>
      <c r="S77" s="662">
        <v>242</v>
      </c>
      <c r="T77" s="660">
        <v>6</v>
      </c>
      <c r="U77" s="660">
        <v>6454</v>
      </c>
      <c r="V77" s="660">
        <v>23</v>
      </c>
      <c r="W77" s="660">
        <v>35</v>
      </c>
      <c r="X77" s="660">
        <v>1649</v>
      </c>
      <c r="Y77" s="663"/>
    </row>
    <row r="78" spans="1:25" s="112" customFormat="1">
      <c r="A78" s="419" t="s">
        <v>4</v>
      </c>
      <c r="B78" s="419" t="s">
        <v>4</v>
      </c>
      <c r="C78" s="420" t="s">
        <v>1024</v>
      </c>
      <c r="D78" s="419" t="s">
        <v>56</v>
      </c>
      <c r="E78" s="420" t="s">
        <v>1107</v>
      </c>
      <c r="F78" s="419" t="s">
        <v>1156</v>
      </c>
      <c r="G78" s="419" t="s">
        <v>1169</v>
      </c>
      <c r="H78" s="419" t="s">
        <v>1158</v>
      </c>
      <c r="I78" s="419" t="s">
        <v>49</v>
      </c>
      <c r="J78" s="419" t="s">
        <v>670</v>
      </c>
      <c r="K78" s="419" t="s">
        <v>1155</v>
      </c>
      <c r="L78" s="419" t="s">
        <v>117</v>
      </c>
      <c r="M78" s="419">
        <v>240</v>
      </c>
      <c r="N78" s="419">
        <v>12</v>
      </c>
      <c r="O78" s="419" t="s">
        <v>778</v>
      </c>
      <c r="P78" s="660">
        <v>240</v>
      </c>
      <c r="Q78" s="660">
        <v>9</v>
      </c>
      <c r="R78" s="661">
        <f t="shared" si="1"/>
        <v>75</v>
      </c>
      <c r="S78" s="662">
        <v>242</v>
      </c>
      <c r="T78" s="660">
        <v>10</v>
      </c>
      <c r="U78" s="660">
        <v>6454</v>
      </c>
      <c r="V78" s="660">
        <v>9</v>
      </c>
      <c r="W78" s="660">
        <v>1</v>
      </c>
      <c r="X78" s="660">
        <v>84</v>
      </c>
      <c r="Y78" s="663" t="s">
        <v>2513</v>
      </c>
    </row>
    <row r="79" spans="1:25" s="112" customFormat="1">
      <c r="A79" s="419" t="s">
        <v>4</v>
      </c>
      <c r="B79" s="419" t="s">
        <v>4</v>
      </c>
      <c r="C79" s="420" t="s">
        <v>1024</v>
      </c>
      <c r="D79" s="419" t="s">
        <v>56</v>
      </c>
      <c r="E79" s="420" t="s">
        <v>1107</v>
      </c>
      <c r="F79" s="419" t="s">
        <v>1128</v>
      </c>
      <c r="G79" s="419" t="s">
        <v>1170</v>
      </c>
      <c r="H79" s="419" t="s">
        <v>1158</v>
      </c>
      <c r="I79" s="419" t="s">
        <v>49</v>
      </c>
      <c r="J79" s="419" t="s">
        <v>1154</v>
      </c>
      <c r="K79" s="419" t="s">
        <v>1155</v>
      </c>
      <c r="L79" s="419" t="s">
        <v>117</v>
      </c>
      <c r="M79" s="419">
        <v>240</v>
      </c>
      <c r="N79" s="419">
        <v>12</v>
      </c>
      <c r="O79" s="419"/>
      <c r="P79" s="660">
        <v>240</v>
      </c>
      <c r="Q79" s="660">
        <v>12</v>
      </c>
      <c r="R79" s="661">
        <f t="shared" si="1"/>
        <v>100</v>
      </c>
      <c r="S79" s="662">
        <v>100</v>
      </c>
      <c r="T79" s="660">
        <v>2</v>
      </c>
      <c r="U79" s="660">
        <v>4092</v>
      </c>
      <c r="V79" s="660">
        <v>12</v>
      </c>
      <c r="W79" s="660">
        <v>1</v>
      </c>
      <c r="X79" s="660">
        <v>723</v>
      </c>
      <c r="Y79" s="663"/>
    </row>
    <row r="80" spans="1:25" s="112" customFormat="1">
      <c r="A80" s="419" t="s">
        <v>4</v>
      </c>
      <c r="B80" s="419" t="s">
        <v>4</v>
      </c>
      <c r="C80" s="420" t="s">
        <v>1024</v>
      </c>
      <c r="D80" s="419" t="s">
        <v>56</v>
      </c>
      <c r="E80" s="420" t="s">
        <v>1115</v>
      </c>
      <c r="F80" s="419" t="s">
        <v>1153</v>
      </c>
      <c r="G80" s="419" t="s">
        <v>1149</v>
      </c>
      <c r="H80" s="419" t="s">
        <v>665</v>
      </c>
      <c r="I80" s="419" t="s">
        <v>1429</v>
      </c>
      <c r="J80" s="419" t="s">
        <v>1154</v>
      </c>
      <c r="K80" s="419" t="s">
        <v>1155</v>
      </c>
      <c r="L80" s="419" t="s">
        <v>117</v>
      </c>
      <c r="M80" s="419">
        <v>1977</v>
      </c>
      <c r="N80" s="419">
        <v>24</v>
      </c>
      <c r="O80" s="419"/>
      <c r="P80" s="660">
        <v>1368</v>
      </c>
      <c r="Q80" s="660">
        <v>17</v>
      </c>
      <c r="R80" s="661">
        <f t="shared" si="1"/>
        <v>70.833333333333343</v>
      </c>
      <c r="S80" s="662">
        <v>15</v>
      </c>
      <c r="T80" s="660">
        <v>4</v>
      </c>
      <c r="U80" s="660">
        <v>1368</v>
      </c>
      <c r="V80" s="660">
        <v>17</v>
      </c>
      <c r="W80" s="660">
        <v>49</v>
      </c>
      <c r="X80" s="660">
        <v>4965</v>
      </c>
      <c r="Y80" s="663" t="s">
        <v>2514</v>
      </c>
    </row>
    <row r="81" spans="1:25" s="112" customFormat="1">
      <c r="A81" s="419" t="s">
        <v>4</v>
      </c>
      <c r="B81" s="419" t="s">
        <v>4</v>
      </c>
      <c r="C81" s="420" t="s">
        <v>1024</v>
      </c>
      <c r="D81" s="419" t="s">
        <v>56</v>
      </c>
      <c r="E81" s="420" t="s">
        <v>1115</v>
      </c>
      <c r="F81" s="419" t="s">
        <v>1153</v>
      </c>
      <c r="G81" s="419" t="s">
        <v>1150</v>
      </c>
      <c r="H81" s="419" t="s">
        <v>665</v>
      </c>
      <c r="I81" s="419" t="s">
        <v>1429</v>
      </c>
      <c r="J81" s="419" t="s">
        <v>1154</v>
      </c>
      <c r="K81" s="419" t="s">
        <v>1155</v>
      </c>
      <c r="L81" s="419" t="s">
        <v>117</v>
      </c>
      <c r="M81" s="419">
        <v>980</v>
      </c>
      <c r="N81" s="419">
        <v>12</v>
      </c>
      <c r="O81" s="419"/>
      <c r="P81" s="660">
        <v>611</v>
      </c>
      <c r="Q81" s="660">
        <v>12</v>
      </c>
      <c r="R81" s="661">
        <f t="shared" si="1"/>
        <v>100</v>
      </c>
      <c r="S81" s="662">
        <v>8</v>
      </c>
      <c r="T81" s="660">
        <v>3</v>
      </c>
      <c r="U81" s="660">
        <v>611</v>
      </c>
      <c r="V81" s="660">
        <v>12</v>
      </c>
      <c r="W81" s="660">
        <v>39</v>
      </c>
      <c r="X81" s="660">
        <v>3293</v>
      </c>
      <c r="Y81" s="663"/>
    </row>
    <row r="82" spans="1:25" s="112" customFormat="1">
      <c r="A82" s="419" t="s">
        <v>4</v>
      </c>
      <c r="B82" s="419" t="s">
        <v>4</v>
      </c>
      <c r="C82" s="420" t="s">
        <v>1024</v>
      </c>
      <c r="D82" s="419" t="s">
        <v>56</v>
      </c>
      <c r="E82" s="420" t="s">
        <v>1115</v>
      </c>
      <c r="F82" s="419" t="s">
        <v>1128</v>
      </c>
      <c r="G82" s="419" t="s">
        <v>1151</v>
      </c>
      <c r="H82" s="419" t="s">
        <v>1158</v>
      </c>
      <c r="I82" s="419" t="s">
        <v>49</v>
      </c>
      <c r="J82" s="419" t="s">
        <v>1154</v>
      </c>
      <c r="K82" s="419" t="s">
        <v>1155</v>
      </c>
      <c r="L82" s="419" t="s">
        <v>117</v>
      </c>
      <c r="M82" s="419">
        <v>480</v>
      </c>
      <c r="N82" s="419">
        <v>24</v>
      </c>
      <c r="O82" s="419"/>
      <c r="P82" s="660">
        <v>480</v>
      </c>
      <c r="Q82" s="660">
        <v>22</v>
      </c>
      <c r="R82" s="661">
        <f t="shared" si="1"/>
        <v>91.666666666666657</v>
      </c>
      <c r="S82" s="662">
        <v>14</v>
      </c>
      <c r="T82" s="660">
        <v>3</v>
      </c>
      <c r="U82" s="660">
        <v>184</v>
      </c>
      <c r="V82" s="660">
        <v>22</v>
      </c>
      <c r="W82" s="660">
        <v>36</v>
      </c>
      <c r="X82" s="660">
        <v>4190</v>
      </c>
      <c r="Y82" s="663"/>
    </row>
    <row r="83" spans="1:25" s="112" customFormat="1">
      <c r="A83" s="419" t="s">
        <v>4</v>
      </c>
      <c r="B83" s="419" t="s">
        <v>4</v>
      </c>
      <c r="C83" s="420" t="s">
        <v>1024</v>
      </c>
      <c r="D83" s="419" t="s">
        <v>56</v>
      </c>
      <c r="E83" s="420" t="s">
        <v>1115</v>
      </c>
      <c r="F83" s="419" t="s">
        <v>1156</v>
      </c>
      <c r="G83" s="419" t="s">
        <v>1171</v>
      </c>
      <c r="H83" s="419" t="s">
        <v>1158</v>
      </c>
      <c r="I83" s="419" t="s">
        <v>49</v>
      </c>
      <c r="J83" s="419" t="s">
        <v>670</v>
      </c>
      <c r="K83" s="419" t="s">
        <v>1155</v>
      </c>
      <c r="L83" s="419" t="s">
        <v>117</v>
      </c>
      <c r="M83" s="419">
        <v>480</v>
      </c>
      <c r="N83" s="419">
        <v>48</v>
      </c>
      <c r="O83" s="419" t="s">
        <v>778</v>
      </c>
      <c r="P83" s="660">
        <v>480</v>
      </c>
      <c r="Q83" s="660">
        <v>43</v>
      </c>
      <c r="R83" s="661">
        <f t="shared" si="1"/>
        <v>89.583333333333343</v>
      </c>
      <c r="S83" s="662">
        <v>14</v>
      </c>
      <c r="T83" s="660">
        <v>4</v>
      </c>
      <c r="U83" s="660">
        <v>184</v>
      </c>
      <c r="V83" s="660">
        <v>43</v>
      </c>
      <c r="W83" s="660">
        <v>1</v>
      </c>
      <c r="X83" s="660">
        <v>618</v>
      </c>
      <c r="Y83" s="663"/>
    </row>
    <row r="84" spans="1:25" s="112" customFormat="1">
      <c r="A84" s="419" t="s">
        <v>4</v>
      </c>
      <c r="B84" s="419"/>
      <c r="C84" s="420" t="s">
        <v>1024</v>
      </c>
      <c r="D84" s="419" t="s">
        <v>56</v>
      </c>
      <c r="E84" s="420" t="s">
        <v>286</v>
      </c>
      <c r="F84" s="419" t="s">
        <v>1153</v>
      </c>
      <c r="G84" s="419" t="s">
        <v>1836</v>
      </c>
      <c r="H84" s="419" t="s">
        <v>1837</v>
      </c>
      <c r="I84" s="419" t="s">
        <v>286</v>
      </c>
      <c r="J84" s="419" t="s">
        <v>286</v>
      </c>
      <c r="K84" s="419" t="s">
        <v>286</v>
      </c>
      <c r="L84" s="419" t="s">
        <v>117</v>
      </c>
      <c r="M84" s="419">
        <v>82508</v>
      </c>
      <c r="N84" s="419">
        <v>0</v>
      </c>
      <c r="O84" s="419" t="s">
        <v>1838</v>
      </c>
      <c r="P84" s="656" t="s">
        <v>286</v>
      </c>
      <c r="Q84" s="660">
        <v>0</v>
      </c>
      <c r="R84" s="661" t="s">
        <v>286</v>
      </c>
      <c r="S84" s="656" t="s">
        <v>286</v>
      </c>
      <c r="T84" s="660">
        <v>0</v>
      </c>
      <c r="U84" s="656" t="s">
        <v>286</v>
      </c>
      <c r="V84" s="660">
        <v>0</v>
      </c>
      <c r="W84" s="660">
        <v>0</v>
      </c>
      <c r="X84" s="660">
        <v>0</v>
      </c>
      <c r="Y84" s="663" t="s">
        <v>3149</v>
      </c>
    </row>
    <row r="85" spans="1:25" s="112" customFormat="1">
      <c r="A85" s="419" t="s">
        <v>4</v>
      </c>
      <c r="B85" s="419"/>
      <c r="C85" s="420" t="s">
        <v>1024</v>
      </c>
      <c r="D85" s="419" t="s">
        <v>56</v>
      </c>
      <c r="E85" s="420"/>
      <c r="F85" s="419" t="s">
        <v>1128</v>
      </c>
      <c r="G85" s="419" t="s">
        <v>1839</v>
      </c>
      <c r="H85" s="419" t="s">
        <v>1158</v>
      </c>
      <c r="I85" s="419" t="s">
        <v>286</v>
      </c>
      <c r="J85" s="419" t="s">
        <v>286</v>
      </c>
      <c r="K85" s="419" t="s">
        <v>286</v>
      </c>
      <c r="L85" s="419" t="s">
        <v>117</v>
      </c>
      <c r="M85" s="419">
        <v>9360</v>
      </c>
      <c r="N85" s="419">
        <v>0</v>
      </c>
      <c r="O85" s="419" t="s">
        <v>1850</v>
      </c>
      <c r="P85" s="662" t="s">
        <v>286</v>
      </c>
      <c r="Q85" s="660">
        <v>0</v>
      </c>
      <c r="R85" s="661" t="s">
        <v>286</v>
      </c>
      <c r="S85" s="662" t="s">
        <v>286</v>
      </c>
      <c r="T85" s="660">
        <v>0</v>
      </c>
      <c r="U85" s="662" t="s">
        <v>286</v>
      </c>
      <c r="V85" s="660">
        <v>0</v>
      </c>
      <c r="W85" s="660">
        <v>0</v>
      </c>
      <c r="X85" s="660">
        <v>0</v>
      </c>
      <c r="Y85" s="663" t="s">
        <v>2515</v>
      </c>
    </row>
    <row r="86" spans="1:25" s="112" customFormat="1">
      <c r="A86" s="419" t="s">
        <v>4</v>
      </c>
      <c r="B86" s="419" t="s">
        <v>4</v>
      </c>
      <c r="C86" s="416" t="s">
        <v>591</v>
      </c>
      <c r="D86" s="419" t="s">
        <v>343</v>
      </c>
      <c r="E86" s="431" t="s">
        <v>657</v>
      </c>
      <c r="F86" s="419" t="s">
        <v>1128</v>
      </c>
      <c r="G86" s="419" t="s">
        <v>664</v>
      </c>
      <c r="H86" s="664" t="s">
        <v>665</v>
      </c>
      <c r="I86" s="665" t="s">
        <v>49</v>
      </c>
      <c r="J86" s="419" t="s">
        <v>666</v>
      </c>
      <c r="K86" s="431" t="s">
        <v>667</v>
      </c>
      <c r="L86" s="419">
        <v>2015</v>
      </c>
      <c r="M86" s="811">
        <v>664</v>
      </c>
      <c r="N86" s="431">
        <v>10</v>
      </c>
      <c r="O86" s="431" t="s">
        <v>668</v>
      </c>
      <c r="P86" s="817">
        <v>311</v>
      </c>
      <c r="Q86" s="666">
        <v>5</v>
      </c>
      <c r="R86" s="667">
        <f t="shared" ref="R86:R90" si="2">Q86/N86*100</f>
        <v>50</v>
      </c>
      <c r="S86" s="817">
        <v>16</v>
      </c>
      <c r="T86" s="666">
        <v>5</v>
      </c>
      <c r="U86" s="817">
        <v>311</v>
      </c>
      <c r="V86" s="666">
        <v>5</v>
      </c>
      <c r="W86" s="666">
        <v>2</v>
      </c>
      <c r="X86" s="666">
        <v>631</v>
      </c>
      <c r="Y86" s="668" t="s">
        <v>2938</v>
      </c>
    </row>
    <row r="87" spans="1:25" s="112" customFormat="1">
      <c r="A87" s="419" t="s">
        <v>4</v>
      </c>
      <c r="B87" s="419" t="s">
        <v>4</v>
      </c>
      <c r="C87" s="416" t="s">
        <v>591</v>
      </c>
      <c r="D87" s="419" t="s">
        <v>343</v>
      </c>
      <c r="E87" s="431" t="s">
        <v>657</v>
      </c>
      <c r="F87" s="419" t="s">
        <v>1156</v>
      </c>
      <c r="G87" s="419" t="s">
        <v>669</v>
      </c>
      <c r="H87" s="664" t="s">
        <v>665</v>
      </c>
      <c r="I87" s="669" t="s">
        <v>49</v>
      </c>
      <c r="J87" s="419" t="s">
        <v>670</v>
      </c>
      <c r="K87" s="431" t="s">
        <v>671</v>
      </c>
      <c r="L87" s="419">
        <v>2015</v>
      </c>
      <c r="M87" s="812"/>
      <c r="N87" s="431">
        <v>20</v>
      </c>
      <c r="O87" s="431" t="s">
        <v>905</v>
      </c>
      <c r="P87" s="818"/>
      <c r="Q87" s="666">
        <v>7</v>
      </c>
      <c r="R87" s="667">
        <f t="shared" si="2"/>
        <v>35</v>
      </c>
      <c r="S87" s="818"/>
      <c r="T87" s="666">
        <v>7</v>
      </c>
      <c r="U87" s="818"/>
      <c r="V87" s="666">
        <v>7</v>
      </c>
      <c r="W87" s="666">
        <v>1</v>
      </c>
      <c r="X87" s="666">
        <v>509</v>
      </c>
      <c r="Y87" s="668" t="s">
        <v>2938</v>
      </c>
    </row>
    <row r="88" spans="1:25" s="112" customFormat="1">
      <c r="A88" s="419" t="s">
        <v>4</v>
      </c>
      <c r="B88" s="419" t="s">
        <v>4</v>
      </c>
      <c r="C88" s="416" t="s">
        <v>591</v>
      </c>
      <c r="D88" s="419" t="s">
        <v>343</v>
      </c>
      <c r="E88" s="431" t="s">
        <v>657</v>
      </c>
      <c r="F88" s="419" t="s">
        <v>1153</v>
      </c>
      <c r="G88" s="431" t="s">
        <v>658</v>
      </c>
      <c r="H88" s="664" t="s">
        <v>665</v>
      </c>
      <c r="I88" s="419" t="s">
        <v>285</v>
      </c>
      <c r="J88" s="419" t="s">
        <v>666</v>
      </c>
      <c r="K88" s="431" t="s">
        <v>672</v>
      </c>
      <c r="L88" s="419" t="s">
        <v>673</v>
      </c>
      <c r="M88" s="431">
        <v>67</v>
      </c>
      <c r="N88" s="431">
        <v>4</v>
      </c>
      <c r="O88" s="431" t="s">
        <v>906</v>
      </c>
      <c r="P88" s="666">
        <v>100</v>
      </c>
      <c r="Q88" s="666">
        <v>4</v>
      </c>
      <c r="R88" s="667">
        <f t="shared" si="2"/>
        <v>100</v>
      </c>
      <c r="S88" s="666">
        <v>15</v>
      </c>
      <c r="T88" s="666">
        <v>4</v>
      </c>
      <c r="U88" s="666">
        <v>100</v>
      </c>
      <c r="V88" s="666">
        <v>4</v>
      </c>
      <c r="W88" s="666">
        <v>76</v>
      </c>
      <c r="X88" s="666">
        <v>29959</v>
      </c>
      <c r="Y88" s="657"/>
    </row>
    <row r="89" spans="1:25" s="112" customFormat="1">
      <c r="A89" s="419" t="s">
        <v>4</v>
      </c>
      <c r="B89" s="419" t="s">
        <v>4</v>
      </c>
      <c r="C89" s="416" t="s">
        <v>591</v>
      </c>
      <c r="D89" s="419" t="s">
        <v>343</v>
      </c>
      <c r="E89" s="431" t="s">
        <v>657</v>
      </c>
      <c r="F89" s="419" t="s">
        <v>1153</v>
      </c>
      <c r="G89" s="431" t="s">
        <v>660</v>
      </c>
      <c r="H89" s="419" t="s">
        <v>665</v>
      </c>
      <c r="I89" s="419" t="s">
        <v>285</v>
      </c>
      <c r="J89" s="419" t="s">
        <v>666</v>
      </c>
      <c r="K89" s="431" t="s">
        <v>667</v>
      </c>
      <c r="L89" s="419">
        <v>2013</v>
      </c>
      <c r="M89" s="813">
        <v>99</v>
      </c>
      <c r="N89" s="431">
        <v>12</v>
      </c>
      <c r="O89" s="431" t="s">
        <v>674</v>
      </c>
      <c r="P89" s="817">
        <v>238</v>
      </c>
      <c r="Q89" s="666">
        <v>13</v>
      </c>
      <c r="R89" s="667">
        <f t="shared" si="2"/>
        <v>108.33333333333333</v>
      </c>
      <c r="S89" s="817">
        <v>11</v>
      </c>
      <c r="T89" s="666">
        <v>2</v>
      </c>
      <c r="U89" s="817">
        <v>238</v>
      </c>
      <c r="V89" s="666">
        <v>13</v>
      </c>
      <c r="W89" s="666">
        <v>14</v>
      </c>
      <c r="X89" s="666">
        <v>12125</v>
      </c>
      <c r="Y89" s="657"/>
    </row>
    <row r="90" spans="1:25" s="112" customFormat="1">
      <c r="A90" s="419" t="s">
        <v>4</v>
      </c>
      <c r="B90" s="419" t="s">
        <v>4</v>
      </c>
      <c r="C90" s="416" t="s">
        <v>591</v>
      </c>
      <c r="D90" s="419" t="s">
        <v>343</v>
      </c>
      <c r="E90" s="431" t="s">
        <v>657</v>
      </c>
      <c r="F90" s="419" t="s">
        <v>1156</v>
      </c>
      <c r="G90" s="431" t="s">
        <v>852</v>
      </c>
      <c r="H90" s="419" t="s">
        <v>665</v>
      </c>
      <c r="I90" s="419" t="s">
        <v>49</v>
      </c>
      <c r="J90" s="419" t="s">
        <v>670</v>
      </c>
      <c r="K90" s="431" t="s">
        <v>667</v>
      </c>
      <c r="L90" s="419">
        <v>2013</v>
      </c>
      <c r="M90" s="812"/>
      <c r="N90" s="431">
        <v>48</v>
      </c>
      <c r="O90" s="431" t="s">
        <v>907</v>
      </c>
      <c r="P90" s="818"/>
      <c r="Q90" s="666">
        <v>45</v>
      </c>
      <c r="R90" s="667">
        <f t="shared" si="2"/>
        <v>93.75</v>
      </c>
      <c r="S90" s="818"/>
      <c r="T90" s="666">
        <v>4</v>
      </c>
      <c r="U90" s="818"/>
      <c r="V90" s="666">
        <v>45</v>
      </c>
      <c r="W90" s="666">
        <v>3</v>
      </c>
      <c r="X90" s="666">
        <v>13808</v>
      </c>
      <c r="Y90" s="657"/>
    </row>
    <row r="91" spans="1:25" s="112" customFormat="1">
      <c r="A91" s="419" t="s">
        <v>4</v>
      </c>
      <c r="B91" s="419" t="s">
        <v>4</v>
      </c>
      <c r="C91" s="416" t="s">
        <v>591</v>
      </c>
      <c r="D91" s="419" t="s">
        <v>343</v>
      </c>
      <c r="E91" s="431" t="s">
        <v>657</v>
      </c>
      <c r="F91" s="419" t="s">
        <v>1153</v>
      </c>
      <c r="G91" s="419" t="s">
        <v>661</v>
      </c>
      <c r="H91" s="419" t="s">
        <v>665</v>
      </c>
      <c r="I91" s="419" t="s">
        <v>285</v>
      </c>
      <c r="J91" s="419" t="s">
        <v>684</v>
      </c>
      <c r="K91" s="419" t="s">
        <v>672</v>
      </c>
      <c r="L91" s="419" t="s">
        <v>117</v>
      </c>
      <c r="M91" s="419">
        <v>103</v>
      </c>
      <c r="N91" s="419">
        <v>4</v>
      </c>
      <c r="O91" s="431" t="s">
        <v>675</v>
      </c>
      <c r="P91" s="670" t="s">
        <v>286</v>
      </c>
      <c r="Q91" s="670" t="s">
        <v>286</v>
      </c>
      <c r="R91" s="671" t="s">
        <v>652</v>
      </c>
      <c r="S91" s="670" t="s">
        <v>286</v>
      </c>
      <c r="T91" s="670" t="s">
        <v>286</v>
      </c>
      <c r="U91" s="670" t="s">
        <v>286</v>
      </c>
      <c r="V91" s="670" t="s">
        <v>286</v>
      </c>
      <c r="W91" s="670" t="s">
        <v>286</v>
      </c>
      <c r="X91" s="670" t="s">
        <v>286</v>
      </c>
      <c r="Y91" s="612" t="s">
        <v>2976</v>
      </c>
    </row>
    <row r="92" spans="1:25" s="112" customFormat="1">
      <c r="A92" s="419" t="s">
        <v>4</v>
      </c>
      <c r="B92" s="419" t="s">
        <v>4</v>
      </c>
      <c r="C92" s="416" t="s">
        <v>591</v>
      </c>
      <c r="D92" s="419" t="s">
        <v>343</v>
      </c>
      <c r="E92" s="431" t="s">
        <v>657</v>
      </c>
      <c r="F92" s="419" t="s">
        <v>1128</v>
      </c>
      <c r="G92" s="419" t="s">
        <v>676</v>
      </c>
      <c r="H92" s="419" t="s">
        <v>665</v>
      </c>
      <c r="I92" s="419" t="s">
        <v>49</v>
      </c>
      <c r="J92" s="419" t="s">
        <v>684</v>
      </c>
      <c r="K92" s="419" t="s">
        <v>672</v>
      </c>
      <c r="L92" s="419" t="s">
        <v>117</v>
      </c>
      <c r="M92" s="419" t="s">
        <v>706</v>
      </c>
      <c r="N92" s="419" t="s">
        <v>706</v>
      </c>
      <c r="O92" s="419" t="s">
        <v>677</v>
      </c>
      <c r="P92" s="672" t="s">
        <v>48</v>
      </c>
      <c r="Q92" s="672">
        <v>0</v>
      </c>
      <c r="R92" s="671" t="s">
        <v>286</v>
      </c>
      <c r="S92" s="673" t="s">
        <v>48</v>
      </c>
      <c r="T92" s="673" t="s">
        <v>48</v>
      </c>
      <c r="U92" s="673" t="s">
        <v>48</v>
      </c>
      <c r="V92" s="673" t="s">
        <v>48</v>
      </c>
      <c r="W92" s="673" t="s">
        <v>48</v>
      </c>
      <c r="X92" s="673" t="s">
        <v>48</v>
      </c>
      <c r="Y92" s="674" t="s">
        <v>2939</v>
      </c>
    </row>
    <row r="93" spans="1:25" s="112" customFormat="1">
      <c r="A93" s="419" t="s">
        <v>4</v>
      </c>
      <c r="B93" s="419" t="s">
        <v>4</v>
      </c>
      <c r="C93" s="420" t="s">
        <v>644</v>
      </c>
      <c r="D93" s="419" t="s">
        <v>343</v>
      </c>
      <c r="E93" s="420" t="s">
        <v>662</v>
      </c>
      <c r="F93" s="419" t="s">
        <v>1128</v>
      </c>
      <c r="G93" s="419" t="s">
        <v>678</v>
      </c>
      <c r="H93" s="419" t="s">
        <v>665</v>
      </c>
      <c r="I93" s="419" t="s">
        <v>49</v>
      </c>
      <c r="J93" s="419" t="s">
        <v>666</v>
      </c>
      <c r="K93" s="419" t="s">
        <v>667</v>
      </c>
      <c r="L93" s="419" t="s">
        <v>117</v>
      </c>
      <c r="M93" s="809">
        <v>3396</v>
      </c>
      <c r="N93" s="419">
        <v>12</v>
      </c>
      <c r="O93" s="419" t="s">
        <v>679</v>
      </c>
      <c r="P93" s="819">
        <v>2717</v>
      </c>
      <c r="Q93" s="670">
        <v>0</v>
      </c>
      <c r="R93" s="671">
        <f t="shared" ref="R93:R96" si="3">Q93/N93*100</f>
        <v>0</v>
      </c>
      <c r="S93" s="670" t="s">
        <v>286</v>
      </c>
      <c r="T93" s="670" t="s">
        <v>286</v>
      </c>
      <c r="U93" s="819">
        <v>2717</v>
      </c>
      <c r="V93" s="675" t="s">
        <v>286</v>
      </c>
      <c r="W93" s="675" t="s">
        <v>286</v>
      </c>
      <c r="X93" s="675" t="s">
        <v>286</v>
      </c>
      <c r="Y93" s="674" t="s">
        <v>2940</v>
      </c>
    </row>
    <row r="94" spans="1:25" s="112" customFormat="1">
      <c r="A94" s="419" t="s">
        <v>4</v>
      </c>
      <c r="B94" s="419" t="s">
        <v>4</v>
      </c>
      <c r="C94" s="420" t="s">
        <v>644</v>
      </c>
      <c r="D94" s="419" t="s">
        <v>343</v>
      </c>
      <c r="E94" s="420" t="s">
        <v>662</v>
      </c>
      <c r="F94" s="419" t="s">
        <v>1156</v>
      </c>
      <c r="G94" s="419" t="s">
        <v>680</v>
      </c>
      <c r="H94" s="419" t="s">
        <v>665</v>
      </c>
      <c r="I94" s="419" t="s">
        <v>49</v>
      </c>
      <c r="J94" s="419" t="s">
        <v>670</v>
      </c>
      <c r="K94" s="419" t="s">
        <v>667</v>
      </c>
      <c r="L94" s="419" t="s">
        <v>117</v>
      </c>
      <c r="M94" s="810"/>
      <c r="N94" s="419">
        <v>48</v>
      </c>
      <c r="O94" s="419" t="s">
        <v>681</v>
      </c>
      <c r="P94" s="820"/>
      <c r="Q94" s="670">
        <v>50</v>
      </c>
      <c r="R94" s="671">
        <f t="shared" si="3"/>
        <v>104.16666666666667</v>
      </c>
      <c r="S94" s="670">
        <v>25</v>
      </c>
      <c r="T94" s="670">
        <v>6</v>
      </c>
      <c r="U94" s="820"/>
      <c r="V94" s="670">
        <v>12</v>
      </c>
      <c r="W94" s="670">
        <v>5</v>
      </c>
      <c r="X94" s="670">
        <v>10387</v>
      </c>
      <c r="Y94" s="612"/>
    </row>
    <row r="95" spans="1:25" s="112" customFormat="1">
      <c r="A95" s="419" t="s">
        <v>4</v>
      </c>
      <c r="B95" s="419" t="s">
        <v>4</v>
      </c>
      <c r="C95" s="420" t="s">
        <v>644</v>
      </c>
      <c r="D95" s="419" t="s">
        <v>343</v>
      </c>
      <c r="E95" s="420" t="s">
        <v>662</v>
      </c>
      <c r="F95" s="419" t="s">
        <v>1153</v>
      </c>
      <c r="G95" s="419" t="s">
        <v>663</v>
      </c>
      <c r="H95" s="419" t="s">
        <v>665</v>
      </c>
      <c r="I95" s="419" t="s">
        <v>285</v>
      </c>
      <c r="J95" s="419" t="s">
        <v>666</v>
      </c>
      <c r="K95" s="419" t="s">
        <v>667</v>
      </c>
      <c r="L95" s="419" t="s">
        <v>117</v>
      </c>
      <c r="M95" s="809">
        <v>28673</v>
      </c>
      <c r="N95" s="419">
        <v>24</v>
      </c>
      <c r="O95" s="419" t="s">
        <v>682</v>
      </c>
      <c r="P95" s="819">
        <v>29966</v>
      </c>
      <c r="Q95" s="670">
        <v>22</v>
      </c>
      <c r="R95" s="671">
        <f t="shared" si="3"/>
        <v>91.666666666666657</v>
      </c>
      <c r="S95" s="819">
        <v>359</v>
      </c>
      <c r="T95" s="670">
        <v>12</v>
      </c>
      <c r="U95" s="819">
        <v>29966</v>
      </c>
      <c r="V95" s="670">
        <v>22</v>
      </c>
      <c r="W95" s="670">
        <v>50</v>
      </c>
      <c r="X95" s="670">
        <v>3151</v>
      </c>
      <c r="Y95" s="657"/>
    </row>
    <row r="96" spans="1:25" s="112" customFormat="1">
      <c r="A96" s="419" t="s">
        <v>4</v>
      </c>
      <c r="B96" s="419" t="s">
        <v>4</v>
      </c>
      <c r="C96" s="420" t="s">
        <v>644</v>
      </c>
      <c r="D96" s="419" t="s">
        <v>343</v>
      </c>
      <c r="E96" s="420" t="s">
        <v>662</v>
      </c>
      <c r="F96" s="419" t="s">
        <v>1156</v>
      </c>
      <c r="G96" s="419" t="s">
        <v>683</v>
      </c>
      <c r="H96" s="419" t="s">
        <v>665</v>
      </c>
      <c r="I96" s="419" t="s">
        <v>49</v>
      </c>
      <c r="J96" s="419" t="s">
        <v>670</v>
      </c>
      <c r="K96" s="419" t="s">
        <v>667</v>
      </c>
      <c r="L96" s="419" t="s">
        <v>117</v>
      </c>
      <c r="M96" s="810"/>
      <c r="N96" s="419">
        <v>120</v>
      </c>
      <c r="O96" s="419" t="s">
        <v>908</v>
      </c>
      <c r="P96" s="820"/>
      <c r="Q96" s="670">
        <v>471</v>
      </c>
      <c r="R96" s="671">
        <f t="shared" si="3"/>
        <v>392.5</v>
      </c>
      <c r="S96" s="820"/>
      <c r="T96" s="670">
        <v>123</v>
      </c>
      <c r="U96" s="820"/>
      <c r="V96" s="670">
        <v>471</v>
      </c>
      <c r="W96" s="670">
        <v>1</v>
      </c>
      <c r="X96" s="670">
        <v>10360</v>
      </c>
      <c r="Y96" s="674" t="s">
        <v>2954</v>
      </c>
    </row>
    <row r="97" spans="1:25" s="112" customFormat="1">
      <c r="A97" s="419" t="s">
        <v>4</v>
      </c>
      <c r="B97" s="419" t="s">
        <v>4</v>
      </c>
      <c r="C97" s="420" t="s">
        <v>1313</v>
      </c>
      <c r="D97" s="419" t="s">
        <v>317</v>
      </c>
      <c r="E97" s="420" t="s">
        <v>1314</v>
      </c>
      <c r="F97" s="419" t="s">
        <v>1315</v>
      </c>
      <c r="G97" s="419" t="s">
        <v>1288</v>
      </c>
      <c r="H97" s="419" t="s">
        <v>1316</v>
      </c>
      <c r="I97" s="419" t="s">
        <v>1317</v>
      </c>
      <c r="J97" s="419" t="s">
        <v>1318</v>
      </c>
      <c r="K97" s="419" t="s">
        <v>1319</v>
      </c>
      <c r="L97" s="419" t="s">
        <v>117</v>
      </c>
      <c r="M97" s="419">
        <v>2540</v>
      </c>
      <c r="N97" s="419">
        <v>150</v>
      </c>
      <c r="O97" s="419" t="s">
        <v>1320</v>
      </c>
      <c r="P97" s="656">
        <v>2038</v>
      </c>
      <c r="Q97" s="656">
        <v>101</v>
      </c>
      <c r="R97" s="654">
        <f t="shared" ref="R97:R114" si="4">Q97/N97*100</f>
        <v>67.333333333333329</v>
      </c>
      <c r="S97" s="656">
        <v>61</v>
      </c>
      <c r="T97" s="656">
        <v>10</v>
      </c>
      <c r="U97" s="656">
        <v>2038</v>
      </c>
      <c r="V97" s="656">
        <v>101</v>
      </c>
      <c r="W97" s="656">
        <v>39</v>
      </c>
      <c r="X97" s="656">
        <v>6098</v>
      </c>
      <c r="Y97" s="663" t="s">
        <v>2813</v>
      </c>
    </row>
    <row r="98" spans="1:25" s="112" customFormat="1">
      <c r="A98" s="419" t="s">
        <v>4</v>
      </c>
      <c r="B98" s="419" t="s">
        <v>4</v>
      </c>
      <c r="C98" s="420" t="s">
        <v>1313</v>
      </c>
      <c r="D98" s="419" t="s">
        <v>317</v>
      </c>
      <c r="E98" s="420" t="s">
        <v>1321</v>
      </c>
      <c r="F98" s="419" t="s">
        <v>1322</v>
      </c>
      <c r="G98" s="419" t="s">
        <v>1323</v>
      </c>
      <c r="H98" s="419" t="s">
        <v>1316</v>
      </c>
      <c r="I98" s="419" t="s">
        <v>1324</v>
      </c>
      <c r="J98" s="419" t="s">
        <v>1318</v>
      </c>
      <c r="K98" s="419" t="s">
        <v>1319</v>
      </c>
      <c r="L98" s="419" t="s">
        <v>117</v>
      </c>
      <c r="M98" s="419">
        <v>180</v>
      </c>
      <c r="N98" s="419">
        <v>68</v>
      </c>
      <c r="O98" s="419" t="s">
        <v>1325</v>
      </c>
      <c r="P98" s="656">
        <v>168</v>
      </c>
      <c r="Q98" s="656">
        <v>83</v>
      </c>
      <c r="R98" s="654">
        <f t="shared" si="4"/>
        <v>122.05882352941177</v>
      </c>
      <c r="S98" s="656">
        <v>3</v>
      </c>
      <c r="T98" s="656">
        <v>2</v>
      </c>
      <c r="U98" s="656">
        <v>168</v>
      </c>
      <c r="V98" s="656">
        <v>83</v>
      </c>
      <c r="W98" s="656">
        <v>8</v>
      </c>
      <c r="X98" s="656">
        <v>8847</v>
      </c>
      <c r="Y98" s="663"/>
    </row>
    <row r="99" spans="1:25" s="112" customFormat="1">
      <c r="A99" s="419" t="s">
        <v>4</v>
      </c>
      <c r="B99" s="419" t="s">
        <v>4</v>
      </c>
      <c r="C99" s="420" t="s">
        <v>1313</v>
      </c>
      <c r="D99" s="419" t="s">
        <v>317</v>
      </c>
      <c r="E99" s="420" t="s">
        <v>1326</v>
      </c>
      <c r="F99" s="419" t="s">
        <v>1322</v>
      </c>
      <c r="G99" s="419" t="s">
        <v>1327</v>
      </c>
      <c r="H99" s="419" t="s">
        <v>1316</v>
      </c>
      <c r="I99" s="419" t="s">
        <v>49</v>
      </c>
      <c r="J99" s="419" t="s">
        <v>1328</v>
      </c>
      <c r="K99" s="419" t="s">
        <v>1329</v>
      </c>
      <c r="L99" s="419" t="s">
        <v>117</v>
      </c>
      <c r="M99" s="419">
        <v>1</v>
      </c>
      <c r="N99" s="419">
        <v>1</v>
      </c>
      <c r="O99" s="419" t="s">
        <v>1330</v>
      </c>
      <c r="P99" s="656">
        <v>1</v>
      </c>
      <c r="Q99" s="656">
        <v>1</v>
      </c>
      <c r="R99" s="654">
        <f t="shared" si="4"/>
        <v>100</v>
      </c>
      <c r="S99" s="656">
        <v>7</v>
      </c>
      <c r="T99" s="656">
        <v>7</v>
      </c>
      <c r="U99" s="656">
        <v>1</v>
      </c>
      <c r="V99" s="656">
        <v>1</v>
      </c>
      <c r="W99" s="656">
        <v>1</v>
      </c>
      <c r="X99" s="656" t="s">
        <v>48</v>
      </c>
      <c r="Y99" s="663" t="s">
        <v>2757</v>
      </c>
    </row>
    <row r="100" spans="1:25" s="112" customFormat="1">
      <c r="A100" s="419" t="s">
        <v>4</v>
      </c>
      <c r="B100" s="419" t="s">
        <v>4</v>
      </c>
      <c r="C100" s="420" t="s">
        <v>1313</v>
      </c>
      <c r="D100" s="419" t="s">
        <v>317</v>
      </c>
      <c r="E100" s="420" t="s">
        <v>1314</v>
      </c>
      <c r="F100" s="419" t="s">
        <v>1322</v>
      </c>
      <c r="G100" s="419" t="s">
        <v>1331</v>
      </c>
      <c r="H100" s="419" t="s">
        <v>1316</v>
      </c>
      <c r="I100" s="419" t="s">
        <v>49</v>
      </c>
      <c r="J100" s="419" t="s">
        <v>1318</v>
      </c>
      <c r="K100" s="419" t="s">
        <v>1319</v>
      </c>
      <c r="L100" s="419" t="s">
        <v>117</v>
      </c>
      <c r="M100" s="419">
        <v>2540</v>
      </c>
      <c r="N100" s="419">
        <v>200</v>
      </c>
      <c r="O100" s="419" t="s">
        <v>1332</v>
      </c>
      <c r="P100" s="656">
        <v>2038</v>
      </c>
      <c r="Q100" s="656">
        <v>426</v>
      </c>
      <c r="R100" s="654">
        <f t="shared" si="4"/>
        <v>213</v>
      </c>
      <c r="S100" s="656">
        <v>61</v>
      </c>
      <c r="T100" s="656">
        <v>26</v>
      </c>
      <c r="U100" s="656">
        <v>2038</v>
      </c>
      <c r="V100" s="656">
        <v>426</v>
      </c>
      <c r="W100" s="656">
        <v>14</v>
      </c>
      <c r="X100" s="656">
        <v>13980</v>
      </c>
      <c r="Y100" s="663" t="s">
        <v>2817</v>
      </c>
    </row>
    <row r="101" spans="1:25" s="112" customFormat="1">
      <c r="A101" s="419" t="s">
        <v>4</v>
      </c>
      <c r="B101" s="419" t="s">
        <v>4</v>
      </c>
      <c r="C101" s="420" t="s">
        <v>591</v>
      </c>
      <c r="D101" s="419" t="s">
        <v>1333</v>
      </c>
      <c r="E101" s="420" t="s">
        <v>1334</v>
      </c>
      <c r="F101" s="419" t="s">
        <v>1315</v>
      </c>
      <c r="G101" s="419" t="s">
        <v>1291</v>
      </c>
      <c r="H101" s="419" t="s">
        <v>1316</v>
      </c>
      <c r="I101" s="419" t="s">
        <v>49</v>
      </c>
      <c r="J101" s="419" t="s">
        <v>1335</v>
      </c>
      <c r="K101" s="419" t="s">
        <v>1329</v>
      </c>
      <c r="L101" s="419" t="s">
        <v>117</v>
      </c>
      <c r="M101" s="419" t="s">
        <v>48</v>
      </c>
      <c r="N101" s="419">
        <v>3</v>
      </c>
      <c r="O101" s="419" t="s">
        <v>1336</v>
      </c>
      <c r="P101" s="656" t="s">
        <v>48</v>
      </c>
      <c r="Q101" s="656">
        <v>4</v>
      </c>
      <c r="R101" s="654">
        <f t="shared" si="4"/>
        <v>133.33333333333331</v>
      </c>
      <c r="S101" s="656" t="s">
        <v>48</v>
      </c>
      <c r="T101" s="656">
        <v>4</v>
      </c>
      <c r="U101" s="656" t="s">
        <v>48</v>
      </c>
      <c r="V101" s="656">
        <v>4</v>
      </c>
      <c r="W101" s="656">
        <v>18</v>
      </c>
      <c r="X101" s="656">
        <v>1925</v>
      </c>
      <c r="Y101" s="663"/>
    </row>
    <row r="102" spans="1:25" s="112" customFormat="1">
      <c r="A102" s="419" t="s">
        <v>4</v>
      </c>
      <c r="B102" s="419" t="s">
        <v>1282</v>
      </c>
      <c r="C102" s="420" t="s">
        <v>591</v>
      </c>
      <c r="D102" s="419" t="s">
        <v>1588</v>
      </c>
      <c r="E102" s="420" t="s">
        <v>1823</v>
      </c>
      <c r="F102" s="419" t="s">
        <v>1315</v>
      </c>
      <c r="G102" s="419" t="s">
        <v>1294</v>
      </c>
      <c r="H102" s="419" t="s">
        <v>665</v>
      </c>
      <c r="I102" s="419" t="s">
        <v>1338</v>
      </c>
      <c r="J102" s="419" t="s">
        <v>1318</v>
      </c>
      <c r="K102" s="419" t="s">
        <v>1339</v>
      </c>
      <c r="L102" s="419" t="s">
        <v>117</v>
      </c>
      <c r="M102" s="419">
        <v>246</v>
      </c>
      <c r="N102" s="419">
        <v>28</v>
      </c>
      <c r="O102" s="419" t="s">
        <v>1824</v>
      </c>
      <c r="P102" s="656">
        <v>275</v>
      </c>
      <c r="Q102" s="656">
        <v>28</v>
      </c>
      <c r="R102" s="654">
        <f t="shared" si="4"/>
        <v>100</v>
      </c>
      <c r="S102" s="656">
        <v>24</v>
      </c>
      <c r="T102" s="656">
        <v>10</v>
      </c>
      <c r="U102" s="656">
        <v>275</v>
      </c>
      <c r="V102" s="656">
        <v>15</v>
      </c>
      <c r="W102" s="656">
        <v>66</v>
      </c>
      <c r="X102" s="656">
        <v>30914</v>
      </c>
      <c r="Y102" s="663"/>
    </row>
    <row r="103" spans="1:25" s="112" customFormat="1">
      <c r="A103" s="419" t="s">
        <v>4</v>
      </c>
      <c r="B103" s="419" t="s">
        <v>4</v>
      </c>
      <c r="C103" s="420" t="s">
        <v>591</v>
      </c>
      <c r="D103" s="419" t="s">
        <v>1341</v>
      </c>
      <c r="E103" s="420" t="s">
        <v>1342</v>
      </c>
      <c r="F103" s="419" t="s">
        <v>1315</v>
      </c>
      <c r="G103" s="419" t="s">
        <v>1295</v>
      </c>
      <c r="H103" s="419" t="s">
        <v>665</v>
      </c>
      <c r="I103" s="419" t="s">
        <v>1338</v>
      </c>
      <c r="J103" s="419" t="s">
        <v>1318</v>
      </c>
      <c r="K103" s="419" t="s">
        <v>1339</v>
      </c>
      <c r="L103" s="419" t="s">
        <v>117</v>
      </c>
      <c r="M103" s="419">
        <v>26</v>
      </c>
      <c r="N103" s="419">
        <v>7</v>
      </c>
      <c r="O103" s="419" t="s">
        <v>1343</v>
      </c>
      <c r="P103" s="656">
        <v>13</v>
      </c>
      <c r="Q103" s="656">
        <v>6</v>
      </c>
      <c r="R103" s="654">
        <f>Q103/N103*100</f>
        <v>85.714285714285708</v>
      </c>
      <c r="S103" s="656">
        <v>2</v>
      </c>
      <c r="T103" s="656">
        <v>2</v>
      </c>
      <c r="U103" s="656">
        <v>13</v>
      </c>
      <c r="V103" s="656">
        <v>6</v>
      </c>
      <c r="W103" s="656">
        <v>6</v>
      </c>
      <c r="X103" s="656">
        <v>291</v>
      </c>
      <c r="Y103" s="663" t="s">
        <v>2814</v>
      </c>
    </row>
    <row r="104" spans="1:25" s="112" customFormat="1">
      <c r="A104" s="419" t="s">
        <v>4</v>
      </c>
      <c r="B104" s="419" t="s">
        <v>4</v>
      </c>
      <c r="C104" s="420" t="s">
        <v>591</v>
      </c>
      <c r="D104" s="419" t="s">
        <v>317</v>
      </c>
      <c r="E104" s="420" t="s">
        <v>1344</v>
      </c>
      <c r="F104" s="419" t="s">
        <v>1322</v>
      </c>
      <c r="G104" s="419" t="s">
        <v>1345</v>
      </c>
      <c r="H104" s="419" t="s">
        <v>1316</v>
      </c>
      <c r="I104" s="419" t="s">
        <v>49</v>
      </c>
      <c r="J104" s="419" t="s">
        <v>1335</v>
      </c>
      <c r="K104" s="419" t="s">
        <v>1319</v>
      </c>
      <c r="L104" s="419" t="s">
        <v>117</v>
      </c>
      <c r="M104" s="419">
        <v>62</v>
      </c>
      <c r="N104" s="419">
        <v>30</v>
      </c>
      <c r="O104" s="419" t="s">
        <v>1346</v>
      </c>
      <c r="P104" s="656">
        <v>57</v>
      </c>
      <c r="Q104" s="656">
        <v>32</v>
      </c>
      <c r="R104" s="654">
        <f t="shared" si="4"/>
        <v>106.66666666666667</v>
      </c>
      <c r="S104" s="656">
        <v>4</v>
      </c>
      <c r="T104" s="656">
        <v>3</v>
      </c>
      <c r="U104" s="656">
        <v>57</v>
      </c>
      <c r="V104" s="656">
        <v>32</v>
      </c>
      <c r="W104" s="656">
        <v>1</v>
      </c>
      <c r="X104" s="656">
        <v>2724</v>
      </c>
      <c r="Y104" s="663"/>
    </row>
    <row r="105" spans="1:25" s="112" customFormat="1">
      <c r="A105" s="419" t="s">
        <v>4</v>
      </c>
      <c r="B105" s="419" t="s">
        <v>4</v>
      </c>
      <c r="C105" s="420" t="s">
        <v>591</v>
      </c>
      <c r="D105" s="419" t="s">
        <v>317</v>
      </c>
      <c r="E105" s="420" t="s">
        <v>1347</v>
      </c>
      <c r="F105" s="419" t="s">
        <v>1322</v>
      </c>
      <c r="G105" s="419" t="s">
        <v>1348</v>
      </c>
      <c r="H105" s="419" t="s">
        <v>1316</v>
      </c>
      <c r="I105" s="419" t="s">
        <v>49</v>
      </c>
      <c r="J105" s="419" t="s">
        <v>1335</v>
      </c>
      <c r="K105" s="419" t="s">
        <v>1319</v>
      </c>
      <c r="L105" s="419" t="s">
        <v>117</v>
      </c>
      <c r="M105" s="419">
        <v>0</v>
      </c>
      <c r="N105" s="419" t="s">
        <v>48</v>
      </c>
      <c r="O105" s="419" t="s">
        <v>1349</v>
      </c>
      <c r="P105" s="656">
        <v>50</v>
      </c>
      <c r="Q105" s="656">
        <v>20</v>
      </c>
      <c r="R105" s="654" t="s">
        <v>286</v>
      </c>
      <c r="S105" s="656">
        <v>33</v>
      </c>
      <c r="T105" s="656">
        <v>20</v>
      </c>
      <c r="U105" s="656">
        <v>50</v>
      </c>
      <c r="V105" s="656">
        <v>20</v>
      </c>
      <c r="W105" s="656">
        <v>1</v>
      </c>
      <c r="X105" s="656">
        <v>576</v>
      </c>
      <c r="Y105" s="663"/>
    </row>
    <row r="106" spans="1:25" s="112" customFormat="1">
      <c r="A106" s="419" t="s">
        <v>4</v>
      </c>
      <c r="B106" s="419" t="s">
        <v>4</v>
      </c>
      <c r="C106" s="420" t="s">
        <v>591</v>
      </c>
      <c r="D106" s="419" t="s">
        <v>317</v>
      </c>
      <c r="E106" s="420" t="s">
        <v>1344</v>
      </c>
      <c r="F106" s="419" t="s">
        <v>1322</v>
      </c>
      <c r="G106" s="419" t="s">
        <v>1350</v>
      </c>
      <c r="H106" s="419" t="s">
        <v>1316</v>
      </c>
      <c r="I106" s="419" t="s">
        <v>49</v>
      </c>
      <c r="J106" s="419" t="s">
        <v>1335</v>
      </c>
      <c r="K106" s="419" t="s">
        <v>1319</v>
      </c>
      <c r="L106" s="419" t="s">
        <v>117</v>
      </c>
      <c r="M106" s="419">
        <v>94</v>
      </c>
      <c r="N106" s="419">
        <v>75</v>
      </c>
      <c r="O106" s="419" t="s">
        <v>1351</v>
      </c>
      <c r="P106" s="656">
        <v>389</v>
      </c>
      <c r="Q106" s="656">
        <v>389</v>
      </c>
      <c r="R106" s="654">
        <f t="shared" si="4"/>
        <v>518.66666666666663</v>
      </c>
      <c r="S106" s="656">
        <v>12</v>
      </c>
      <c r="T106" s="656">
        <v>12</v>
      </c>
      <c r="U106" s="656">
        <v>389</v>
      </c>
      <c r="V106" s="656">
        <v>389</v>
      </c>
      <c r="W106" s="656">
        <v>1</v>
      </c>
      <c r="X106" s="656">
        <v>3490</v>
      </c>
      <c r="Y106" s="663" t="s">
        <v>2817</v>
      </c>
    </row>
    <row r="107" spans="1:25" s="112" customFormat="1">
      <c r="A107" s="419" t="s">
        <v>4</v>
      </c>
      <c r="B107" s="419" t="s">
        <v>4</v>
      </c>
      <c r="C107" s="420" t="s">
        <v>591</v>
      </c>
      <c r="D107" s="419" t="s">
        <v>317</v>
      </c>
      <c r="E107" s="420" t="s">
        <v>1344</v>
      </c>
      <c r="F107" s="419" t="s">
        <v>1322</v>
      </c>
      <c r="G107" s="419" t="s">
        <v>1352</v>
      </c>
      <c r="H107" s="419" t="s">
        <v>1316</v>
      </c>
      <c r="I107" s="419" t="s">
        <v>49</v>
      </c>
      <c r="J107" s="419" t="s">
        <v>1335</v>
      </c>
      <c r="K107" s="419" t="s">
        <v>1319</v>
      </c>
      <c r="L107" s="419" t="s">
        <v>117</v>
      </c>
      <c r="M107" s="419">
        <v>149</v>
      </c>
      <c r="N107" s="419">
        <v>75</v>
      </c>
      <c r="O107" s="419" t="s">
        <v>1353</v>
      </c>
      <c r="P107" s="656">
        <v>464</v>
      </c>
      <c r="Q107" s="656">
        <v>348</v>
      </c>
      <c r="R107" s="654">
        <f t="shared" si="4"/>
        <v>463.99999999999994</v>
      </c>
      <c r="S107" s="656">
        <v>54</v>
      </c>
      <c r="T107" s="656">
        <v>54</v>
      </c>
      <c r="U107" s="656">
        <v>464</v>
      </c>
      <c r="V107" s="656">
        <v>348</v>
      </c>
      <c r="W107" s="656">
        <v>1</v>
      </c>
      <c r="X107" s="656">
        <v>1169</v>
      </c>
      <c r="Y107" s="663" t="s">
        <v>2817</v>
      </c>
    </row>
    <row r="108" spans="1:25" s="112" customFormat="1">
      <c r="A108" s="419" t="s">
        <v>4</v>
      </c>
      <c r="B108" s="419" t="s">
        <v>4</v>
      </c>
      <c r="C108" s="420" t="s">
        <v>591</v>
      </c>
      <c r="D108" s="419" t="s">
        <v>317</v>
      </c>
      <c r="E108" s="420" t="s">
        <v>1354</v>
      </c>
      <c r="F108" s="419" t="s">
        <v>1322</v>
      </c>
      <c r="G108" s="419" t="s">
        <v>1355</v>
      </c>
      <c r="H108" s="419" t="s">
        <v>1316</v>
      </c>
      <c r="I108" s="419" t="s">
        <v>49</v>
      </c>
      <c r="J108" s="419" t="s">
        <v>1318</v>
      </c>
      <c r="K108" s="419" t="s">
        <v>1319</v>
      </c>
      <c r="L108" s="419" t="s">
        <v>117</v>
      </c>
      <c r="M108" s="419">
        <v>100</v>
      </c>
      <c r="N108" s="419">
        <v>80</v>
      </c>
      <c r="O108" s="419" t="s">
        <v>1356</v>
      </c>
      <c r="P108" s="656" t="s">
        <v>48</v>
      </c>
      <c r="Q108" s="656">
        <v>80</v>
      </c>
      <c r="R108" s="654">
        <f t="shared" si="4"/>
        <v>100</v>
      </c>
      <c r="S108" s="656" t="s">
        <v>48</v>
      </c>
      <c r="T108" s="656" t="s">
        <v>48</v>
      </c>
      <c r="U108" s="656" t="s">
        <v>48</v>
      </c>
      <c r="V108" s="656">
        <v>80</v>
      </c>
      <c r="W108" s="656">
        <v>1</v>
      </c>
      <c r="X108" s="656">
        <v>6734</v>
      </c>
      <c r="Y108" s="663"/>
    </row>
    <row r="109" spans="1:25" s="112" customFormat="1">
      <c r="A109" s="419" t="s">
        <v>4</v>
      </c>
      <c r="B109" s="419" t="s">
        <v>4</v>
      </c>
      <c r="C109" s="420" t="s">
        <v>591</v>
      </c>
      <c r="D109" s="419" t="s">
        <v>317</v>
      </c>
      <c r="E109" s="420" t="s">
        <v>1354</v>
      </c>
      <c r="F109" s="419" t="s">
        <v>1322</v>
      </c>
      <c r="G109" s="419" t="s">
        <v>1357</v>
      </c>
      <c r="H109" s="419" t="s">
        <v>1316</v>
      </c>
      <c r="I109" s="419" t="s">
        <v>49</v>
      </c>
      <c r="J109" s="419" t="s">
        <v>1318</v>
      </c>
      <c r="K109" s="419" t="s">
        <v>1319</v>
      </c>
      <c r="L109" s="419" t="s">
        <v>117</v>
      </c>
      <c r="M109" s="419">
        <v>350</v>
      </c>
      <c r="N109" s="419">
        <v>250</v>
      </c>
      <c r="O109" s="419" t="s">
        <v>1358</v>
      </c>
      <c r="P109" s="656" t="s">
        <v>48</v>
      </c>
      <c r="Q109" s="656">
        <v>250</v>
      </c>
      <c r="R109" s="654">
        <f t="shared" si="4"/>
        <v>100</v>
      </c>
      <c r="S109" s="656" t="s">
        <v>48</v>
      </c>
      <c r="T109" s="656" t="s">
        <v>48</v>
      </c>
      <c r="U109" s="656" t="s">
        <v>48</v>
      </c>
      <c r="V109" s="656">
        <v>250</v>
      </c>
      <c r="W109" s="656">
        <v>1</v>
      </c>
      <c r="X109" s="656">
        <v>33266</v>
      </c>
      <c r="Y109" s="663"/>
    </row>
    <row r="110" spans="1:25" s="112" customFormat="1">
      <c r="A110" s="419" t="s">
        <v>4</v>
      </c>
      <c r="B110" s="419" t="s">
        <v>4</v>
      </c>
      <c r="C110" s="420" t="s">
        <v>591</v>
      </c>
      <c r="D110" s="419" t="s">
        <v>317</v>
      </c>
      <c r="E110" s="420" t="s">
        <v>1337</v>
      </c>
      <c r="F110" s="419" t="s">
        <v>1322</v>
      </c>
      <c r="G110" s="419" t="s">
        <v>1359</v>
      </c>
      <c r="H110" s="419" t="s">
        <v>1360</v>
      </c>
      <c r="I110" s="419" t="s">
        <v>49</v>
      </c>
      <c r="J110" s="419" t="s">
        <v>1335</v>
      </c>
      <c r="K110" s="419" t="s">
        <v>1329</v>
      </c>
      <c r="L110" s="419" t="s">
        <v>117</v>
      </c>
      <c r="M110" s="419" t="s">
        <v>48</v>
      </c>
      <c r="N110" s="419">
        <v>164</v>
      </c>
      <c r="O110" s="419" t="s">
        <v>1361</v>
      </c>
      <c r="P110" s="656" t="s">
        <v>48</v>
      </c>
      <c r="Q110" s="656">
        <v>156</v>
      </c>
      <c r="R110" s="654">
        <f t="shared" si="4"/>
        <v>95.121951219512198</v>
      </c>
      <c r="S110" s="656" t="s">
        <v>48</v>
      </c>
      <c r="T110" s="656">
        <v>47</v>
      </c>
      <c r="U110" s="656" t="s">
        <v>48</v>
      </c>
      <c r="V110" s="656">
        <v>156</v>
      </c>
      <c r="W110" s="656">
        <v>6</v>
      </c>
      <c r="X110" s="656">
        <v>5245</v>
      </c>
      <c r="Y110" s="663"/>
    </row>
    <row r="111" spans="1:25" s="112" customFormat="1">
      <c r="A111" s="419" t="s">
        <v>4</v>
      </c>
      <c r="B111" s="419" t="s">
        <v>4</v>
      </c>
      <c r="C111" s="420" t="s">
        <v>591</v>
      </c>
      <c r="D111" s="419" t="s">
        <v>317</v>
      </c>
      <c r="E111" s="420" t="s">
        <v>1362</v>
      </c>
      <c r="F111" s="419" t="s">
        <v>1322</v>
      </c>
      <c r="G111" s="419" t="s">
        <v>1363</v>
      </c>
      <c r="H111" s="419" t="s">
        <v>665</v>
      </c>
      <c r="I111" s="419" t="s">
        <v>1317</v>
      </c>
      <c r="J111" s="419" t="s">
        <v>1318</v>
      </c>
      <c r="K111" s="419" t="s">
        <v>1339</v>
      </c>
      <c r="L111" s="419" t="s">
        <v>117</v>
      </c>
      <c r="M111" s="419">
        <v>6432</v>
      </c>
      <c r="N111" s="419">
        <v>750</v>
      </c>
      <c r="O111" s="419" t="s">
        <v>1364</v>
      </c>
      <c r="P111" s="656">
        <v>5577</v>
      </c>
      <c r="Q111" s="656">
        <v>657</v>
      </c>
      <c r="R111" s="654">
        <f t="shared" si="4"/>
        <v>87.6</v>
      </c>
      <c r="S111" s="656">
        <v>275</v>
      </c>
      <c r="T111" s="656">
        <v>102</v>
      </c>
      <c r="U111" s="656">
        <v>5577</v>
      </c>
      <c r="V111" s="656">
        <v>657</v>
      </c>
      <c r="W111" s="656">
        <v>5</v>
      </c>
      <c r="X111" s="656">
        <v>41057</v>
      </c>
      <c r="Y111" s="663" t="s">
        <v>2816</v>
      </c>
    </row>
    <row r="112" spans="1:25" s="112" customFormat="1">
      <c r="A112" s="419" t="s">
        <v>4</v>
      </c>
      <c r="B112" s="419" t="s">
        <v>4</v>
      </c>
      <c r="C112" s="420" t="s">
        <v>591</v>
      </c>
      <c r="D112" s="419" t="s">
        <v>317</v>
      </c>
      <c r="E112" s="420" t="s">
        <v>1365</v>
      </c>
      <c r="F112" s="419" t="s">
        <v>1322</v>
      </c>
      <c r="G112" s="419" t="s">
        <v>1366</v>
      </c>
      <c r="H112" s="419" t="s">
        <v>665</v>
      </c>
      <c r="I112" s="419" t="s">
        <v>1317</v>
      </c>
      <c r="J112" s="419" t="s">
        <v>1318</v>
      </c>
      <c r="K112" s="419" t="s">
        <v>1339</v>
      </c>
      <c r="L112" s="419" t="s">
        <v>117</v>
      </c>
      <c r="M112" s="419">
        <v>104</v>
      </c>
      <c r="N112" s="419">
        <v>95</v>
      </c>
      <c r="O112" s="419" t="s">
        <v>1367</v>
      </c>
      <c r="P112" s="656">
        <v>166</v>
      </c>
      <c r="Q112" s="656">
        <v>109</v>
      </c>
      <c r="R112" s="654">
        <f t="shared" si="4"/>
        <v>114.73684210526316</v>
      </c>
      <c r="S112" s="656">
        <v>7</v>
      </c>
      <c r="T112" s="656">
        <v>7</v>
      </c>
      <c r="U112" s="656">
        <v>166</v>
      </c>
      <c r="V112" s="656">
        <v>109</v>
      </c>
      <c r="W112" s="656">
        <v>5</v>
      </c>
      <c r="X112" s="656">
        <v>21826</v>
      </c>
      <c r="Y112" s="663"/>
    </row>
    <row r="113" spans="1:25" s="112" customFormat="1">
      <c r="A113" s="419" t="s">
        <v>4</v>
      </c>
      <c r="B113" s="419" t="s">
        <v>1282</v>
      </c>
      <c r="C113" s="420" t="s">
        <v>591</v>
      </c>
      <c r="D113" s="419" t="s">
        <v>317</v>
      </c>
      <c r="E113" s="420" t="s">
        <v>1365</v>
      </c>
      <c r="F113" s="419" t="s">
        <v>1322</v>
      </c>
      <c r="G113" s="419" t="s">
        <v>1368</v>
      </c>
      <c r="H113" s="419" t="s">
        <v>665</v>
      </c>
      <c r="I113" s="419" t="s">
        <v>1317</v>
      </c>
      <c r="J113" s="419" t="s">
        <v>1318</v>
      </c>
      <c r="K113" s="419" t="s">
        <v>1339</v>
      </c>
      <c r="L113" s="419" t="s">
        <v>117</v>
      </c>
      <c r="M113" s="419">
        <v>127</v>
      </c>
      <c r="N113" s="419">
        <v>110</v>
      </c>
      <c r="O113" s="419" t="s">
        <v>1369</v>
      </c>
      <c r="P113" s="656">
        <v>105</v>
      </c>
      <c r="Q113" s="656">
        <v>79</v>
      </c>
      <c r="R113" s="654">
        <f t="shared" si="4"/>
        <v>71.818181818181813</v>
      </c>
      <c r="S113" s="656">
        <v>10</v>
      </c>
      <c r="T113" s="656">
        <v>10</v>
      </c>
      <c r="U113" s="656">
        <v>105</v>
      </c>
      <c r="V113" s="656">
        <v>79</v>
      </c>
      <c r="W113" s="656">
        <v>6</v>
      </c>
      <c r="X113" s="656">
        <v>41564</v>
      </c>
      <c r="Y113" s="663" t="s">
        <v>2815</v>
      </c>
    </row>
    <row r="114" spans="1:25" s="112" customFormat="1">
      <c r="A114" s="419" t="s">
        <v>4</v>
      </c>
      <c r="B114" s="419" t="s">
        <v>4</v>
      </c>
      <c r="C114" s="420" t="s">
        <v>591</v>
      </c>
      <c r="D114" s="419" t="s">
        <v>115</v>
      </c>
      <c r="E114" s="420" t="s">
        <v>1340</v>
      </c>
      <c r="F114" s="419" t="s">
        <v>1322</v>
      </c>
      <c r="G114" s="419" t="s">
        <v>1370</v>
      </c>
      <c r="H114" s="419" t="s">
        <v>1316</v>
      </c>
      <c r="I114" s="419" t="s">
        <v>49</v>
      </c>
      <c r="J114" s="419" t="s">
        <v>1335</v>
      </c>
      <c r="K114" s="419" t="s">
        <v>1329</v>
      </c>
      <c r="L114" s="419" t="s">
        <v>117</v>
      </c>
      <c r="M114" s="419">
        <v>119</v>
      </c>
      <c r="N114" s="419">
        <v>119</v>
      </c>
      <c r="O114" s="419" t="s">
        <v>1371</v>
      </c>
      <c r="P114" s="656">
        <v>170</v>
      </c>
      <c r="Q114" s="656">
        <v>110</v>
      </c>
      <c r="R114" s="654">
        <f t="shared" si="4"/>
        <v>92.436974789915965</v>
      </c>
      <c r="S114" s="656">
        <v>14</v>
      </c>
      <c r="T114" s="656">
        <v>14</v>
      </c>
      <c r="U114" s="656">
        <v>170</v>
      </c>
      <c r="V114" s="656">
        <v>110</v>
      </c>
      <c r="W114" s="656">
        <v>7</v>
      </c>
      <c r="X114" s="656">
        <v>81059</v>
      </c>
      <c r="Y114" s="663"/>
    </row>
    <row r="115" spans="1:25" s="368" customFormat="1">
      <c r="A115" s="676" t="s">
        <v>4</v>
      </c>
      <c r="B115" s="676" t="s">
        <v>4</v>
      </c>
      <c r="C115" s="614" t="s">
        <v>644</v>
      </c>
      <c r="D115" s="676" t="s">
        <v>343</v>
      </c>
      <c r="E115" s="614" t="s">
        <v>662</v>
      </c>
      <c r="F115" s="676" t="s">
        <v>1153</v>
      </c>
      <c r="G115" s="676" t="s">
        <v>2281</v>
      </c>
      <c r="H115" s="676" t="s">
        <v>665</v>
      </c>
      <c r="I115" s="676" t="s">
        <v>285</v>
      </c>
      <c r="J115" s="676" t="s">
        <v>666</v>
      </c>
      <c r="K115" s="676" t="s">
        <v>667</v>
      </c>
      <c r="L115" s="676" t="s">
        <v>117</v>
      </c>
      <c r="M115" s="676">
        <v>3316</v>
      </c>
      <c r="N115" s="676">
        <v>12</v>
      </c>
      <c r="O115" s="676" t="s">
        <v>2282</v>
      </c>
      <c r="P115" s="670">
        <v>2717</v>
      </c>
      <c r="Q115" s="670">
        <v>12</v>
      </c>
      <c r="R115" s="671">
        <f>Q115/N115*100</f>
        <v>100</v>
      </c>
      <c r="S115" s="670">
        <v>25</v>
      </c>
      <c r="T115" s="670">
        <v>6</v>
      </c>
      <c r="U115" s="670">
        <v>2717</v>
      </c>
      <c r="V115" s="670">
        <v>12</v>
      </c>
      <c r="W115" s="670">
        <v>4</v>
      </c>
      <c r="X115" s="670">
        <v>2938</v>
      </c>
      <c r="Y115" s="674" t="s">
        <v>2955</v>
      </c>
    </row>
  </sheetData>
  <mergeCells count="17">
    <mergeCell ref="U89:U90"/>
    <mergeCell ref="U93:U94"/>
    <mergeCell ref="U95:U96"/>
    <mergeCell ref="S95:S96"/>
    <mergeCell ref="S3:X3"/>
    <mergeCell ref="S86:S87"/>
    <mergeCell ref="U86:U87"/>
    <mergeCell ref="S89:S90"/>
    <mergeCell ref="M95:M96"/>
    <mergeCell ref="M86:M87"/>
    <mergeCell ref="M89:M90"/>
    <mergeCell ref="M93:M94"/>
    <mergeCell ref="P3:R3"/>
    <mergeCell ref="P86:P87"/>
    <mergeCell ref="P89:P90"/>
    <mergeCell ref="P93:P94"/>
    <mergeCell ref="P95:P96"/>
  </mergeCells>
  <dataValidations count="1">
    <dataValidation type="list" allowBlank="1" showInputMessage="1" showErrorMessage="1" sqref="C5">
      <formula1>$BA$7:$BA$8</formula1>
    </dataValidation>
  </dataValidations>
  <pageMargins left="0.7" right="0.7" top="0.75" bottom="0.75" header="0.3" footer="0.3"/>
  <pageSetup paperSize="9"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sheetPr codeName="Sheet9"/>
  <dimension ref="A1:F111"/>
  <sheetViews>
    <sheetView workbookViewId="0"/>
  </sheetViews>
  <sheetFormatPr baseColWidth="10" defaultColWidth="8.85546875" defaultRowHeight="12.75"/>
  <cols>
    <col min="1" max="1" width="13.42578125" style="111" customWidth="1"/>
    <col min="2" max="2" width="13.85546875" style="111" customWidth="1"/>
    <col min="3" max="3" width="40" style="111" customWidth="1"/>
    <col min="4" max="4" width="27.28515625" style="111" customWidth="1"/>
    <col min="5" max="5" width="53.7109375" style="111" customWidth="1"/>
    <col min="6" max="6" width="63.5703125" style="111" customWidth="1"/>
    <col min="7" max="16384" width="8.85546875" style="111"/>
  </cols>
  <sheetData>
    <row r="1" spans="1:6" ht="13.5" thickBot="1">
      <c r="A1" s="110" t="s">
        <v>284</v>
      </c>
    </row>
    <row r="2" spans="1:6">
      <c r="A2" s="466"/>
      <c r="B2" s="523"/>
      <c r="C2" s="523"/>
      <c r="D2" s="467"/>
      <c r="E2" s="580" t="s">
        <v>2392</v>
      </c>
      <c r="F2" s="711" t="s">
        <v>3245</v>
      </c>
    </row>
    <row r="3" spans="1:6" ht="13.5" thickBot="1">
      <c r="A3" s="468"/>
      <c r="B3" s="564"/>
      <c r="C3" s="564"/>
      <c r="D3" s="469"/>
      <c r="E3" s="338" t="s">
        <v>2167</v>
      </c>
      <c r="F3" s="710">
        <v>2018</v>
      </c>
    </row>
    <row r="4" spans="1:6" ht="26.25" thickBot="1">
      <c r="A4" s="34" t="s">
        <v>0</v>
      </c>
      <c r="B4" s="574" t="s">
        <v>163</v>
      </c>
      <c r="C4" s="574" t="s">
        <v>164</v>
      </c>
      <c r="D4" s="574" t="s">
        <v>84</v>
      </c>
      <c r="E4" s="574" t="s">
        <v>165</v>
      </c>
      <c r="F4" s="22" t="s">
        <v>13</v>
      </c>
    </row>
    <row r="5" spans="1:6" s="112" customFormat="1">
      <c r="A5" s="369" t="s">
        <v>4</v>
      </c>
      <c r="B5" s="370" t="s">
        <v>523</v>
      </c>
      <c r="C5" s="370" t="s">
        <v>1020</v>
      </c>
      <c r="D5" s="370" t="s">
        <v>558</v>
      </c>
      <c r="E5" s="370" t="s">
        <v>559</v>
      </c>
      <c r="F5" s="370"/>
    </row>
    <row r="6" spans="1:6" s="112" customFormat="1">
      <c r="A6" s="371" t="s">
        <v>4</v>
      </c>
      <c r="B6" s="416" t="s">
        <v>524</v>
      </c>
      <c r="C6" s="416" t="s">
        <v>1021</v>
      </c>
      <c r="D6" s="416" t="s">
        <v>558</v>
      </c>
      <c r="E6" s="416" t="s">
        <v>559</v>
      </c>
      <c r="F6" s="416"/>
    </row>
    <row r="7" spans="1:6" s="112" customFormat="1">
      <c r="A7" s="371" t="s">
        <v>4</v>
      </c>
      <c r="B7" s="416" t="s">
        <v>120</v>
      </c>
      <c r="C7" s="416" t="s">
        <v>1022</v>
      </c>
      <c r="D7" s="416" t="s">
        <v>558</v>
      </c>
      <c r="E7" s="416" t="s">
        <v>559</v>
      </c>
      <c r="F7" s="416"/>
    </row>
    <row r="8" spans="1:6" s="112" customFormat="1">
      <c r="A8" s="371" t="s">
        <v>4</v>
      </c>
      <c r="B8" s="416" t="s">
        <v>526</v>
      </c>
      <c r="C8" s="416" t="s">
        <v>1023</v>
      </c>
      <c r="D8" s="416" t="s">
        <v>558</v>
      </c>
      <c r="E8" s="416" t="s">
        <v>559</v>
      </c>
      <c r="F8" s="416"/>
    </row>
    <row r="9" spans="1:6" s="112" customFormat="1">
      <c r="A9" s="419" t="s">
        <v>4</v>
      </c>
      <c r="B9" s="419" t="s">
        <v>1405</v>
      </c>
      <c r="C9" s="419" t="s">
        <v>1438</v>
      </c>
      <c r="D9" s="419" t="s">
        <v>1844</v>
      </c>
      <c r="E9" s="419" t="s">
        <v>1440</v>
      </c>
      <c r="F9" s="419" t="s">
        <v>1441</v>
      </c>
    </row>
    <row r="10" spans="1:6" s="112" customFormat="1">
      <c r="A10" s="419" t="s">
        <v>4</v>
      </c>
      <c r="B10" s="419" t="s">
        <v>1409</v>
      </c>
      <c r="C10" s="419" t="s">
        <v>1442</v>
      </c>
      <c r="D10" s="419" t="s">
        <v>1845</v>
      </c>
      <c r="E10" s="419" t="s">
        <v>1440</v>
      </c>
      <c r="F10" s="419" t="s">
        <v>1444</v>
      </c>
    </row>
    <row r="11" spans="1:6" s="112" customFormat="1">
      <c r="A11" s="419" t="s">
        <v>4</v>
      </c>
      <c r="B11" s="419" t="s">
        <v>1410</v>
      </c>
      <c r="C11" s="419" t="s">
        <v>1445</v>
      </c>
      <c r="D11" s="419" t="s">
        <v>1846</v>
      </c>
      <c r="E11" s="419" t="s">
        <v>1440</v>
      </c>
      <c r="F11" s="419" t="s">
        <v>1446</v>
      </c>
    </row>
    <row r="12" spans="1:6" s="112" customFormat="1">
      <c r="A12" s="419" t="s">
        <v>4</v>
      </c>
      <c r="B12" s="419" t="s">
        <v>1411</v>
      </c>
      <c r="C12" s="419" t="s">
        <v>1447</v>
      </c>
      <c r="D12" s="419" t="s">
        <v>1847</v>
      </c>
      <c r="E12" s="419" t="s">
        <v>1440</v>
      </c>
      <c r="F12" s="419" t="s">
        <v>1448</v>
      </c>
    </row>
    <row r="13" spans="1:6" s="112" customFormat="1">
      <c r="A13" s="419" t="s">
        <v>4</v>
      </c>
      <c r="B13" s="419" t="s">
        <v>1412</v>
      </c>
      <c r="C13" s="419" t="s">
        <v>1449</v>
      </c>
      <c r="D13" s="419" t="s">
        <v>1846</v>
      </c>
      <c r="E13" s="419" t="s">
        <v>1440</v>
      </c>
      <c r="F13" s="419" t="s">
        <v>1450</v>
      </c>
    </row>
    <row r="14" spans="1:6" s="112" customFormat="1">
      <c r="A14" s="419" t="s">
        <v>4</v>
      </c>
      <c r="B14" s="419" t="s">
        <v>1413</v>
      </c>
      <c r="C14" s="419" t="s">
        <v>1451</v>
      </c>
      <c r="D14" s="419" t="s">
        <v>1845</v>
      </c>
      <c r="E14" s="419" t="s">
        <v>1440</v>
      </c>
      <c r="F14" s="419" t="s">
        <v>1452</v>
      </c>
    </row>
    <row r="15" spans="1:6" s="112" customFormat="1">
      <c r="A15" s="419" t="s">
        <v>4</v>
      </c>
      <c r="B15" s="419" t="s">
        <v>1414</v>
      </c>
      <c r="C15" s="419" t="s">
        <v>1453</v>
      </c>
      <c r="D15" s="419" t="s">
        <v>1848</v>
      </c>
      <c r="E15" s="419" t="s">
        <v>1440</v>
      </c>
      <c r="F15" s="419" t="s">
        <v>1455</v>
      </c>
    </row>
    <row r="16" spans="1:6" s="112" customFormat="1">
      <c r="A16" s="419" t="s">
        <v>4</v>
      </c>
      <c r="B16" s="419" t="s">
        <v>1415</v>
      </c>
      <c r="C16" s="419" t="s">
        <v>1456</v>
      </c>
      <c r="D16" s="419" t="s">
        <v>1845</v>
      </c>
      <c r="E16" s="419" t="s">
        <v>1440</v>
      </c>
      <c r="F16" s="419" t="s">
        <v>1457</v>
      </c>
    </row>
    <row r="17" spans="1:6" s="112" customFormat="1">
      <c r="A17" s="419" t="s">
        <v>4</v>
      </c>
      <c r="B17" s="419" t="s">
        <v>1416</v>
      </c>
      <c r="C17" s="419" t="s">
        <v>1458</v>
      </c>
      <c r="D17" s="419" t="s">
        <v>1844</v>
      </c>
      <c r="E17" s="419" t="s">
        <v>1440</v>
      </c>
      <c r="F17" s="419" t="s">
        <v>1459</v>
      </c>
    </row>
    <row r="18" spans="1:6" s="112" customFormat="1">
      <c r="A18" s="419" t="s">
        <v>4</v>
      </c>
      <c r="B18" s="419" t="s">
        <v>1417</v>
      </c>
      <c r="C18" s="419" t="s">
        <v>1460</v>
      </c>
      <c r="D18" s="419" t="s">
        <v>1848</v>
      </c>
      <c r="E18" s="419" t="s">
        <v>1440</v>
      </c>
      <c r="F18" s="419" t="s">
        <v>1461</v>
      </c>
    </row>
    <row r="19" spans="1:6" s="112" customFormat="1">
      <c r="A19" s="419" t="s">
        <v>4</v>
      </c>
      <c r="B19" s="419" t="s">
        <v>1418</v>
      </c>
      <c r="C19" s="419" t="s">
        <v>1462</v>
      </c>
      <c r="D19" s="419" t="s">
        <v>1849</v>
      </c>
      <c r="E19" s="419" t="s">
        <v>1440</v>
      </c>
      <c r="F19" s="419" t="s">
        <v>1463</v>
      </c>
    </row>
    <row r="20" spans="1:6" s="112" customFormat="1">
      <c r="A20" s="419" t="s">
        <v>4</v>
      </c>
      <c r="B20" s="419" t="s">
        <v>1419</v>
      </c>
      <c r="C20" s="419" t="s">
        <v>1464</v>
      </c>
      <c r="D20" s="419" t="s">
        <v>1847</v>
      </c>
      <c r="E20" s="419" t="s">
        <v>1440</v>
      </c>
      <c r="F20" s="419" t="s">
        <v>1465</v>
      </c>
    </row>
    <row r="21" spans="1:6" s="112" customFormat="1">
      <c r="A21" s="419" t="s">
        <v>4</v>
      </c>
      <c r="B21" s="419" t="s">
        <v>1420</v>
      </c>
      <c r="C21" s="419" t="s">
        <v>1466</v>
      </c>
      <c r="D21" s="419" t="s">
        <v>1845</v>
      </c>
      <c r="E21" s="419" t="s">
        <v>1440</v>
      </c>
      <c r="F21" s="419" t="s">
        <v>1467</v>
      </c>
    </row>
    <row r="22" spans="1:6" s="112" customFormat="1">
      <c r="A22" s="419" t="s">
        <v>4</v>
      </c>
      <c r="B22" s="419" t="s">
        <v>1421</v>
      </c>
      <c r="C22" s="419" t="s">
        <v>1468</v>
      </c>
      <c r="D22" s="419" t="s">
        <v>1848</v>
      </c>
      <c r="E22" s="419" t="s">
        <v>1440</v>
      </c>
      <c r="F22" s="419" t="s">
        <v>1469</v>
      </c>
    </row>
    <row r="23" spans="1:6" s="112" customFormat="1">
      <c r="A23" s="419" t="s">
        <v>4</v>
      </c>
      <c r="B23" s="419" t="s">
        <v>1422</v>
      </c>
      <c r="C23" s="419" t="s">
        <v>1470</v>
      </c>
      <c r="D23" s="419" t="s">
        <v>1845</v>
      </c>
      <c r="E23" s="419" t="s">
        <v>1440</v>
      </c>
      <c r="F23" s="419" t="s">
        <v>1471</v>
      </c>
    </row>
    <row r="24" spans="1:6" s="112" customFormat="1">
      <c r="A24" s="419" t="s">
        <v>4</v>
      </c>
      <c r="B24" s="419" t="s">
        <v>1423</v>
      </c>
      <c r="C24" s="419" t="s">
        <v>1472</v>
      </c>
      <c r="D24" s="419" t="s">
        <v>1848</v>
      </c>
      <c r="E24" s="419" t="s">
        <v>1440</v>
      </c>
      <c r="F24" s="419" t="s">
        <v>1473</v>
      </c>
    </row>
    <row r="25" spans="1:6" s="112" customFormat="1">
      <c r="A25" s="419" t="s">
        <v>4</v>
      </c>
      <c r="B25" s="419" t="s">
        <v>1424</v>
      </c>
      <c r="C25" s="419" t="s">
        <v>1474</v>
      </c>
      <c r="D25" s="419" t="s">
        <v>1845</v>
      </c>
      <c r="E25" s="419" t="s">
        <v>1440</v>
      </c>
      <c r="F25" s="419" t="s">
        <v>1475</v>
      </c>
    </row>
    <row r="26" spans="1:6" s="112" customFormat="1">
      <c r="A26" s="419" t="s">
        <v>4</v>
      </c>
      <c r="B26" s="419" t="s">
        <v>1702</v>
      </c>
      <c r="C26" s="419" t="s">
        <v>1731</v>
      </c>
      <c r="D26" s="419" t="s">
        <v>1732</v>
      </c>
      <c r="E26" s="419" t="s">
        <v>1733</v>
      </c>
      <c r="F26" s="419" t="s">
        <v>1734</v>
      </c>
    </row>
    <row r="27" spans="1:6" s="112" customFormat="1">
      <c r="A27" s="419" t="s">
        <v>4</v>
      </c>
      <c r="B27" s="419" t="s">
        <v>1706</v>
      </c>
      <c r="C27" s="419" t="s">
        <v>1735</v>
      </c>
      <c r="D27" s="419" t="s">
        <v>1732</v>
      </c>
      <c r="E27" s="419" t="s">
        <v>1733</v>
      </c>
      <c r="F27" s="419" t="s">
        <v>1736</v>
      </c>
    </row>
    <row r="28" spans="1:6" s="112" customFormat="1">
      <c r="A28" s="419" t="s">
        <v>4</v>
      </c>
      <c r="B28" s="419" t="s">
        <v>1707</v>
      </c>
      <c r="C28" s="419" t="s">
        <v>1737</v>
      </c>
      <c r="D28" s="419" t="s">
        <v>1738</v>
      </c>
      <c r="E28" s="419" t="s">
        <v>1733</v>
      </c>
      <c r="F28" s="419" t="s">
        <v>1739</v>
      </c>
    </row>
    <row r="29" spans="1:6" s="112" customFormat="1">
      <c r="A29" s="419" t="s">
        <v>4</v>
      </c>
      <c r="B29" s="419" t="s">
        <v>1708</v>
      </c>
      <c r="C29" s="419" t="s">
        <v>1740</v>
      </c>
      <c r="D29" s="419" t="s">
        <v>1741</v>
      </c>
      <c r="E29" s="419" t="s">
        <v>1742</v>
      </c>
      <c r="F29" s="419" t="s">
        <v>1743</v>
      </c>
    </row>
    <row r="30" spans="1:6" s="112" customFormat="1">
      <c r="A30" s="419" t="s">
        <v>4</v>
      </c>
      <c r="B30" s="419" t="s">
        <v>1710</v>
      </c>
      <c r="C30" s="419" t="s">
        <v>1744</v>
      </c>
      <c r="D30" s="419" t="s">
        <v>1745</v>
      </c>
      <c r="E30" s="419" t="s">
        <v>1742</v>
      </c>
      <c r="F30" s="419" t="s">
        <v>1746</v>
      </c>
    </row>
    <row r="31" spans="1:6" s="112" customFormat="1">
      <c r="A31" s="419" t="s">
        <v>4</v>
      </c>
      <c r="B31" s="419" t="s">
        <v>1711</v>
      </c>
      <c r="C31" s="419" t="s">
        <v>1747</v>
      </c>
      <c r="D31" s="419" t="s">
        <v>1748</v>
      </c>
      <c r="E31" s="419" t="s">
        <v>1748</v>
      </c>
      <c r="F31" s="419" t="s">
        <v>1749</v>
      </c>
    </row>
    <row r="32" spans="1:6" s="112" customFormat="1">
      <c r="A32" s="419" t="s">
        <v>4</v>
      </c>
      <c r="B32" s="419" t="s">
        <v>1427</v>
      </c>
      <c r="C32" s="419" t="s">
        <v>1476</v>
      </c>
      <c r="D32" s="419" t="s">
        <v>1477</v>
      </c>
      <c r="E32" s="419" t="s">
        <v>1478</v>
      </c>
      <c r="F32" s="419" t="s">
        <v>1479</v>
      </c>
    </row>
    <row r="33" spans="1:6" s="112" customFormat="1">
      <c r="A33" s="419" t="s">
        <v>4</v>
      </c>
      <c r="B33" s="419" t="s">
        <v>1431</v>
      </c>
      <c r="C33" s="419" t="s">
        <v>1480</v>
      </c>
      <c r="D33" s="419" t="s">
        <v>1477</v>
      </c>
      <c r="E33" s="419" t="s">
        <v>1478</v>
      </c>
      <c r="F33" s="419" t="s">
        <v>1479</v>
      </c>
    </row>
    <row r="34" spans="1:6" s="112" customFormat="1">
      <c r="A34" s="419" t="s">
        <v>4</v>
      </c>
      <c r="B34" s="419" t="s">
        <v>1432</v>
      </c>
      <c r="C34" s="419" t="s">
        <v>1481</v>
      </c>
      <c r="D34" s="419" t="s">
        <v>1477</v>
      </c>
      <c r="E34" s="419" t="s">
        <v>1478</v>
      </c>
      <c r="F34" s="419" t="s">
        <v>1479</v>
      </c>
    </row>
    <row r="35" spans="1:6" s="112" customFormat="1">
      <c r="A35" s="419" t="s">
        <v>4</v>
      </c>
      <c r="B35" s="419" t="s">
        <v>1433</v>
      </c>
      <c r="C35" s="419" t="s">
        <v>1482</v>
      </c>
      <c r="D35" s="419" t="s">
        <v>1477</v>
      </c>
      <c r="E35" s="419" t="s">
        <v>1478</v>
      </c>
      <c r="F35" s="419" t="s">
        <v>1479</v>
      </c>
    </row>
    <row r="36" spans="1:6" s="112" customFormat="1">
      <c r="A36" s="419" t="s">
        <v>4</v>
      </c>
      <c r="B36" s="419" t="s">
        <v>1434</v>
      </c>
      <c r="C36" s="419" t="s">
        <v>1483</v>
      </c>
      <c r="D36" s="419" t="s">
        <v>1477</v>
      </c>
      <c r="E36" s="419" t="s">
        <v>1478</v>
      </c>
      <c r="F36" s="419" t="s">
        <v>1479</v>
      </c>
    </row>
    <row r="37" spans="1:6" s="112" customFormat="1">
      <c r="A37" s="419" t="s">
        <v>4</v>
      </c>
      <c r="B37" s="419" t="s">
        <v>1435</v>
      </c>
      <c r="C37" s="419" t="s">
        <v>1466</v>
      </c>
      <c r="D37" s="419" t="s">
        <v>1477</v>
      </c>
      <c r="E37" s="419" t="s">
        <v>1478</v>
      </c>
      <c r="F37" s="419" t="s">
        <v>1479</v>
      </c>
    </row>
    <row r="38" spans="1:6" s="112" customFormat="1">
      <c r="A38" s="419" t="s">
        <v>4</v>
      </c>
      <c r="B38" s="419" t="s">
        <v>1714</v>
      </c>
      <c r="C38" s="419" t="s">
        <v>1750</v>
      </c>
      <c r="D38" s="419" t="s">
        <v>1751</v>
      </c>
      <c r="E38" s="419" t="s">
        <v>1752</v>
      </c>
      <c r="F38" s="419" t="s">
        <v>1753</v>
      </c>
    </row>
    <row r="39" spans="1:6" s="112" customFormat="1">
      <c r="A39" s="419" t="s">
        <v>4</v>
      </c>
      <c r="B39" s="419" t="s">
        <v>1718</v>
      </c>
      <c r="C39" s="419" t="s">
        <v>1754</v>
      </c>
      <c r="D39" s="419" t="s">
        <v>1755</v>
      </c>
      <c r="E39" s="419" t="s">
        <v>1752</v>
      </c>
      <c r="F39" s="419" t="s">
        <v>1753</v>
      </c>
    </row>
    <row r="40" spans="1:6" s="112" customFormat="1">
      <c r="A40" s="419" t="s">
        <v>4</v>
      </c>
      <c r="B40" s="419" t="s">
        <v>1721</v>
      </c>
      <c r="C40" s="419" t="s">
        <v>1756</v>
      </c>
      <c r="D40" s="419" t="s">
        <v>1757</v>
      </c>
      <c r="E40" s="419" t="s">
        <v>1758</v>
      </c>
      <c r="F40" s="419" t="s">
        <v>1753</v>
      </c>
    </row>
    <row r="41" spans="1:6" s="112" customFormat="1">
      <c r="A41" s="419" t="s">
        <v>4</v>
      </c>
      <c r="B41" s="419" t="s">
        <v>1723</v>
      </c>
      <c r="C41" s="419" t="s">
        <v>1759</v>
      </c>
      <c r="D41" s="419" t="s">
        <v>1748</v>
      </c>
      <c r="E41" s="419" t="s">
        <v>1748</v>
      </c>
      <c r="F41" s="419" t="s">
        <v>1760</v>
      </c>
    </row>
    <row r="42" spans="1:6" s="112" customFormat="1">
      <c r="A42" s="419" t="s">
        <v>4</v>
      </c>
      <c r="B42" s="419" t="s">
        <v>1725</v>
      </c>
      <c r="C42" s="419" t="s">
        <v>1761</v>
      </c>
      <c r="D42" s="419" t="s">
        <v>1748</v>
      </c>
      <c r="E42" s="419" t="s">
        <v>1748</v>
      </c>
      <c r="F42" s="419" t="s">
        <v>1760</v>
      </c>
    </row>
    <row r="43" spans="1:6" s="112" customFormat="1">
      <c r="A43" s="419" t="s">
        <v>4</v>
      </c>
      <c r="B43" s="419" t="s">
        <v>1727</v>
      </c>
      <c r="C43" s="419" t="s">
        <v>1762</v>
      </c>
      <c r="D43" s="419" t="s">
        <v>1748</v>
      </c>
      <c r="E43" s="419" t="s">
        <v>1748</v>
      </c>
      <c r="F43" s="419" t="s">
        <v>1763</v>
      </c>
    </row>
    <row r="44" spans="1:6" s="112" customFormat="1">
      <c r="A44" s="419" t="s">
        <v>4</v>
      </c>
      <c r="B44" s="419" t="s">
        <v>1120</v>
      </c>
      <c r="C44" s="419" t="s">
        <v>1598</v>
      </c>
      <c r="D44" s="419" t="s">
        <v>1599</v>
      </c>
      <c r="E44" s="419" t="s">
        <v>1600</v>
      </c>
      <c r="F44" s="419" t="s">
        <v>1601</v>
      </c>
    </row>
    <row r="45" spans="1:6" s="112" customFormat="1">
      <c r="A45" s="419" t="s">
        <v>4</v>
      </c>
      <c r="B45" s="419" t="s">
        <v>1157</v>
      </c>
      <c r="C45" s="419" t="s">
        <v>1598</v>
      </c>
      <c r="D45" s="419" t="s">
        <v>1602</v>
      </c>
      <c r="E45" s="419" t="s">
        <v>1172</v>
      </c>
      <c r="F45" s="419" t="s">
        <v>1173</v>
      </c>
    </row>
    <row r="46" spans="1:6" s="112" customFormat="1">
      <c r="A46" s="419" t="s">
        <v>4</v>
      </c>
      <c r="B46" s="419" t="s">
        <v>1126</v>
      </c>
      <c r="C46" s="419" t="s">
        <v>1603</v>
      </c>
      <c r="D46" s="419" t="s">
        <v>1604</v>
      </c>
      <c r="E46" s="419" t="s">
        <v>1600</v>
      </c>
      <c r="F46" s="419" t="s">
        <v>1605</v>
      </c>
    </row>
    <row r="47" spans="1:6" s="112" customFormat="1">
      <c r="A47" s="419" t="s">
        <v>4</v>
      </c>
      <c r="B47" s="419" t="s">
        <v>1159</v>
      </c>
      <c r="C47" s="419" t="s">
        <v>1603</v>
      </c>
      <c r="D47" s="419" t="s">
        <v>1602</v>
      </c>
      <c r="E47" s="419" t="s">
        <v>1172</v>
      </c>
      <c r="F47" s="419" t="s">
        <v>1173</v>
      </c>
    </row>
    <row r="48" spans="1:6" s="112" customFormat="1">
      <c r="A48" s="419" t="s">
        <v>4</v>
      </c>
      <c r="B48" s="419" t="s">
        <v>1127</v>
      </c>
      <c r="C48" s="419" t="s">
        <v>1606</v>
      </c>
      <c r="D48" s="419" t="s">
        <v>1607</v>
      </c>
      <c r="E48" s="419" t="s">
        <v>1600</v>
      </c>
      <c r="F48" s="419" t="s">
        <v>1608</v>
      </c>
    </row>
    <row r="49" spans="1:6" s="112" customFormat="1">
      <c r="A49" s="419" t="s">
        <v>4</v>
      </c>
      <c r="B49" s="419" t="s">
        <v>1129</v>
      </c>
      <c r="C49" s="419" t="s">
        <v>1609</v>
      </c>
      <c r="D49" s="419" t="s">
        <v>1454</v>
      </c>
      <c r="E49" s="419" t="s">
        <v>1174</v>
      </c>
      <c r="F49" s="419" t="s">
        <v>1610</v>
      </c>
    </row>
    <row r="50" spans="1:6" s="112" customFormat="1">
      <c r="A50" s="419" t="s">
        <v>4</v>
      </c>
      <c r="B50" s="419" t="s">
        <v>1131</v>
      </c>
      <c r="C50" s="419" t="s">
        <v>1611</v>
      </c>
      <c r="D50" s="419" t="s">
        <v>1439</v>
      </c>
      <c r="E50" s="419" t="s">
        <v>1174</v>
      </c>
      <c r="F50" s="419" t="s">
        <v>1612</v>
      </c>
    </row>
    <row r="51" spans="1:6" s="112" customFormat="1">
      <c r="A51" s="419" t="s">
        <v>4</v>
      </c>
      <c r="B51" s="419" t="s">
        <v>1132</v>
      </c>
      <c r="C51" s="419" t="s">
        <v>1613</v>
      </c>
      <c r="D51" s="419" t="s">
        <v>1439</v>
      </c>
      <c r="E51" s="419" t="s">
        <v>1172</v>
      </c>
      <c r="F51" s="419" t="s">
        <v>1614</v>
      </c>
    </row>
    <row r="52" spans="1:6" s="112" customFormat="1">
      <c r="A52" s="419" t="s">
        <v>4</v>
      </c>
      <c r="B52" s="419" t="s">
        <v>1160</v>
      </c>
      <c r="C52" s="419" t="s">
        <v>1615</v>
      </c>
      <c r="D52" s="419" t="s">
        <v>1443</v>
      </c>
      <c r="E52" s="419" t="s">
        <v>1172</v>
      </c>
      <c r="F52" s="419" t="s">
        <v>1616</v>
      </c>
    </row>
    <row r="53" spans="1:6" s="112" customFormat="1">
      <c r="A53" s="419" t="s">
        <v>4</v>
      </c>
      <c r="B53" s="419" t="s">
        <v>1133</v>
      </c>
      <c r="C53" s="419" t="s">
        <v>1617</v>
      </c>
      <c r="D53" s="419" t="s">
        <v>1618</v>
      </c>
      <c r="E53" s="419" t="s">
        <v>1600</v>
      </c>
      <c r="F53" s="419" t="s">
        <v>1619</v>
      </c>
    </row>
    <row r="54" spans="1:6" s="112" customFormat="1">
      <c r="A54" s="419" t="s">
        <v>4</v>
      </c>
      <c r="B54" s="419" t="s">
        <v>1162</v>
      </c>
      <c r="C54" s="419" t="s">
        <v>1617</v>
      </c>
      <c r="D54" s="419" t="s">
        <v>1620</v>
      </c>
      <c r="E54" s="419" t="s">
        <v>1175</v>
      </c>
      <c r="F54" s="419" t="s">
        <v>1176</v>
      </c>
    </row>
    <row r="55" spans="1:6" s="112" customFormat="1">
      <c r="A55" s="419" t="s">
        <v>4</v>
      </c>
      <c r="B55" s="419" t="s">
        <v>1134</v>
      </c>
      <c r="C55" s="419" t="s">
        <v>1621</v>
      </c>
      <c r="D55" s="419" t="s">
        <v>1622</v>
      </c>
      <c r="E55" s="419" t="s">
        <v>1600</v>
      </c>
      <c r="F55" s="419" t="s">
        <v>1623</v>
      </c>
    </row>
    <row r="56" spans="1:6" s="112" customFormat="1">
      <c r="A56" s="419" t="s">
        <v>4</v>
      </c>
      <c r="B56" s="419" t="s">
        <v>1135</v>
      </c>
      <c r="C56" s="419" t="s">
        <v>1624</v>
      </c>
      <c r="D56" s="419" t="s">
        <v>1622</v>
      </c>
      <c r="E56" s="419" t="s">
        <v>1600</v>
      </c>
      <c r="F56" s="419" t="s">
        <v>1623</v>
      </c>
    </row>
    <row r="57" spans="1:6" s="112" customFormat="1">
      <c r="A57" s="419" t="s">
        <v>4</v>
      </c>
      <c r="B57" s="419" t="s">
        <v>1136</v>
      </c>
      <c r="C57" s="419" t="s">
        <v>1625</v>
      </c>
      <c r="D57" s="419" t="s">
        <v>1626</v>
      </c>
      <c r="E57" s="419" t="s">
        <v>1175</v>
      </c>
      <c r="F57" s="419" t="s">
        <v>1627</v>
      </c>
    </row>
    <row r="58" spans="1:6" s="112" customFormat="1">
      <c r="A58" s="419" t="s">
        <v>4</v>
      </c>
      <c r="B58" s="419" t="s">
        <v>1137</v>
      </c>
      <c r="C58" s="419" t="s">
        <v>1628</v>
      </c>
      <c r="D58" s="419" t="s">
        <v>1626</v>
      </c>
      <c r="E58" s="419" t="s">
        <v>1174</v>
      </c>
      <c r="F58" s="419" t="s">
        <v>1629</v>
      </c>
    </row>
    <row r="59" spans="1:6" s="112" customFormat="1">
      <c r="A59" s="419" t="s">
        <v>4</v>
      </c>
      <c r="B59" s="419" t="s">
        <v>1163</v>
      </c>
      <c r="C59" s="419" t="s">
        <v>1630</v>
      </c>
      <c r="D59" s="419" t="s">
        <v>1631</v>
      </c>
      <c r="E59" s="419" t="s">
        <v>1172</v>
      </c>
      <c r="F59" s="419" t="s">
        <v>1177</v>
      </c>
    </row>
    <row r="60" spans="1:6" s="112" customFormat="1">
      <c r="A60" s="419" t="s">
        <v>4</v>
      </c>
      <c r="B60" s="419" t="s">
        <v>1138</v>
      </c>
      <c r="C60" s="419" t="s">
        <v>1632</v>
      </c>
      <c r="D60" s="419" t="s">
        <v>1626</v>
      </c>
      <c r="E60" s="419" t="s">
        <v>1175</v>
      </c>
      <c r="F60" s="419" t="s">
        <v>1633</v>
      </c>
    </row>
    <row r="61" spans="1:6" s="112" customFormat="1">
      <c r="A61" s="419" t="s">
        <v>4</v>
      </c>
      <c r="B61" s="419" t="s">
        <v>1139</v>
      </c>
      <c r="C61" s="419" t="s">
        <v>1634</v>
      </c>
      <c r="D61" s="419" t="s">
        <v>1635</v>
      </c>
      <c r="E61" s="419" t="s">
        <v>1600</v>
      </c>
      <c r="F61" s="419" t="s">
        <v>1636</v>
      </c>
    </row>
    <row r="62" spans="1:6" s="112" customFormat="1">
      <c r="A62" s="419" t="s">
        <v>4</v>
      </c>
      <c r="B62" s="419" t="s">
        <v>1164</v>
      </c>
      <c r="C62" s="419" t="s">
        <v>1634</v>
      </c>
      <c r="D62" s="419" t="s">
        <v>1637</v>
      </c>
      <c r="E62" s="419" t="s">
        <v>1175</v>
      </c>
      <c r="F62" s="419" t="s">
        <v>1178</v>
      </c>
    </row>
    <row r="63" spans="1:6" s="112" customFormat="1">
      <c r="A63" s="419" t="s">
        <v>4</v>
      </c>
      <c r="B63" s="419" t="s">
        <v>1140</v>
      </c>
      <c r="C63" s="419" t="s">
        <v>1638</v>
      </c>
      <c r="D63" s="419" t="s">
        <v>1639</v>
      </c>
      <c r="E63" s="419" t="s">
        <v>1600</v>
      </c>
      <c r="F63" s="419" t="s">
        <v>1640</v>
      </c>
    </row>
    <row r="64" spans="1:6" s="112" customFormat="1">
      <c r="A64" s="419" t="s">
        <v>4</v>
      </c>
      <c r="B64" s="419" t="s">
        <v>1141</v>
      </c>
      <c r="C64" s="419" t="s">
        <v>1641</v>
      </c>
      <c r="D64" s="419" t="s">
        <v>1642</v>
      </c>
      <c r="E64" s="419" t="s">
        <v>1600</v>
      </c>
      <c r="F64" s="419" t="s">
        <v>1643</v>
      </c>
    </row>
    <row r="65" spans="1:6" s="112" customFormat="1">
      <c r="A65" s="419" t="s">
        <v>4</v>
      </c>
      <c r="B65" s="419" t="s">
        <v>1165</v>
      </c>
      <c r="C65" s="419" t="s">
        <v>1641</v>
      </c>
      <c r="D65" s="419" t="s">
        <v>1637</v>
      </c>
      <c r="E65" s="419" t="s">
        <v>1172</v>
      </c>
      <c r="F65" s="419" t="s">
        <v>1178</v>
      </c>
    </row>
    <row r="66" spans="1:6" s="112" customFormat="1">
      <c r="A66" s="419" t="s">
        <v>4</v>
      </c>
      <c r="B66" s="419" t="s">
        <v>1142</v>
      </c>
      <c r="C66" s="419" t="s">
        <v>1644</v>
      </c>
      <c r="D66" s="419" t="s">
        <v>1635</v>
      </c>
      <c r="E66" s="419" t="s">
        <v>1600</v>
      </c>
      <c r="F66" s="419" t="s">
        <v>1645</v>
      </c>
    </row>
    <row r="67" spans="1:6" s="112" customFormat="1">
      <c r="A67" s="419" t="s">
        <v>4</v>
      </c>
      <c r="B67" s="419" t="s">
        <v>1143</v>
      </c>
      <c r="C67" s="419" t="s">
        <v>1646</v>
      </c>
      <c r="D67" s="419" t="s">
        <v>1642</v>
      </c>
      <c r="E67" s="419" t="s">
        <v>1600</v>
      </c>
      <c r="F67" s="419" t="s">
        <v>1645</v>
      </c>
    </row>
    <row r="68" spans="1:6" s="112" customFormat="1">
      <c r="A68" s="419" t="s">
        <v>4</v>
      </c>
      <c r="B68" s="419" t="s">
        <v>1144</v>
      </c>
      <c r="C68" s="419" t="s">
        <v>1647</v>
      </c>
      <c r="D68" s="419" t="s">
        <v>1648</v>
      </c>
      <c r="E68" s="419" t="s">
        <v>1174</v>
      </c>
      <c r="F68" s="419" t="s">
        <v>1649</v>
      </c>
    </row>
    <row r="69" spans="1:6" s="112" customFormat="1">
      <c r="A69" s="419" t="s">
        <v>4</v>
      </c>
      <c r="B69" s="419" t="s">
        <v>1166</v>
      </c>
      <c r="C69" s="419" t="s">
        <v>1647</v>
      </c>
      <c r="D69" s="419" t="s">
        <v>1650</v>
      </c>
      <c r="E69" s="419" t="s">
        <v>1175</v>
      </c>
      <c r="F69" s="419" t="s">
        <v>1179</v>
      </c>
    </row>
    <row r="70" spans="1:6" s="112" customFormat="1">
      <c r="A70" s="419" t="s">
        <v>4</v>
      </c>
      <c r="B70" s="419" t="s">
        <v>1145</v>
      </c>
      <c r="C70" s="419" t="s">
        <v>1651</v>
      </c>
      <c r="D70" s="419" t="s">
        <v>1652</v>
      </c>
      <c r="E70" s="419" t="s">
        <v>1172</v>
      </c>
      <c r="F70" s="419" t="s">
        <v>1653</v>
      </c>
    </row>
    <row r="71" spans="1:6" s="112" customFormat="1">
      <c r="A71" s="419" t="s">
        <v>4</v>
      </c>
      <c r="B71" s="419" t="s">
        <v>1146</v>
      </c>
      <c r="C71" s="419" t="s">
        <v>1654</v>
      </c>
      <c r="D71" s="419" t="s">
        <v>1648</v>
      </c>
      <c r="E71" s="419" t="s">
        <v>1174</v>
      </c>
      <c r="F71" s="419" t="s">
        <v>1655</v>
      </c>
    </row>
    <row r="72" spans="1:6" s="112" customFormat="1">
      <c r="A72" s="419" t="s">
        <v>4</v>
      </c>
      <c r="B72" s="419" t="s">
        <v>1167</v>
      </c>
      <c r="C72" s="419" t="s">
        <v>1654</v>
      </c>
      <c r="D72" s="419" t="s">
        <v>1656</v>
      </c>
      <c r="E72" s="419" t="s">
        <v>1172</v>
      </c>
      <c r="F72" s="419" t="s">
        <v>1180</v>
      </c>
    </row>
    <row r="73" spans="1:6" s="112" customFormat="1">
      <c r="A73" s="419" t="s">
        <v>4</v>
      </c>
      <c r="B73" s="419" t="s">
        <v>1147</v>
      </c>
      <c r="C73" s="419" t="s">
        <v>2393</v>
      </c>
      <c r="D73" s="419" t="s">
        <v>1652</v>
      </c>
      <c r="E73" s="419" t="s">
        <v>1172</v>
      </c>
      <c r="F73" s="419" t="s">
        <v>1657</v>
      </c>
    </row>
    <row r="74" spans="1:6" s="112" customFormat="1">
      <c r="A74" s="419" t="s">
        <v>4</v>
      </c>
      <c r="B74" s="419" t="s">
        <v>1168</v>
      </c>
      <c r="C74" s="419" t="s">
        <v>2393</v>
      </c>
      <c r="D74" s="419" t="s">
        <v>1658</v>
      </c>
      <c r="E74" s="419" t="s">
        <v>1172</v>
      </c>
      <c r="F74" s="419" t="s">
        <v>1181</v>
      </c>
    </row>
    <row r="75" spans="1:6" s="112" customFormat="1">
      <c r="A75" s="419" t="s">
        <v>4</v>
      </c>
      <c r="B75" s="419" t="s">
        <v>1148</v>
      </c>
      <c r="C75" s="419" t="s">
        <v>1659</v>
      </c>
      <c r="D75" s="419" t="s">
        <v>1652</v>
      </c>
      <c r="E75" s="419" t="s">
        <v>1172</v>
      </c>
      <c r="F75" s="419" t="s">
        <v>1660</v>
      </c>
    </row>
    <row r="76" spans="1:6" s="112" customFormat="1">
      <c r="A76" s="419" t="s">
        <v>4</v>
      </c>
      <c r="B76" s="419" t="s">
        <v>1169</v>
      </c>
      <c r="C76" s="419" t="s">
        <v>1659</v>
      </c>
      <c r="D76" s="419" t="s">
        <v>1602</v>
      </c>
      <c r="E76" s="419" t="s">
        <v>1175</v>
      </c>
      <c r="F76" s="419" t="s">
        <v>1173</v>
      </c>
    </row>
    <row r="77" spans="1:6" s="112" customFormat="1">
      <c r="A77" s="419" t="s">
        <v>4</v>
      </c>
      <c r="B77" s="419" t="s">
        <v>1170</v>
      </c>
      <c r="C77" s="419" t="s">
        <v>1661</v>
      </c>
      <c r="D77" s="419" t="s">
        <v>1652</v>
      </c>
      <c r="E77" s="419" t="s">
        <v>1175</v>
      </c>
      <c r="F77" s="419" t="s">
        <v>1662</v>
      </c>
    </row>
    <row r="78" spans="1:6" s="112" customFormat="1">
      <c r="A78" s="419" t="s">
        <v>4</v>
      </c>
      <c r="B78" s="419" t="s">
        <v>1149</v>
      </c>
      <c r="C78" s="419" t="s">
        <v>1663</v>
      </c>
      <c r="D78" s="419" t="s">
        <v>1618</v>
      </c>
      <c r="E78" s="419" t="s">
        <v>1664</v>
      </c>
      <c r="F78" s="419" t="s">
        <v>1665</v>
      </c>
    </row>
    <row r="79" spans="1:6" s="112" customFormat="1">
      <c r="A79" s="419" t="s">
        <v>4</v>
      </c>
      <c r="B79" s="419" t="s">
        <v>1150</v>
      </c>
      <c r="C79" s="419" t="s">
        <v>1666</v>
      </c>
      <c r="D79" s="419" t="s">
        <v>1618</v>
      </c>
      <c r="E79" s="419" t="s">
        <v>1664</v>
      </c>
      <c r="F79" s="419" t="s">
        <v>1665</v>
      </c>
    </row>
    <row r="80" spans="1:6" s="112" customFormat="1">
      <c r="A80" s="419" t="s">
        <v>4</v>
      </c>
      <c r="B80" s="419" t="s">
        <v>1151</v>
      </c>
      <c r="C80" s="419" t="s">
        <v>1667</v>
      </c>
      <c r="D80" s="419" t="s">
        <v>1439</v>
      </c>
      <c r="E80" s="419" t="s">
        <v>1172</v>
      </c>
      <c r="F80" s="419" t="s">
        <v>1668</v>
      </c>
    </row>
    <row r="81" spans="1:6" s="112" customFormat="1">
      <c r="A81" s="419" t="s">
        <v>4</v>
      </c>
      <c r="B81" s="419" t="s">
        <v>1171</v>
      </c>
      <c r="C81" s="419" t="s">
        <v>1667</v>
      </c>
      <c r="D81" s="419" t="s">
        <v>1669</v>
      </c>
      <c r="E81" s="419" t="s">
        <v>1174</v>
      </c>
      <c r="F81" s="419" t="s">
        <v>1173</v>
      </c>
    </row>
    <row r="82" spans="1:6" s="112" customFormat="1">
      <c r="A82" s="419" t="s">
        <v>4</v>
      </c>
      <c r="B82" s="419" t="s">
        <v>664</v>
      </c>
      <c r="C82" s="344" t="s">
        <v>1792</v>
      </c>
      <c r="D82" s="419" t="s">
        <v>1781</v>
      </c>
      <c r="E82" s="419" t="s">
        <v>1782</v>
      </c>
      <c r="F82" s="419" t="s">
        <v>2394</v>
      </c>
    </row>
    <row r="83" spans="1:6" s="112" customFormat="1">
      <c r="A83" s="419" t="s">
        <v>4</v>
      </c>
      <c r="B83" s="419" t="s">
        <v>669</v>
      </c>
      <c r="C83" s="344" t="s">
        <v>1793</v>
      </c>
      <c r="D83" s="419" t="s">
        <v>1783</v>
      </c>
      <c r="E83" s="419" t="s">
        <v>1782</v>
      </c>
      <c r="F83" s="419" t="s">
        <v>2395</v>
      </c>
    </row>
    <row r="84" spans="1:6" s="112" customFormat="1">
      <c r="A84" s="419" t="s">
        <v>4</v>
      </c>
      <c r="B84" s="419" t="s">
        <v>658</v>
      </c>
      <c r="C84" s="419" t="s">
        <v>1794</v>
      </c>
      <c r="D84" s="419" t="s">
        <v>1477</v>
      </c>
      <c r="E84" s="419" t="s">
        <v>685</v>
      </c>
      <c r="F84" s="419" t="s">
        <v>2396</v>
      </c>
    </row>
    <row r="85" spans="1:6" s="112" customFormat="1">
      <c r="A85" s="419" t="s">
        <v>4</v>
      </c>
      <c r="B85" s="419" t="s">
        <v>660</v>
      </c>
      <c r="C85" s="419" t="s">
        <v>1795</v>
      </c>
      <c r="D85" s="419" t="s">
        <v>1477</v>
      </c>
      <c r="E85" s="419" t="s">
        <v>685</v>
      </c>
      <c r="F85" s="419" t="s">
        <v>2397</v>
      </c>
    </row>
    <row r="86" spans="1:6" s="112" customFormat="1">
      <c r="A86" s="419" t="s">
        <v>4</v>
      </c>
      <c r="B86" s="419" t="s">
        <v>852</v>
      </c>
      <c r="C86" s="419" t="s">
        <v>1795</v>
      </c>
      <c r="D86" s="419" t="s">
        <v>1784</v>
      </c>
      <c r="E86" s="419" t="s">
        <v>1782</v>
      </c>
      <c r="F86" s="419" t="s">
        <v>2398</v>
      </c>
    </row>
    <row r="87" spans="1:6" s="112" customFormat="1">
      <c r="A87" s="419" t="s">
        <v>4</v>
      </c>
      <c r="B87" s="419" t="s">
        <v>661</v>
      </c>
      <c r="C87" s="419" t="s">
        <v>1796</v>
      </c>
      <c r="D87" s="419" t="s">
        <v>1477</v>
      </c>
      <c r="E87" s="419" t="s">
        <v>685</v>
      </c>
      <c r="F87" s="419" t="s">
        <v>1665</v>
      </c>
    </row>
    <row r="88" spans="1:6" s="112" customFormat="1">
      <c r="A88" s="419" t="s">
        <v>4</v>
      </c>
      <c r="B88" s="419" t="s">
        <v>676</v>
      </c>
      <c r="C88" s="419" t="s">
        <v>1797</v>
      </c>
      <c r="D88" s="419" t="s">
        <v>1785</v>
      </c>
      <c r="E88" s="419" t="s">
        <v>686</v>
      </c>
      <c r="F88" s="419" t="s">
        <v>1786</v>
      </c>
    </row>
    <row r="89" spans="1:6" s="112" customFormat="1">
      <c r="A89" s="419" t="s">
        <v>4</v>
      </c>
      <c r="B89" s="419" t="s">
        <v>678</v>
      </c>
      <c r="C89" s="419" t="s">
        <v>1798</v>
      </c>
      <c r="D89" s="419" t="s">
        <v>1818</v>
      </c>
      <c r="E89" s="419" t="s">
        <v>1787</v>
      </c>
      <c r="F89" s="419" t="s">
        <v>1821</v>
      </c>
    </row>
    <row r="90" spans="1:6" s="112" customFormat="1">
      <c r="A90" s="419" t="s">
        <v>4</v>
      </c>
      <c r="B90" s="419" t="s">
        <v>680</v>
      </c>
      <c r="C90" s="419" t="s">
        <v>1798</v>
      </c>
      <c r="D90" s="419" t="s">
        <v>1819</v>
      </c>
      <c r="E90" s="419" t="s">
        <v>1782</v>
      </c>
      <c r="F90" s="419" t="s">
        <v>1822</v>
      </c>
    </row>
    <row r="91" spans="1:6" s="112" customFormat="1">
      <c r="A91" s="419" t="s">
        <v>4</v>
      </c>
      <c r="B91" s="419" t="s">
        <v>663</v>
      </c>
      <c r="C91" s="419" t="s">
        <v>1799</v>
      </c>
      <c r="D91" s="419" t="s">
        <v>1788</v>
      </c>
      <c r="E91" s="419" t="s">
        <v>1789</v>
      </c>
      <c r="F91" s="419" t="s">
        <v>1790</v>
      </c>
    </row>
    <row r="92" spans="1:6" s="112" customFormat="1">
      <c r="A92" s="419" t="s">
        <v>4</v>
      </c>
      <c r="B92" s="419" t="s">
        <v>683</v>
      </c>
      <c r="C92" s="419" t="s">
        <v>1799</v>
      </c>
      <c r="D92" s="419" t="s">
        <v>1820</v>
      </c>
      <c r="E92" s="419" t="s">
        <v>1782</v>
      </c>
      <c r="F92" s="419" t="s">
        <v>1791</v>
      </c>
    </row>
    <row r="93" spans="1:6" s="112" customFormat="1">
      <c r="A93" s="419" t="s">
        <v>4</v>
      </c>
      <c r="B93" s="419" t="s">
        <v>1288</v>
      </c>
      <c r="C93" s="419" t="s">
        <v>1400</v>
      </c>
      <c r="D93" s="419" t="s">
        <v>1401</v>
      </c>
      <c r="E93" s="419" t="s">
        <v>1373</v>
      </c>
      <c r="F93" s="419" t="s">
        <v>1374</v>
      </c>
    </row>
    <row r="94" spans="1:6" s="112" customFormat="1">
      <c r="A94" s="419" t="s">
        <v>4</v>
      </c>
      <c r="B94" s="419" t="s">
        <v>1323</v>
      </c>
      <c r="C94" s="419" t="s">
        <v>1325</v>
      </c>
      <c r="D94" s="419" t="s">
        <v>1402</v>
      </c>
      <c r="E94" s="419" t="s">
        <v>1373</v>
      </c>
      <c r="F94" s="419" t="s">
        <v>1374</v>
      </c>
    </row>
    <row r="95" spans="1:6" s="112" customFormat="1">
      <c r="A95" s="419" t="s">
        <v>4</v>
      </c>
      <c r="B95" s="419" t="s">
        <v>1327</v>
      </c>
      <c r="C95" s="419" t="s">
        <v>1403</v>
      </c>
      <c r="D95" s="419" t="s">
        <v>1404</v>
      </c>
      <c r="E95" s="419" t="s">
        <v>1373</v>
      </c>
      <c r="F95" s="419" t="s">
        <v>1374</v>
      </c>
    </row>
    <row r="96" spans="1:6" s="112" customFormat="1">
      <c r="A96" s="419" t="s">
        <v>4</v>
      </c>
      <c r="B96" s="419" t="s">
        <v>1331</v>
      </c>
      <c r="C96" s="419" t="s">
        <v>1332</v>
      </c>
      <c r="D96" s="419" t="s">
        <v>1372</v>
      </c>
      <c r="E96" s="419" t="s">
        <v>1373</v>
      </c>
      <c r="F96" s="419" t="s">
        <v>1374</v>
      </c>
    </row>
    <row r="97" spans="1:6" s="112" customFormat="1">
      <c r="A97" s="419" t="s">
        <v>4</v>
      </c>
      <c r="B97" s="419" t="s">
        <v>1291</v>
      </c>
      <c r="C97" s="419" t="s">
        <v>1375</v>
      </c>
      <c r="D97" s="419" t="s">
        <v>1376</v>
      </c>
      <c r="E97" s="419" t="s">
        <v>1377</v>
      </c>
      <c r="F97" s="419"/>
    </row>
    <row r="98" spans="1:6" s="112" customFormat="1">
      <c r="A98" s="419" t="s">
        <v>4</v>
      </c>
      <c r="B98" s="419" t="s">
        <v>1294</v>
      </c>
      <c r="C98" s="419" t="s">
        <v>1378</v>
      </c>
      <c r="D98" s="419" t="s">
        <v>1379</v>
      </c>
      <c r="E98" s="419" t="s">
        <v>1380</v>
      </c>
      <c r="F98" s="419"/>
    </row>
    <row r="99" spans="1:6" s="112" customFormat="1">
      <c r="A99" s="419" t="s">
        <v>4</v>
      </c>
      <c r="B99" s="419" t="s">
        <v>1295</v>
      </c>
      <c r="C99" s="419" t="s">
        <v>1381</v>
      </c>
      <c r="D99" s="419" t="s">
        <v>1382</v>
      </c>
      <c r="E99" s="419" t="s">
        <v>1700</v>
      </c>
      <c r="F99" s="419"/>
    </row>
    <row r="100" spans="1:6" s="112" customFormat="1">
      <c r="A100" s="419" t="s">
        <v>4</v>
      </c>
      <c r="B100" s="419" t="s">
        <v>1345</v>
      </c>
      <c r="C100" s="419" t="s">
        <v>1346</v>
      </c>
      <c r="D100" s="419" t="s">
        <v>1383</v>
      </c>
      <c r="E100" s="419" t="s">
        <v>1373</v>
      </c>
      <c r="F100" s="419" t="s">
        <v>1374</v>
      </c>
    </row>
    <row r="101" spans="1:6" s="112" customFormat="1">
      <c r="A101" s="419" t="s">
        <v>4</v>
      </c>
      <c r="B101" s="419" t="s">
        <v>1348</v>
      </c>
      <c r="C101" s="419" t="s">
        <v>1349</v>
      </c>
      <c r="D101" s="419" t="s">
        <v>1384</v>
      </c>
      <c r="E101" s="419" t="s">
        <v>1373</v>
      </c>
      <c r="F101" s="419" t="s">
        <v>1374</v>
      </c>
    </row>
    <row r="102" spans="1:6" s="112" customFormat="1">
      <c r="A102" s="419" t="s">
        <v>4</v>
      </c>
      <c r="B102" s="419" t="s">
        <v>1350</v>
      </c>
      <c r="C102" s="419" t="s">
        <v>1351</v>
      </c>
      <c r="D102" s="419" t="s">
        <v>1385</v>
      </c>
      <c r="E102" s="419" t="s">
        <v>1373</v>
      </c>
      <c r="F102" s="419" t="s">
        <v>1374</v>
      </c>
    </row>
    <row r="103" spans="1:6" s="112" customFormat="1">
      <c r="A103" s="419" t="s">
        <v>4</v>
      </c>
      <c r="B103" s="419" t="s">
        <v>1352</v>
      </c>
      <c r="C103" s="419" t="s">
        <v>1353</v>
      </c>
      <c r="D103" s="419" t="s">
        <v>1386</v>
      </c>
      <c r="E103" s="419" t="s">
        <v>1373</v>
      </c>
      <c r="F103" s="419" t="s">
        <v>1374</v>
      </c>
    </row>
    <row r="104" spans="1:6" s="112" customFormat="1">
      <c r="A104" s="419" t="s">
        <v>4</v>
      </c>
      <c r="B104" s="419" t="s">
        <v>1355</v>
      </c>
      <c r="C104" s="419" t="s">
        <v>1356</v>
      </c>
      <c r="D104" s="419" t="s">
        <v>1387</v>
      </c>
      <c r="E104" s="419" t="s">
        <v>1388</v>
      </c>
      <c r="F104" s="419" t="s">
        <v>1374</v>
      </c>
    </row>
    <row r="105" spans="1:6" s="112" customFormat="1">
      <c r="A105" s="419" t="s">
        <v>4</v>
      </c>
      <c r="B105" s="419" t="s">
        <v>1357</v>
      </c>
      <c r="C105" s="419" t="s">
        <v>1358</v>
      </c>
      <c r="D105" s="419" t="s">
        <v>1389</v>
      </c>
      <c r="E105" s="419" t="s">
        <v>1388</v>
      </c>
      <c r="F105" s="419" t="s">
        <v>1374</v>
      </c>
    </row>
    <row r="106" spans="1:6" s="112" customFormat="1">
      <c r="A106" s="419" t="s">
        <v>4</v>
      </c>
      <c r="B106" s="419" t="s">
        <v>1359</v>
      </c>
      <c r="C106" s="419" t="s">
        <v>1361</v>
      </c>
      <c r="D106" s="419" t="s">
        <v>1390</v>
      </c>
      <c r="E106" s="419" t="s">
        <v>1391</v>
      </c>
      <c r="F106" s="419"/>
    </row>
    <row r="107" spans="1:6" s="112" customFormat="1">
      <c r="A107" s="419" t="s">
        <v>4</v>
      </c>
      <c r="B107" s="419" t="s">
        <v>1363</v>
      </c>
      <c r="C107" s="419" t="s">
        <v>1364</v>
      </c>
      <c r="D107" s="419" t="s">
        <v>1392</v>
      </c>
      <c r="E107" s="419" t="s">
        <v>1393</v>
      </c>
      <c r="F107" s="419"/>
    </row>
    <row r="108" spans="1:6" s="112" customFormat="1">
      <c r="A108" s="419" t="s">
        <v>4</v>
      </c>
      <c r="B108" s="419" t="s">
        <v>1366</v>
      </c>
      <c r="C108" s="419" t="s">
        <v>1367</v>
      </c>
      <c r="D108" s="419" t="s">
        <v>1394</v>
      </c>
      <c r="E108" s="419" t="s">
        <v>1393</v>
      </c>
      <c r="F108" s="419" t="s">
        <v>1395</v>
      </c>
    </row>
    <row r="109" spans="1:6" s="112" customFormat="1">
      <c r="A109" s="419" t="s">
        <v>4</v>
      </c>
      <c r="B109" s="419" t="s">
        <v>1368</v>
      </c>
      <c r="C109" s="419" t="s">
        <v>1369</v>
      </c>
      <c r="D109" s="419" t="s">
        <v>1396</v>
      </c>
      <c r="E109" s="419" t="s">
        <v>1397</v>
      </c>
      <c r="F109" s="419" t="s">
        <v>1395</v>
      </c>
    </row>
    <row r="110" spans="1:6" s="112" customFormat="1">
      <c r="A110" s="419" t="s">
        <v>4</v>
      </c>
      <c r="B110" s="419" t="s">
        <v>1370</v>
      </c>
      <c r="C110" s="419" t="s">
        <v>1371</v>
      </c>
      <c r="D110" s="419" t="s">
        <v>1398</v>
      </c>
      <c r="E110" s="419" t="s">
        <v>1399</v>
      </c>
      <c r="F110" s="419"/>
    </row>
    <row r="111" spans="1:6" s="368" customFormat="1">
      <c r="A111" s="423" t="s">
        <v>4</v>
      </c>
      <c r="B111" s="423" t="s">
        <v>2281</v>
      </c>
      <c r="C111" s="423" t="s">
        <v>2283</v>
      </c>
      <c r="D111" s="423" t="s">
        <v>1788</v>
      </c>
      <c r="E111" s="423" t="s">
        <v>1789</v>
      </c>
      <c r="F111" s="423" t="s">
        <v>2284</v>
      </c>
    </row>
  </sheetData>
  <dataValidations count="1">
    <dataValidation type="list" allowBlank="1" showInputMessage="1" showErrorMessage="1" sqref="A5:A89">
      <formula1>#REF!</formula1>
    </dataValidation>
  </dataValidations>
  <pageMargins left="0.7" right="0.7" top="0.75" bottom="0.75" header="0.3" footer="0.3"/>
  <pageSetup paperSize="9" orientation="portrait" horizontalDpi="4294967292" verticalDpi="4294967292" r:id="rId1"/>
  <headerFooter alignWithMargins="0"/>
  <legacyDrawing r:id="rId2"/>
</worksheet>
</file>

<file path=xl/worksheets/sheet15.xml><?xml version="1.0" encoding="utf-8"?>
<worksheet xmlns="http://schemas.openxmlformats.org/spreadsheetml/2006/main" xmlns:r="http://schemas.openxmlformats.org/officeDocument/2006/relationships">
  <sheetPr codeName="Sheet2"/>
  <dimension ref="A1:W149"/>
  <sheetViews>
    <sheetView workbookViewId="0"/>
  </sheetViews>
  <sheetFormatPr baseColWidth="10" defaultColWidth="8.85546875" defaultRowHeight="12.75"/>
  <cols>
    <col min="1" max="1" width="8.85546875" style="105"/>
    <col min="2" max="2" width="17.42578125" style="105" customWidth="1"/>
    <col min="3" max="4" width="14.5703125" style="105" customWidth="1"/>
    <col min="5" max="5" width="13.85546875" style="105" customWidth="1"/>
    <col min="6" max="6" width="21.42578125" style="105" customWidth="1"/>
    <col min="7" max="7" width="20.42578125" style="105" customWidth="1"/>
    <col min="8" max="11" width="9.42578125" style="106" customWidth="1"/>
    <col min="12" max="12" width="9.7109375" style="106" customWidth="1"/>
    <col min="13" max="13" width="10.140625" style="105" customWidth="1"/>
    <col min="14" max="14" width="18.28515625" style="105" customWidth="1"/>
    <col min="15" max="21" width="15.7109375" style="262" customWidth="1"/>
    <col min="22" max="22" width="15.7109375" style="105" customWidth="1"/>
    <col min="23" max="23" width="8.85546875" style="269"/>
    <col min="24" max="16384" width="8.85546875" style="105"/>
  </cols>
  <sheetData>
    <row r="1" spans="1:22" ht="13.5" thickBot="1">
      <c r="A1" s="536" t="s">
        <v>264</v>
      </c>
    </row>
    <row r="2" spans="1:22">
      <c r="A2" s="222"/>
      <c r="B2" s="528"/>
      <c r="C2" s="528"/>
      <c r="D2" s="528"/>
      <c r="E2" s="528"/>
      <c r="F2" s="528"/>
      <c r="G2" s="528"/>
      <c r="H2" s="528"/>
      <c r="I2" s="528"/>
      <c r="J2" s="528"/>
      <c r="K2" s="528"/>
      <c r="L2" s="528"/>
      <c r="M2" s="528"/>
      <c r="N2" s="528"/>
      <c r="O2" s="373"/>
      <c r="P2" s="373"/>
      <c r="Q2" s="373"/>
      <c r="R2" s="373"/>
      <c r="U2" s="374" t="s">
        <v>2168</v>
      </c>
      <c r="V2" s="712" t="s">
        <v>3245</v>
      </c>
    </row>
    <row r="3" spans="1:22" ht="13.5" thickBot="1">
      <c r="A3" s="570"/>
      <c r="B3" s="375"/>
      <c r="C3" s="375"/>
      <c r="D3" s="375"/>
      <c r="E3" s="375"/>
      <c r="F3" s="375"/>
      <c r="G3" s="375"/>
      <c r="H3" s="375"/>
      <c r="I3" s="375"/>
      <c r="J3" s="375"/>
      <c r="K3" s="375"/>
      <c r="L3" s="375"/>
      <c r="M3" s="375"/>
      <c r="N3" s="375"/>
      <c r="O3" s="376"/>
      <c r="P3" s="376"/>
      <c r="Q3" s="376"/>
      <c r="R3" s="373"/>
      <c r="U3" s="372" t="s">
        <v>2167</v>
      </c>
      <c r="V3" s="339">
        <v>2018</v>
      </c>
    </row>
    <row r="4" spans="1:22" ht="64.5" thickBot="1">
      <c r="A4" s="34" t="s">
        <v>0</v>
      </c>
      <c r="B4" s="574" t="s">
        <v>2</v>
      </c>
      <c r="C4" s="574" t="s">
        <v>20</v>
      </c>
      <c r="D4" s="573" t="s">
        <v>110</v>
      </c>
      <c r="E4" s="573" t="s">
        <v>98</v>
      </c>
      <c r="F4" s="21" t="s">
        <v>231</v>
      </c>
      <c r="G4" s="21" t="s">
        <v>232</v>
      </c>
      <c r="H4" s="76" t="s">
        <v>1825</v>
      </c>
      <c r="I4" s="76" t="s">
        <v>233</v>
      </c>
      <c r="J4" s="76" t="s">
        <v>234</v>
      </c>
      <c r="K4" s="76" t="s">
        <v>166</v>
      </c>
      <c r="L4" s="76" t="s">
        <v>168</v>
      </c>
      <c r="M4" s="574" t="s">
        <v>167</v>
      </c>
      <c r="N4" s="22" t="s">
        <v>13</v>
      </c>
      <c r="O4" s="263" t="s">
        <v>1947</v>
      </c>
      <c r="P4" s="263" t="s">
        <v>2238</v>
      </c>
      <c r="Q4" s="263" t="s">
        <v>2239</v>
      </c>
      <c r="R4" s="263" t="s">
        <v>2268</v>
      </c>
      <c r="S4" s="263" t="s">
        <v>2240</v>
      </c>
      <c r="T4" s="263" t="s">
        <v>2241</v>
      </c>
      <c r="U4" s="263" t="s">
        <v>2242</v>
      </c>
      <c r="V4" s="194" t="s">
        <v>2173</v>
      </c>
    </row>
    <row r="5" spans="1:22" s="528" customFormat="1">
      <c r="A5" s="441" t="s">
        <v>4</v>
      </c>
      <c r="B5" s="677" t="s">
        <v>41</v>
      </c>
      <c r="C5" s="677" t="s">
        <v>21</v>
      </c>
      <c r="D5" s="677" t="s">
        <v>465</v>
      </c>
      <c r="E5" s="404" t="s">
        <v>117</v>
      </c>
      <c r="F5" s="512" t="s">
        <v>561</v>
      </c>
      <c r="G5" s="512" t="s">
        <v>570</v>
      </c>
      <c r="H5" s="678">
        <v>4.333333333333333</v>
      </c>
      <c r="I5" s="678">
        <v>18.333333333333332</v>
      </c>
      <c r="J5" s="678">
        <v>627</v>
      </c>
      <c r="K5" s="678">
        <v>18500.582333333332</v>
      </c>
      <c r="L5" s="678">
        <v>7006.711666666667</v>
      </c>
      <c r="M5" s="678">
        <v>11493.856</v>
      </c>
      <c r="N5" s="409" t="s">
        <v>1673</v>
      </c>
      <c r="O5" s="679">
        <v>5</v>
      </c>
      <c r="P5" s="679">
        <v>10</v>
      </c>
      <c r="Q5" s="679">
        <v>446</v>
      </c>
      <c r="R5" s="679" t="s">
        <v>45</v>
      </c>
      <c r="S5" s="680">
        <f>13589184.9148434/1000</f>
        <v>13589.184914843399</v>
      </c>
      <c r="T5" s="680">
        <f>6299499.81124401/1000</f>
        <v>6299.4998112440098</v>
      </c>
      <c r="U5" s="680">
        <f>7289685.10359941/1000</f>
        <v>7289.6851035994096</v>
      </c>
      <c r="V5" s="681" t="s">
        <v>2649</v>
      </c>
    </row>
    <row r="6" spans="1:22" s="528" customFormat="1">
      <c r="A6" s="441" t="s">
        <v>4</v>
      </c>
      <c r="B6" s="677" t="s">
        <v>41</v>
      </c>
      <c r="C6" s="677" t="s">
        <v>21</v>
      </c>
      <c r="D6" s="677" t="s">
        <v>465</v>
      </c>
      <c r="E6" s="404" t="s">
        <v>117</v>
      </c>
      <c r="F6" s="512" t="s">
        <v>562</v>
      </c>
      <c r="G6" s="512" t="s">
        <v>572</v>
      </c>
      <c r="H6" s="678">
        <v>3.3333333333333335</v>
      </c>
      <c r="I6" s="678">
        <v>3.3333333333333335</v>
      </c>
      <c r="J6" s="678">
        <v>172.33333333333334</v>
      </c>
      <c r="K6" s="678">
        <v>1770.6036666666666</v>
      </c>
      <c r="L6" s="678">
        <v>1770.6036666666666</v>
      </c>
      <c r="M6" s="678">
        <v>0</v>
      </c>
      <c r="N6" s="409"/>
      <c r="O6" s="679">
        <v>3</v>
      </c>
      <c r="P6" s="679">
        <v>3</v>
      </c>
      <c r="Q6" s="679">
        <v>181</v>
      </c>
      <c r="R6" s="679" t="s">
        <v>45</v>
      </c>
      <c r="S6" s="680">
        <f>2399102.73040199/1000</f>
        <v>2399.1027304019899</v>
      </c>
      <c r="T6" s="680">
        <f>2399102.73040199/1000</f>
        <v>2399.1027304019899</v>
      </c>
      <c r="U6" s="680">
        <v>0</v>
      </c>
      <c r="V6" s="681" t="s">
        <v>2650</v>
      </c>
    </row>
    <row r="7" spans="1:22" s="528" customFormat="1">
      <c r="A7" s="441" t="s">
        <v>4</v>
      </c>
      <c r="B7" s="677" t="s">
        <v>37</v>
      </c>
      <c r="C7" s="677" t="s">
        <v>21</v>
      </c>
      <c r="D7" s="677" t="s">
        <v>563</v>
      </c>
      <c r="E7" s="404" t="s">
        <v>117</v>
      </c>
      <c r="F7" s="512" t="s">
        <v>564</v>
      </c>
      <c r="G7" s="512" t="s">
        <v>565</v>
      </c>
      <c r="H7" s="678">
        <v>4.333333333333333</v>
      </c>
      <c r="I7" s="678">
        <v>7</v>
      </c>
      <c r="J7" s="678">
        <v>269.66666666666669</v>
      </c>
      <c r="K7" s="678">
        <v>2492.4063333333334</v>
      </c>
      <c r="L7" s="678">
        <v>2492.4063333333334</v>
      </c>
      <c r="M7" s="678">
        <v>0</v>
      </c>
      <c r="N7" s="409"/>
      <c r="O7" s="679">
        <v>5</v>
      </c>
      <c r="P7" s="679">
        <v>7</v>
      </c>
      <c r="Q7" s="679">
        <v>202</v>
      </c>
      <c r="R7" s="679" t="s">
        <v>45</v>
      </c>
      <c r="S7" s="680">
        <f>2029135.07090354/1000</f>
        <v>2029.1350709035398</v>
      </c>
      <c r="T7" s="680">
        <f>2029135.07090354/1000</f>
        <v>2029.1350709035398</v>
      </c>
      <c r="U7" s="680">
        <v>0</v>
      </c>
      <c r="V7" s="681" t="s">
        <v>2651</v>
      </c>
    </row>
    <row r="8" spans="1:22" s="528" customFormat="1">
      <c r="A8" s="441" t="s">
        <v>4</v>
      </c>
      <c r="B8" s="677" t="s">
        <v>37</v>
      </c>
      <c r="C8" s="677" t="s">
        <v>21</v>
      </c>
      <c r="D8" s="677" t="s">
        <v>563</v>
      </c>
      <c r="E8" s="404" t="s">
        <v>117</v>
      </c>
      <c r="F8" s="512" t="s">
        <v>566</v>
      </c>
      <c r="G8" s="512" t="s">
        <v>571</v>
      </c>
      <c r="H8" s="678">
        <v>4.333333333333333</v>
      </c>
      <c r="I8" s="678">
        <v>5</v>
      </c>
      <c r="J8" s="678">
        <v>197</v>
      </c>
      <c r="K8" s="678">
        <v>3276.0183333333334</v>
      </c>
      <c r="L8" s="678">
        <v>3276.0183333333334</v>
      </c>
      <c r="M8" s="678">
        <v>0</v>
      </c>
      <c r="N8" s="409"/>
      <c r="O8" s="679">
        <v>2</v>
      </c>
      <c r="P8" s="679">
        <v>2</v>
      </c>
      <c r="Q8" s="679">
        <v>15</v>
      </c>
      <c r="R8" s="679" t="s">
        <v>45</v>
      </c>
      <c r="S8" s="680">
        <f>141016.649572372/1000</f>
        <v>141.01664957237199</v>
      </c>
      <c r="T8" s="680">
        <f>141016.649572372/1000</f>
        <v>141.01664957237199</v>
      </c>
      <c r="U8" s="680">
        <v>0</v>
      </c>
      <c r="V8" s="681" t="s">
        <v>2652</v>
      </c>
    </row>
    <row r="9" spans="1:22">
      <c r="A9" s="422" t="s">
        <v>4</v>
      </c>
      <c r="B9" s="422" t="s">
        <v>37</v>
      </c>
      <c r="C9" s="422" t="s">
        <v>21</v>
      </c>
      <c r="D9" s="409" t="s">
        <v>1517</v>
      </c>
      <c r="E9" s="409" t="s">
        <v>117</v>
      </c>
      <c r="F9" s="422" t="s">
        <v>1518</v>
      </c>
      <c r="G9" s="422" t="s">
        <v>1519</v>
      </c>
      <c r="H9" s="424">
        <v>2</v>
      </c>
      <c r="I9" s="424">
        <v>12</v>
      </c>
      <c r="J9" s="424">
        <v>12</v>
      </c>
      <c r="K9" s="424">
        <v>2</v>
      </c>
      <c r="L9" s="424">
        <v>2</v>
      </c>
      <c r="M9" s="422">
        <v>0</v>
      </c>
      <c r="N9" s="424"/>
      <c r="O9" s="377">
        <v>1</v>
      </c>
      <c r="P9" s="377">
        <v>15</v>
      </c>
      <c r="Q9" s="377" t="s">
        <v>2984</v>
      </c>
      <c r="R9" s="200" t="s">
        <v>29</v>
      </c>
      <c r="S9" s="377" t="s">
        <v>2984</v>
      </c>
      <c r="T9" s="377" t="s">
        <v>2984</v>
      </c>
      <c r="U9" s="377" t="s">
        <v>2984</v>
      </c>
      <c r="V9" s="175" t="s">
        <v>2985</v>
      </c>
    </row>
    <row r="10" spans="1:22">
      <c r="A10" s="422" t="s">
        <v>4</v>
      </c>
      <c r="B10" s="422" t="s">
        <v>37</v>
      </c>
      <c r="C10" s="422" t="s">
        <v>21</v>
      </c>
      <c r="D10" s="409" t="s">
        <v>1517</v>
      </c>
      <c r="E10" s="409" t="s">
        <v>117</v>
      </c>
      <c r="F10" s="422" t="s">
        <v>1520</v>
      </c>
      <c r="G10" s="422" t="s">
        <v>1521</v>
      </c>
      <c r="H10" s="424">
        <v>1</v>
      </c>
      <c r="I10" s="424">
        <v>15</v>
      </c>
      <c r="J10" s="424">
        <v>15</v>
      </c>
      <c r="K10" s="424">
        <v>2</v>
      </c>
      <c r="L10" s="424">
        <v>2</v>
      </c>
      <c r="M10" s="422">
        <v>0</v>
      </c>
      <c r="N10" s="424"/>
      <c r="O10" s="377">
        <v>0</v>
      </c>
      <c r="P10" s="377">
        <v>0</v>
      </c>
      <c r="Q10" s="377">
        <v>0</v>
      </c>
      <c r="R10" s="200" t="s">
        <v>29</v>
      </c>
      <c r="S10" s="377">
        <v>0</v>
      </c>
      <c r="T10" s="377">
        <v>0</v>
      </c>
      <c r="U10" s="377">
        <v>0</v>
      </c>
      <c r="V10" s="175"/>
    </row>
    <row r="11" spans="1:22">
      <c r="A11" s="422" t="s">
        <v>4</v>
      </c>
      <c r="B11" s="422" t="s">
        <v>37</v>
      </c>
      <c r="C11" s="422" t="s">
        <v>21</v>
      </c>
      <c r="D11" s="409" t="s">
        <v>1517</v>
      </c>
      <c r="E11" s="409" t="s">
        <v>117</v>
      </c>
      <c r="F11" s="422" t="s">
        <v>1522</v>
      </c>
      <c r="G11" s="422" t="s">
        <v>1523</v>
      </c>
      <c r="H11" s="424">
        <v>10</v>
      </c>
      <c r="I11" s="424">
        <v>161</v>
      </c>
      <c r="J11" s="424">
        <v>726</v>
      </c>
      <c r="K11" s="424">
        <v>1637</v>
      </c>
      <c r="L11" s="424">
        <v>1602</v>
      </c>
      <c r="M11" s="422">
        <v>35</v>
      </c>
      <c r="N11" s="424"/>
      <c r="O11" s="377">
        <v>7</v>
      </c>
      <c r="P11" s="377">
        <v>122</v>
      </c>
      <c r="Q11" s="377">
        <v>657</v>
      </c>
      <c r="R11" s="200" t="s">
        <v>45</v>
      </c>
      <c r="S11" s="377">
        <v>1996.75</v>
      </c>
      <c r="T11" s="377">
        <v>1981.8</v>
      </c>
      <c r="U11" s="377">
        <v>14.95</v>
      </c>
      <c r="V11" s="175"/>
    </row>
    <row r="12" spans="1:22">
      <c r="A12" s="422" t="s">
        <v>4</v>
      </c>
      <c r="B12" s="422" t="s">
        <v>37</v>
      </c>
      <c r="C12" s="422" t="s">
        <v>21</v>
      </c>
      <c r="D12" s="409" t="s">
        <v>1517</v>
      </c>
      <c r="E12" s="409" t="s">
        <v>117</v>
      </c>
      <c r="F12" s="422" t="s">
        <v>1524</v>
      </c>
      <c r="G12" s="422" t="s">
        <v>1525</v>
      </c>
      <c r="H12" s="424">
        <v>8</v>
      </c>
      <c r="I12" s="424">
        <v>132</v>
      </c>
      <c r="J12" s="424">
        <v>133</v>
      </c>
      <c r="K12" s="424">
        <v>22</v>
      </c>
      <c r="L12" s="424">
        <v>22</v>
      </c>
      <c r="M12" s="422">
        <v>0</v>
      </c>
      <c r="N12" s="424"/>
      <c r="O12" s="377">
        <v>4</v>
      </c>
      <c r="P12" s="377">
        <v>79</v>
      </c>
      <c r="Q12" s="377">
        <v>79</v>
      </c>
      <c r="R12" s="200" t="s">
        <v>45</v>
      </c>
      <c r="S12" s="377">
        <v>28.64</v>
      </c>
      <c r="T12" s="377">
        <v>28.64</v>
      </c>
      <c r="U12" s="377">
        <v>0</v>
      </c>
      <c r="V12" s="175"/>
    </row>
    <row r="13" spans="1:22">
      <c r="A13" s="422" t="s">
        <v>4</v>
      </c>
      <c r="B13" s="422" t="s">
        <v>37</v>
      </c>
      <c r="C13" s="422" t="s">
        <v>21</v>
      </c>
      <c r="D13" s="409" t="s">
        <v>1517</v>
      </c>
      <c r="E13" s="409" t="s">
        <v>117</v>
      </c>
      <c r="F13" s="422" t="s">
        <v>1526</v>
      </c>
      <c r="G13" s="422" t="s">
        <v>1525</v>
      </c>
      <c r="H13" s="424">
        <v>4</v>
      </c>
      <c r="I13" s="424">
        <v>7</v>
      </c>
      <c r="J13" s="424">
        <v>97</v>
      </c>
      <c r="K13" s="424">
        <v>62</v>
      </c>
      <c r="L13" s="424">
        <v>62</v>
      </c>
      <c r="M13" s="422">
        <v>0</v>
      </c>
      <c r="N13" s="424"/>
      <c r="O13" s="377">
        <v>3</v>
      </c>
      <c r="P13" s="377">
        <v>3</v>
      </c>
      <c r="Q13" s="377">
        <v>3</v>
      </c>
      <c r="R13" s="200" t="s">
        <v>29</v>
      </c>
      <c r="S13" s="377">
        <v>1.72</v>
      </c>
      <c r="T13" s="377">
        <v>1.72</v>
      </c>
      <c r="U13" s="377">
        <v>0</v>
      </c>
      <c r="V13" s="175"/>
    </row>
    <row r="14" spans="1:22">
      <c r="A14" s="422" t="s">
        <v>4</v>
      </c>
      <c r="B14" s="422" t="s">
        <v>37</v>
      </c>
      <c r="C14" s="422" t="s">
        <v>21</v>
      </c>
      <c r="D14" s="409" t="s">
        <v>1517</v>
      </c>
      <c r="E14" s="409" t="s">
        <v>117</v>
      </c>
      <c r="F14" s="422" t="s">
        <v>1527</v>
      </c>
      <c r="G14" s="422" t="s">
        <v>1528</v>
      </c>
      <c r="H14" s="424">
        <v>8</v>
      </c>
      <c r="I14" s="424">
        <v>130</v>
      </c>
      <c r="J14" s="424">
        <v>135</v>
      </c>
      <c r="K14" s="424">
        <v>21</v>
      </c>
      <c r="L14" s="424">
        <v>21</v>
      </c>
      <c r="M14" s="422">
        <v>0</v>
      </c>
      <c r="N14" s="424"/>
      <c r="O14" s="377">
        <v>4</v>
      </c>
      <c r="P14" s="377">
        <v>27</v>
      </c>
      <c r="Q14" s="377">
        <v>27</v>
      </c>
      <c r="R14" s="200" t="s">
        <v>45</v>
      </c>
      <c r="S14" s="377">
        <v>3.81</v>
      </c>
      <c r="T14" s="377">
        <v>3.81</v>
      </c>
      <c r="U14" s="377">
        <v>0</v>
      </c>
      <c r="V14" s="175"/>
    </row>
    <row r="15" spans="1:22">
      <c r="A15" s="422" t="s">
        <v>4</v>
      </c>
      <c r="B15" s="422" t="s">
        <v>37</v>
      </c>
      <c r="C15" s="422" t="s">
        <v>21</v>
      </c>
      <c r="D15" s="409" t="s">
        <v>1517</v>
      </c>
      <c r="E15" s="409" t="s">
        <v>117</v>
      </c>
      <c r="F15" s="422" t="s">
        <v>1529</v>
      </c>
      <c r="G15" s="422" t="s">
        <v>1530</v>
      </c>
      <c r="H15" s="424">
        <v>1</v>
      </c>
      <c r="I15" s="424">
        <v>3</v>
      </c>
      <c r="J15" s="424">
        <v>3</v>
      </c>
      <c r="K15" s="424">
        <v>0.1</v>
      </c>
      <c r="L15" s="424">
        <v>0.1</v>
      </c>
      <c r="M15" s="422">
        <v>0</v>
      </c>
      <c r="N15" s="424"/>
      <c r="O15" s="377">
        <v>0</v>
      </c>
      <c r="P15" s="377">
        <v>0</v>
      </c>
      <c r="Q15" s="377">
        <v>0</v>
      </c>
      <c r="R15" s="200" t="s">
        <v>29</v>
      </c>
      <c r="S15" s="377">
        <v>0</v>
      </c>
      <c r="T15" s="377">
        <v>0</v>
      </c>
      <c r="U15" s="377">
        <v>0</v>
      </c>
      <c r="V15" s="175"/>
    </row>
    <row r="16" spans="1:22">
      <c r="A16" s="422" t="s">
        <v>4</v>
      </c>
      <c r="B16" s="422" t="s">
        <v>37</v>
      </c>
      <c r="C16" s="422" t="s">
        <v>21</v>
      </c>
      <c r="D16" s="409" t="s">
        <v>1517</v>
      </c>
      <c r="E16" s="409" t="s">
        <v>117</v>
      </c>
      <c r="F16" s="422" t="s">
        <v>1531</v>
      </c>
      <c r="G16" s="422" t="s">
        <v>1523</v>
      </c>
      <c r="H16" s="424">
        <v>3</v>
      </c>
      <c r="I16" s="424">
        <v>28</v>
      </c>
      <c r="J16" s="424">
        <v>28</v>
      </c>
      <c r="K16" s="424">
        <v>3</v>
      </c>
      <c r="L16" s="424">
        <v>3</v>
      </c>
      <c r="M16" s="422">
        <v>0</v>
      </c>
      <c r="N16" s="424"/>
      <c r="O16" s="377">
        <v>2</v>
      </c>
      <c r="P16" s="377">
        <v>5</v>
      </c>
      <c r="Q16" s="377">
        <v>5</v>
      </c>
      <c r="R16" s="200" t="s">
        <v>29</v>
      </c>
      <c r="S16" s="377">
        <v>0.64</v>
      </c>
      <c r="T16" s="377">
        <v>0.64</v>
      </c>
      <c r="U16" s="377">
        <v>0</v>
      </c>
      <c r="V16" s="175"/>
    </row>
    <row r="17" spans="1:22">
      <c r="A17" s="422" t="s">
        <v>4</v>
      </c>
      <c r="B17" s="422" t="s">
        <v>37</v>
      </c>
      <c r="C17" s="422" t="s">
        <v>21</v>
      </c>
      <c r="D17" s="409" t="s">
        <v>1517</v>
      </c>
      <c r="E17" s="409" t="s">
        <v>117</v>
      </c>
      <c r="F17" s="422" t="s">
        <v>1532</v>
      </c>
      <c r="G17" s="422" t="s">
        <v>1533</v>
      </c>
      <c r="H17" s="424">
        <v>12</v>
      </c>
      <c r="I17" s="424">
        <v>67</v>
      </c>
      <c r="J17" s="424">
        <v>67</v>
      </c>
      <c r="K17" s="424">
        <v>220</v>
      </c>
      <c r="L17" s="424">
        <v>220</v>
      </c>
      <c r="M17" s="422">
        <v>0</v>
      </c>
      <c r="N17" s="424"/>
      <c r="O17" s="377">
        <v>18</v>
      </c>
      <c r="P17" s="377">
        <v>104</v>
      </c>
      <c r="Q17" s="377">
        <v>109</v>
      </c>
      <c r="R17" s="200" t="s">
        <v>45</v>
      </c>
      <c r="S17" s="377">
        <v>337.8</v>
      </c>
      <c r="T17" s="377">
        <v>337.8</v>
      </c>
      <c r="U17" s="377">
        <v>0</v>
      </c>
      <c r="V17" s="175"/>
    </row>
    <row r="18" spans="1:22">
      <c r="A18" s="422" t="s">
        <v>4</v>
      </c>
      <c r="B18" s="422" t="s">
        <v>37</v>
      </c>
      <c r="C18" s="422" t="s">
        <v>21</v>
      </c>
      <c r="D18" s="409" t="s">
        <v>1517</v>
      </c>
      <c r="E18" s="409" t="s">
        <v>117</v>
      </c>
      <c r="F18" s="422" t="s">
        <v>1194</v>
      </c>
      <c r="G18" s="422" t="s">
        <v>1534</v>
      </c>
      <c r="H18" s="424">
        <v>51</v>
      </c>
      <c r="I18" s="424">
        <v>690</v>
      </c>
      <c r="J18" s="424">
        <v>3036</v>
      </c>
      <c r="K18" s="424">
        <v>4204</v>
      </c>
      <c r="L18" s="424">
        <v>4148</v>
      </c>
      <c r="M18" s="422">
        <v>56</v>
      </c>
      <c r="N18" s="424"/>
      <c r="O18" s="377">
        <v>43</v>
      </c>
      <c r="P18" s="377">
        <v>552</v>
      </c>
      <c r="Q18" s="377">
        <v>3151</v>
      </c>
      <c r="R18" s="200" t="s">
        <v>45</v>
      </c>
      <c r="S18" s="377">
        <v>4244.08</v>
      </c>
      <c r="T18" s="377">
        <v>4134.8900000000003</v>
      </c>
      <c r="U18" s="377">
        <v>109.19</v>
      </c>
      <c r="V18" s="175"/>
    </row>
    <row r="19" spans="1:22">
      <c r="A19" s="422" t="s">
        <v>4</v>
      </c>
      <c r="B19" s="422" t="s">
        <v>37</v>
      </c>
      <c r="C19" s="422" t="s">
        <v>21</v>
      </c>
      <c r="D19" s="409" t="s">
        <v>1517</v>
      </c>
      <c r="E19" s="409" t="s">
        <v>117</v>
      </c>
      <c r="F19" s="422" t="s">
        <v>1535</v>
      </c>
      <c r="G19" s="422" t="s">
        <v>1536</v>
      </c>
      <c r="H19" s="424">
        <v>1</v>
      </c>
      <c r="I19" s="424">
        <v>3</v>
      </c>
      <c r="J19" s="424">
        <v>5</v>
      </c>
      <c r="K19" s="424">
        <v>7</v>
      </c>
      <c r="L19" s="424">
        <v>7</v>
      </c>
      <c r="M19" s="422">
        <v>0</v>
      </c>
      <c r="N19" s="424"/>
      <c r="O19" s="377">
        <v>3</v>
      </c>
      <c r="P19" s="377">
        <v>3</v>
      </c>
      <c r="Q19" s="377">
        <v>4</v>
      </c>
      <c r="R19" s="200" t="s">
        <v>29</v>
      </c>
      <c r="S19" s="377">
        <v>3.81</v>
      </c>
      <c r="T19" s="377">
        <v>3.81</v>
      </c>
      <c r="U19" s="377">
        <v>0</v>
      </c>
      <c r="V19" s="175" t="s">
        <v>2986</v>
      </c>
    </row>
    <row r="20" spans="1:22">
      <c r="A20" s="422" t="s">
        <v>4</v>
      </c>
      <c r="B20" s="422" t="s">
        <v>37</v>
      </c>
      <c r="C20" s="422" t="s">
        <v>21</v>
      </c>
      <c r="D20" s="409" t="s">
        <v>1517</v>
      </c>
      <c r="E20" s="409" t="s">
        <v>117</v>
      </c>
      <c r="F20" s="422" t="s">
        <v>694</v>
      </c>
      <c r="G20" s="422" t="s">
        <v>1537</v>
      </c>
      <c r="H20" s="424">
        <v>14</v>
      </c>
      <c r="I20" s="424">
        <v>382</v>
      </c>
      <c r="J20" s="424">
        <v>2253</v>
      </c>
      <c r="K20" s="424">
        <v>3984</v>
      </c>
      <c r="L20" s="424">
        <v>3959</v>
      </c>
      <c r="M20" s="422">
        <v>25</v>
      </c>
      <c r="N20" s="424"/>
      <c r="O20" s="377">
        <v>11</v>
      </c>
      <c r="P20" s="377">
        <v>387</v>
      </c>
      <c r="Q20" s="377">
        <v>2227</v>
      </c>
      <c r="R20" s="200" t="s">
        <v>45</v>
      </c>
      <c r="S20" s="377">
        <v>4441.3099999999995</v>
      </c>
      <c r="T20" s="377">
        <v>4354.2299999999996</v>
      </c>
      <c r="U20" s="377">
        <v>87.08</v>
      </c>
      <c r="V20" s="175"/>
    </row>
    <row r="21" spans="1:22">
      <c r="A21" s="422" t="s">
        <v>4</v>
      </c>
      <c r="B21" s="422" t="s">
        <v>37</v>
      </c>
      <c r="C21" s="422" t="s">
        <v>21</v>
      </c>
      <c r="D21" s="409" t="s">
        <v>1517</v>
      </c>
      <c r="E21" s="409" t="s">
        <v>117</v>
      </c>
      <c r="F21" s="422" t="s">
        <v>699</v>
      </c>
      <c r="G21" s="422" t="s">
        <v>1538</v>
      </c>
      <c r="H21" s="424">
        <v>8</v>
      </c>
      <c r="I21" s="424">
        <v>63</v>
      </c>
      <c r="J21" s="424">
        <v>355</v>
      </c>
      <c r="K21" s="424">
        <v>816</v>
      </c>
      <c r="L21" s="424">
        <v>816</v>
      </c>
      <c r="M21" s="422">
        <v>0</v>
      </c>
      <c r="N21" s="424"/>
      <c r="O21" s="377">
        <v>3</v>
      </c>
      <c r="P21" s="377">
        <v>3</v>
      </c>
      <c r="Q21" s="377">
        <v>20</v>
      </c>
      <c r="R21" s="200" t="s">
        <v>45</v>
      </c>
      <c r="S21" s="377">
        <v>45.57</v>
      </c>
      <c r="T21" s="377">
        <v>45.57</v>
      </c>
      <c r="U21" s="377">
        <v>0</v>
      </c>
      <c r="V21" s="175"/>
    </row>
    <row r="22" spans="1:22">
      <c r="A22" s="422" t="s">
        <v>4</v>
      </c>
      <c r="B22" s="422" t="s">
        <v>37</v>
      </c>
      <c r="C22" s="422" t="s">
        <v>21</v>
      </c>
      <c r="D22" s="409" t="s">
        <v>1517</v>
      </c>
      <c r="E22" s="409" t="s">
        <v>117</v>
      </c>
      <c r="F22" s="422" t="s">
        <v>1539</v>
      </c>
      <c r="G22" s="422" t="s">
        <v>1540</v>
      </c>
      <c r="H22" s="424">
        <v>1</v>
      </c>
      <c r="I22" s="424">
        <v>1</v>
      </c>
      <c r="J22" s="424">
        <v>2</v>
      </c>
      <c r="K22" s="424">
        <v>3</v>
      </c>
      <c r="L22" s="424">
        <v>3</v>
      </c>
      <c r="M22" s="422">
        <v>0</v>
      </c>
      <c r="N22" s="424"/>
      <c r="O22" s="377">
        <v>3</v>
      </c>
      <c r="P22" s="377">
        <v>8</v>
      </c>
      <c r="Q22" s="377">
        <v>8</v>
      </c>
      <c r="R22" s="200" t="s">
        <v>29</v>
      </c>
      <c r="S22" s="377">
        <v>131.05000000000001</v>
      </c>
      <c r="T22" s="377">
        <v>131.05000000000001</v>
      </c>
      <c r="U22" s="377">
        <v>0</v>
      </c>
      <c r="V22" s="175" t="s">
        <v>2986</v>
      </c>
    </row>
    <row r="23" spans="1:22">
      <c r="A23" s="422" t="s">
        <v>4</v>
      </c>
      <c r="B23" s="422" t="s">
        <v>37</v>
      </c>
      <c r="C23" s="422" t="s">
        <v>21</v>
      </c>
      <c r="D23" s="409" t="s">
        <v>1517</v>
      </c>
      <c r="E23" s="409" t="s">
        <v>117</v>
      </c>
      <c r="F23" s="422" t="s">
        <v>1541</v>
      </c>
      <c r="G23" s="422" t="s">
        <v>1542</v>
      </c>
      <c r="H23" s="424">
        <v>5</v>
      </c>
      <c r="I23" s="424">
        <v>7</v>
      </c>
      <c r="J23" s="424">
        <v>28</v>
      </c>
      <c r="K23" s="424">
        <v>82</v>
      </c>
      <c r="L23" s="424">
        <v>82</v>
      </c>
      <c r="M23" s="422">
        <v>0</v>
      </c>
      <c r="N23" s="424"/>
      <c r="O23" s="377">
        <v>4</v>
      </c>
      <c r="P23" s="377">
        <v>10</v>
      </c>
      <c r="Q23" s="377">
        <v>17</v>
      </c>
      <c r="R23" s="200" t="s">
        <v>45</v>
      </c>
      <c r="S23" s="377">
        <v>80.239999999999995</v>
      </c>
      <c r="T23" s="377">
        <v>80.239999999999995</v>
      </c>
      <c r="U23" s="377">
        <v>0</v>
      </c>
      <c r="V23" s="175"/>
    </row>
    <row r="24" spans="1:22">
      <c r="A24" s="422" t="s">
        <v>4</v>
      </c>
      <c r="B24" s="422" t="s">
        <v>37</v>
      </c>
      <c r="C24" s="422" t="s">
        <v>21</v>
      </c>
      <c r="D24" s="409" t="s">
        <v>1517</v>
      </c>
      <c r="E24" s="409" t="s">
        <v>117</v>
      </c>
      <c r="F24" s="422" t="s">
        <v>1543</v>
      </c>
      <c r="G24" s="422" t="s">
        <v>1544</v>
      </c>
      <c r="H24" s="424">
        <v>2</v>
      </c>
      <c r="I24" s="424">
        <v>2</v>
      </c>
      <c r="J24" s="424">
        <v>7</v>
      </c>
      <c r="K24" s="424">
        <v>20</v>
      </c>
      <c r="L24" s="424">
        <v>20</v>
      </c>
      <c r="M24" s="422">
        <v>0</v>
      </c>
      <c r="N24" s="424"/>
      <c r="O24" s="377">
        <v>1</v>
      </c>
      <c r="P24" s="377">
        <v>2</v>
      </c>
      <c r="Q24" s="377" t="s">
        <v>2984</v>
      </c>
      <c r="R24" s="200" t="s">
        <v>45</v>
      </c>
      <c r="S24" s="377" t="s">
        <v>2984</v>
      </c>
      <c r="T24" s="377" t="s">
        <v>2984</v>
      </c>
      <c r="U24" s="377" t="s">
        <v>2984</v>
      </c>
      <c r="V24" s="175" t="s">
        <v>2985</v>
      </c>
    </row>
    <row r="25" spans="1:22">
      <c r="A25" s="422" t="s">
        <v>4</v>
      </c>
      <c r="B25" s="422" t="s">
        <v>37</v>
      </c>
      <c r="C25" s="422" t="s">
        <v>21</v>
      </c>
      <c r="D25" s="409" t="s">
        <v>1517</v>
      </c>
      <c r="E25" s="409" t="s">
        <v>117</v>
      </c>
      <c r="F25" s="422" t="s">
        <v>689</v>
      </c>
      <c r="G25" s="422" t="s">
        <v>1545</v>
      </c>
      <c r="H25" s="424">
        <v>129</v>
      </c>
      <c r="I25" s="424">
        <v>2759</v>
      </c>
      <c r="J25" s="424">
        <v>2975</v>
      </c>
      <c r="K25" s="424">
        <v>21825</v>
      </c>
      <c r="L25" s="424">
        <v>21352</v>
      </c>
      <c r="M25" s="422">
        <v>473</v>
      </c>
      <c r="N25" s="424"/>
      <c r="O25" s="377">
        <v>123</v>
      </c>
      <c r="P25" s="377">
        <v>1957</v>
      </c>
      <c r="Q25" s="377">
        <v>2091</v>
      </c>
      <c r="R25" s="200" t="s">
        <v>45</v>
      </c>
      <c r="S25" s="377">
        <v>15073.66</v>
      </c>
      <c r="T25" s="377">
        <v>15073.66</v>
      </c>
      <c r="U25" s="377">
        <v>0</v>
      </c>
      <c r="V25" s="175"/>
    </row>
    <row r="26" spans="1:22">
      <c r="A26" s="422" t="s">
        <v>4</v>
      </c>
      <c r="B26" s="422" t="s">
        <v>37</v>
      </c>
      <c r="C26" s="422" t="s">
        <v>21</v>
      </c>
      <c r="D26" s="409" t="s">
        <v>1517</v>
      </c>
      <c r="E26" s="409" t="s">
        <v>117</v>
      </c>
      <c r="F26" s="422" t="s">
        <v>1546</v>
      </c>
      <c r="G26" s="422" t="s">
        <v>1523</v>
      </c>
      <c r="H26" s="424">
        <v>5</v>
      </c>
      <c r="I26" s="424">
        <v>353</v>
      </c>
      <c r="J26" s="424">
        <v>1060</v>
      </c>
      <c r="K26" s="424">
        <v>2583</v>
      </c>
      <c r="L26" s="424">
        <v>2570</v>
      </c>
      <c r="M26" s="422">
        <v>13</v>
      </c>
      <c r="N26" s="424"/>
      <c r="O26" s="377">
        <v>4</v>
      </c>
      <c r="P26" s="377">
        <v>230</v>
      </c>
      <c r="Q26" s="377">
        <v>500</v>
      </c>
      <c r="R26" s="200" t="s">
        <v>45</v>
      </c>
      <c r="S26" s="377">
        <v>2534.7599999999998</v>
      </c>
      <c r="T26" s="377">
        <v>2534.7599999999998</v>
      </c>
      <c r="U26" s="377">
        <v>0</v>
      </c>
      <c r="V26" s="175"/>
    </row>
    <row r="27" spans="1:22">
      <c r="A27" s="422" t="s">
        <v>4</v>
      </c>
      <c r="B27" s="422" t="s">
        <v>37</v>
      </c>
      <c r="C27" s="422" t="s">
        <v>21</v>
      </c>
      <c r="D27" s="409" t="s">
        <v>1517</v>
      </c>
      <c r="E27" s="409" t="s">
        <v>117</v>
      </c>
      <c r="F27" s="422" t="s">
        <v>1547</v>
      </c>
      <c r="G27" s="422" t="s">
        <v>1548</v>
      </c>
      <c r="H27" s="424">
        <v>1</v>
      </c>
      <c r="I27" s="424">
        <v>1</v>
      </c>
      <c r="J27" s="424">
        <v>1</v>
      </c>
      <c r="K27" s="424">
        <v>1</v>
      </c>
      <c r="L27" s="424">
        <v>1</v>
      </c>
      <c r="M27" s="422">
        <v>0</v>
      </c>
      <c r="N27" s="424"/>
      <c r="O27" s="377">
        <v>3</v>
      </c>
      <c r="P27" s="377">
        <v>4</v>
      </c>
      <c r="Q27" s="377">
        <v>4</v>
      </c>
      <c r="R27" s="200" t="s">
        <v>45</v>
      </c>
      <c r="S27" s="377">
        <v>36.97</v>
      </c>
      <c r="T27" s="377">
        <v>36.97</v>
      </c>
      <c r="U27" s="377">
        <v>0</v>
      </c>
      <c r="V27" s="175"/>
    </row>
    <row r="28" spans="1:22">
      <c r="A28" s="422" t="s">
        <v>4</v>
      </c>
      <c r="B28" s="422" t="s">
        <v>37</v>
      </c>
      <c r="C28" s="422" t="s">
        <v>21</v>
      </c>
      <c r="D28" s="409" t="s">
        <v>1549</v>
      </c>
      <c r="E28" s="409" t="s">
        <v>117</v>
      </c>
      <c r="F28" s="422" t="s">
        <v>1194</v>
      </c>
      <c r="G28" s="422" t="s">
        <v>1534</v>
      </c>
      <c r="H28" s="424">
        <v>19</v>
      </c>
      <c r="I28" s="424">
        <v>41</v>
      </c>
      <c r="J28" s="424">
        <v>290</v>
      </c>
      <c r="K28" s="424">
        <v>629</v>
      </c>
      <c r="L28" s="424">
        <v>601</v>
      </c>
      <c r="M28" s="422">
        <v>28</v>
      </c>
      <c r="N28" s="424"/>
      <c r="O28" s="377">
        <v>31</v>
      </c>
      <c r="P28" s="377">
        <v>93</v>
      </c>
      <c r="Q28" s="377">
        <v>915</v>
      </c>
      <c r="R28" s="200" t="s">
        <v>45</v>
      </c>
      <c r="S28" s="377">
        <v>1492.41</v>
      </c>
      <c r="T28" s="377">
        <v>1408.36</v>
      </c>
      <c r="U28" s="377">
        <v>84.05</v>
      </c>
      <c r="V28" s="175"/>
    </row>
    <row r="29" spans="1:22">
      <c r="A29" s="422" t="s">
        <v>4</v>
      </c>
      <c r="B29" s="422" t="s">
        <v>37</v>
      </c>
      <c r="C29" s="422" t="s">
        <v>21</v>
      </c>
      <c r="D29" s="409" t="s">
        <v>1549</v>
      </c>
      <c r="E29" s="409" t="s">
        <v>117</v>
      </c>
      <c r="F29" s="422" t="s">
        <v>1550</v>
      </c>
      <c r="G29" s="422" t="s">
        <v>1551</v>
      </c>
      <c r="H29" s="424">
        <v>12</v>
      </c>
      <c r="I29" s="424">
        <v>43</v>
      </c>
      <c r="J29" s="424">
        <v>437</v>
      </c>
      <c r="K29" s="424">
        <v>907</v>
      </c>
      <c r="L29" s="424">
        <v>519</v>
      </c>
      <c r="M29" s="422">
        <v>388</v>
      </c>
      <c r="N29" s="424"/>
      <c r="O29" s="377">
        <v>7</v>
      </c>
      <c r="P29" s="377">
        <v>14</v>
      </c>
      <c r="Q29" s="377">
        <v>130</v>
      </c>
      <c r="R29" s="200" t="s">
        <v>45</v>
      </c>
      <c r="S29" s="377">
        <v>320.17</v>
      </c>
      <c r="T29" s="377">
        <v>71.790000000000006</v>
      </c>
      <c r="U29" s="377">
        <v>248.38</v>
      </c>
      <c r="V29" s="175"/>
    </row>
    <row r="30" spans="1:22">
      <c r="A30" s="422" t="s">
        <v>4</v>
      </c>
      <c r="B30" s="422" t="s">
        <v>37</v>
      </c>
      <c r="C30" s="422" t="s">
        <v>21</v>
      </c>
      <c r="D30" s="409" t="s">
        <v>1552</v>
      </c>
      <c r="E30" s="409" t="s">
        <v>117</v>
      </c>
      <c r="F30" s="422" t="s">
        <v>1182</v>
      </c>
      <c r="G30" s="422" t="s">
        <v>1553</v>
      </c>
      <c r="H30" s="424">
        <v>2277</v>
      </c>
      <c r="I30" s="424">
        <v>188466</v>
      </c>
      <c r="J30" s="424">
        <v>188466</v>
      </c>
      <c r="K30" s="424">
        <v>3514</v>
      </c>
      <c r="L30" s="424">
        <v>3514</v>
      </c>
      <c r="M30" s="422">
        <v>0</v>
      </c>
      <c r="N30" s="424"/>
      <c r="O30" s="377">
        <v>2070</v>
      </c>
      <c r="P30" s="377">
        <v>191420</v>
      </c>
      <c r="Q30" s="377">
        <v>191420</v>
      </c>
      <c r="R30" s="200" t="s">
        <v>29</v>
      </c>
      <c r="S30" s="377">
        <v>3916.94</v>
      </c>
      <c r="T30" s="377">
        <v>3916.94</v>
      </c>
      <c r="U30" s="377">
        <v>0</v>
      </c>
      <c r="V30" s="175"/>
    </row>
    <row r="31" spans="1:22">
      <c r="A31" s="422" t="s">
        <v>4</v>
      </c>
      <c r="B31" s="422" t="s">
        <v>37</v>
      </c>
      <c r="C31" s="422" t="s">
        <v>21</v>
      </c>
      <c r="D31" s="409" t="s">
        <v>1552</v>
      </c>
      <c r="E31" s="409" t="s">
        <v>117</v>
      </c>
      <c r="F31" s="422" t="s">
        <v>1518</v>
      </c>
      <c r="G31" s="422" t="s">
        <v>1519</v>
      </c>
      <c r="H31" s="424">
        <v>1085</v>
      </c>
      <c r="I31" s="424">
        <v>16852</v>
      </c>
      <c r="J31" s="424">
        <v>16855</v>
      </c>
      <c r="K31" s="424">
        <v>216</v>
      </c>
      <c r="L31" s="424">
        <v>216</v>
      </c>
      <c r="M31" s="422">
        <v>0</v>
      </c>
      <c r="N31" s="424"/>
      <c r="O31" s="377">
        <v>907</v>
      </c>
      <c r="P31" s="377">
        <v>14198</v>
      </c>
      <c r="Q31" s="377">
        <v>14198</v>
      </c>
      <c r="R31" s="200" t="s">
        <v>29</v>
      </c>
      <c r="S31" s="377">
        <v>202.88</v>
      </c>
      <c r="T31" s="377">
        <v>202.88</v>
      </c>
      <c r="U31" s="377">
        <v>0</v>
      </c>
      <c r="V31" s="175"/>
    </row>
    <row r="32" spans="1:22">
      <c r="A32" s="422" t="s">
        <v>4</v>
      </c>
      <c r="B32" s="422" t="s">
        <v>37</v>
      </c>
      <c r="C32" s="422" t="s">
        <v>21</v>
      </c>
      <c r="D32" s="409" t="s">
        <v>1552</v>
      </c>
      <c r="E32" s="409" t="s">
        <v>117</v>
      </c>
      <c r="F32" s="422" t="s">
        <v>1520</v>
      </c>
      <c r="G32" s="422" t="s">
        <v>1521</v>
      </c>
      <c r="H32" s="424">
        <v>262</v>
      </c>
      <c r="I32" s="424">
        <v>3598</v>
      </c>
      <c r="J32" s="424">
        <v>3599</v>
      </c>
      <c r="K32" s="424">
        <v>261</v>
      </c>
      <c r="L32" s="424">
        <v>261</v>
      </c>
      <c r="M32" s="422">
        <v>0</v>
      </c>
      <c r="N32" s="424"/>
      <c r="O32" s="377">
        <v>229</v>
      </c>
      <c r="P32" s="377">
        <v>3634</v>
      </c>
      <c r="Q32" s="377">
        <v>3635</v>
      </c>
      <c r="R32" s="200" t="s">
        <v>29</v>
      </c>
      <c r="S32" s="377">
        <v>254.34</v>
      </c>
      <c r="T32" s="377">
        <v>254.34</v>
      </c>
      <c r="U32" s="377">
        <v>0</v>
      </c>
      <c r="V32" s="175"/>
    </row>
    <row r="33" spans="1:22">
      <c r="A33" s="422" t="s">
        <v>4</v>
      </c>
      <c r="B33" s="422" t="s">
        <v>37</v>
      </c>
      <c r="C33" s="422" t="s">
        <v>21</v>
      </c>
      <c r="D33" s="409" t="s">
        <v>1552</v>
      </c>
      <c r="E33" s="409" t="s">
        <v>117</v>
      </c>
      <c r="F33" s="422" t="s">
        <v>1554</v>
      </c>
      <c r="G33" s="422" t="s">
        <v>1555</v>
      </c>
      <c r="H33" s="424">
        <v>1463</v>
      </c>
      <c r="I33" s="424">
        <v>58434</v>
      </c>
      <c r="J33" s="424">
        <v>58443</v>
      </c>
      <c r="K33" s="424">
        <v>3712</v>
      </c>
      <c r="L33" s="424">
        <v>3708</v>
      </c>
      <c r="M33" s="422">
        <v>4</v>
      </c>
      <c r="N33" s="424"/>
      <c r="O33" s="377">
        <v>1132</v>
      </c>
      <c r="P33" s="377">
        <v>50048</v>
      </c>
      <c r="Q33" s="377">
        <v>50049</v>
      </c>
      <c r="R33" s="200" t="s">
        <v>45</v>
      </c>
      <c r="S33" s="377">
        <v>2444.54</v>
      </c>
      <c r="T33" s="377">
        <v>2444.39</v>
      </c>
      <c r="U33" s="377">
        <v>0.15</v>
      </c>
      <c r="V33" s="175"/>
    </row>
    <row r="34" spans="1:22">
      <c r="A34" s="422" t="s">
        <v>4</v>
      </c>
      <c r="B34" s="422" t="s">
        <v>37</v>
      </c>
      <c r="C34" s="422" t="s">
        <v>21</v>
      </c>
      <c r="D34" s="409" t="s">
        <v>1552</v>
      </c>
      <c r="E34" s="409" t="s">
        <v>117</v>
      </c>
      <c r="F34" s="422" t="s">
        <v>1522</v>
      </c>
      <c r="G34" s="422" t="s">
        <v>1556</v>
      </c>
      <c r="H34" s="424">
        <v>41</v>
      </c>
      <c r="I34" s="424">
        <v>1598</v>
      </c>
      <c r="J34" s="424">
        <v>2095</v>
      </c>
      <c r="K34" s="424">
        <v>774</v>
      </c>
      <c r="L34" s="424">
        <v>774</v>
      </c>
      <c r="M34" s="422">
        <v>0</v>
      </c>
      <c r="N34" s="424"/>
      <c r="O34" s="377">
        <v>43</v>
      </c>
      <c r="P34" s="377">
        <v>1380</v>
      </c>
      <c r="Q34" s="377">
        <v>1825</v>
      </c>
      <c r="R34" s="200" t="s">
        <v>45</v>
      </c>
      <c r="S34" s="377">
        <v>586.15</v>
      </c>
      <c r="T34" s="377">
        <v>586.15</v>
      </c>
      <c r="U34" s="377">
        <v>0</v>
      </c>
      <c r="V34" s="175"/>
    </row>
    <row r="35" spans="1:22">
      <c r="A35" s="422" t="s">
        <v>4</v>
      </c>
      <c r="B35" s="422" t="s">
        <v>37</v>
      </c>
      <c r="C35" s="422" t="s">
        <v>21</v>
      </c>
      <c r="D35" s="409" t="s">
        <v>1552</v>
      </c>
      <c r="E35" s="409" t="s">
        <v>117</v>
      </c>
      <c r="F35" s="422" t="s">
        <v>1557</v>
      </c>
      <c r="G35" s="422" t="s">
        <v>1558</v>
      </c>
      <c r="H35" s="424">
        <v>283</v>
      </c>
      <c r="I35" s="424">
        <v>10705</v>
      </c>
      <c r="J35" s="424">
        <v>10710</v>
      </c>
      <c r="K35" s="424">
        <v>967</v>
      </c>
      <c r="L35" s="424">
        <v>967</v>
      </c>
      <c r="M35" s="422">
        <v>0</v>
      </c>
      <c r="N35" s="424"/>
      <c r="O35" s="377">
        <v>208</v>
      </c>
      <c r="P35" s="377">
        <v>6223</v>
      </c>
      <c r="Q35" s="377">
        <v>6225</v>
      </c>
      <c r="R35" s="200" t="s">
        <v>29</v>
      </c>
      <c r="S35" s="377">
        <v>179.31</v>
      </c>
      <c r="T35" s="377">
        <v>179.31</v>
      </c>
      <c r="U35" s="377">
        <v>0</v>
      </c>
      <c r="V35" s="175"/>
    </row>
    <row r="36" spans="1:22">
      <c r="A36" s="422" t="s">
        <v>4</v>
      </c>
      <c r="B36" s="422" t="s">
        <v>37</v>
      </c>
      <c r="C36" s="422" t="s">
        <v>21</v>
      </c>
      <c r="D36" s="409" t="s">
        <v>1552</v>
      </c>
      <c r="E36" s="409" t="s">
        <v>117</v>
      </c>
      <c r="F36" s="422" t="s">
        <v>1524</v>
      </c>
      <c r="G36" s="422" t="s">
        <v>1525</v>
      </c>
      <c r="H36" s="424">
        <v>851</v>
      </c>
      <c r="I36" s="424">
        <v>21412</v>
      </c>
      <c r="J36" s="424">
        <v>21486</v>
      </c>
      <c r="K36" s="424">
        <v>1944</v>
      </c>
      <c r="L36" s="424">
        <v>1944</v>
      </c>
      <c r="M36" s="422">
        <v>0</v>
      </c>
      <c r="N36" s="424"/>
      <c r="O36" s="377">
        <v>635</v>
      </c>
      <c r="P36" s="377">
        <v>20134</v>
      </c>
      <c r="Q36" s="377">
        <v>20139</v>
      </c>
      <c r="R36" s="200" t="s">
        <v>45</v>
      </c>
      <c r="S36" s="377">
        <v>2571.81</v>
      </c>
      <c r="T36" s="377">
        <v>2571.81</v>
      </c>
      <c r="U36" s="377">
        <v>0</v>
      </c>
      <c r="V36" s="175"/>
    </row>
    <row r="37" spans="1:22">
      <c r="A37" s="422" t="s">
        <v>4</v>
      </c>
      <c r="B37" s="422" t="s">
        <v>37</v>
      </c>
      <c r="C37" s="422" t="s">
        <v>21</v>
      </c>
      <c r="D37" s="409" t="s">
        <v>1552</v>
      </c>
      <c r="E37" s="409" t="s">
        <v>117</v>
      </c>
      <c r="F37" s="422" t="s">
        <v>1526</v>
      </c>
      <c r="G37" s="422" t="s">
        <v>1525</v>
      </c>
      <c r="H37" s="424">
        <v>51</v>
      </c>
      <c r="I37" s="424">
        <v>5618</v>
      </c>
      <c r="J37" s="424">
        <v>6411</v>
      </c>
      <c r="K37" s="424">
        <v>3497</v>
      </c>
      <c r="L37" s="424">
        <v>3497</v>
      </c>
      <c r="M37" s="422">
        <v>0</v>
      </c>
      <c r="N37" s="424"/>
      <c r="O37" s="377">
        <v>41</v>
      </c>
      <c r="P37" s="377">
        <v>4567</v>
      </c>
      <c r="Q37" s="377">
        <v>5142</v>
      </c>
      <c r="R37" s="200" t="s">
        <v>45</v>
      </c>
      <c r="S37" s="377">
        <v>2495.9499999999998</v>
      </c>
      <c r="T37" s="377">
        <v>2495.9499999999998</v>
      </c>
      <c r="U37" s="377">
        <v>0</v>
      </c>
      <c r="V37" s="175"/>
    </row>
    <row r="38" spans="1:22">
      <c r="A38" s="422" t="s">
        <v>4</v>
      </c>
      <c r="B38" s="422" t="s">
        <v>37</v>
      </c>
      <c r="C38" s="422" t="s">
        <v>21</v>
      </c>
      <c r="D38" s="409" t="s">
        <v>1552</v>
      </c>
      <c r="E38" s="409" t="s">
        <v>117</v>
      </c>
      <c r="F38" s="422" t="s">
        <v>1559</v>
      </c>
      <c r="G38" s="422" t="s">
        <v>1560</v>
      </c>
      <c r="H38" s="424">
        <v>272</v>
      </c>
      <c r="I38" s="424">
        <v>10725</v>
      </c>
      <c r="J38" s="424">
        <v>10725</v>
      </c>
      <c r="K38" s="424">
        <v>573</v>
      </c>
      <c r="L38" s="424">
        <v>573</v>
      </c>
      <c r="M38" s="422">
        <v>0</v>
      </c>
      <c r="N38" s="424"/>
      <c r="O38" s="377">
        <v>199</v>
      </c>
      <c r="P38" s="377">
        <v>5125</v>
      </c>
      <c r="Q38" s="377">
        <v>5125</v>
      </c>
      <c r="R38" s="200" t="s">
        <v>29</v>
      </c>
      <c r="S38" s="377">
        <v>107.22</v>
      </c>
      <c r="T38" s="377">
        <v>107.22</v>
      </c>
      <c r="U38" s="377">
        <v>0</v>
      </c>
      <c r="V38" s="175"/>
    </row>
    <row r="39" spans="1:22">
      <c r="A39" s="422" t="s">
        <v>4</v>
      </c>
      <c r="B39" s="422" t="s">
        <v>37</v>
      </c>
      <c r="C39" s="422" t="s">
        <v>21</v>
      </c>
      <c r="D39" s="409" t="s">
        <v>1552</v>
      </c>
      <c r="E39" s="409" t="s">
        <v>117</v>
      </c>
      <c r="F39" s="422" t="s">
        <v>1527</v>
      </c>
      <c r="G39" s="422" t="s">
        <v>1528</v>
      </c>
      <c r="H39" s="424">
        <v>1413</v>
      </c>
      <c r="I39" s="424">
        <v>46508</v>
      </c>
      <c r="J39" s="424">
        <v>46735</v>
      </c>
      <c r="K39" s="424">
        <v>3171</v>
      </c>
      <c r="L39" s="424">
        <v>3171</v>
      </c>
      <c r="M39" s="422">
        <v>0</v>
      </c>
      <c r="N39" s="424"/>
      <c r="O39" s="377">
        <v>1380</v>
      </c>
      <c r="P39" s="377">
        <v>48030</v>
      </c>
      <c r="Q39" s="377">
        <v>48215</v>
      </c>
      <c r="R39" s="200" t="s">
        <v>29</v>
      </c>
      <c r="S39" s="377">
        <v>2863.65</v>
      </c>
      <c r="T39" s="377">
        <v>2863.65</v>
      </c>
      <c r="U39" s="377">
        <v>0</v>
      </c>
      <c r="V39" s="175"/>
    </row>
    <row r="40" spans="1:22">
      <c r="A40" s="422" t="s">
        <v>4</v>
      </c>
      <c r="B40" s="422" t="s">
        <v>37</v>
      </c>
      <c r="C40" s="422" t="s">
        <v>21</v>
      </c>
      <c r="D40" s="409" t="s">
        <v>1552</v>
      </c>
      <c r="E40" s="409" t="s">
        <v>117</v>
      </c>
      <c r="F40" s="422" t="s">
        <v>1561</v>
      </c>
      <c r="G40" s="422" t="s">
        <v>1562</v>
      </c>
      <c r="H40" s="424">
        <v>103</v>
      </c>
      <c r="I40" s="424">
        <v>16353</v>
      </c>
      <c r="J40" s="424">
        <v>16354</v>
      </c>
      <c r="K40" s="424">
        <v>5002</v>
      </c>
      <c r="L40" s="424">
        <v>5002</v>
      </c>
      <c r="M40" s="422">
        <v>0</v>
      </c>
      <c r="N40" s="424"/>
      <c r="O40" s="377">
        <v>91</v>
      </c>
      <c r="P40" s="377">
        <v>5095</v>
      </c>
      <c r="Q40" s="377">
        <v>5095</v>
      </c>
      <c r="R40" s="200" t="s">
        <v>29</v>
      </c>
      <c r="S40" s="377">
        <v>613.63</v>
      </c>
      <c r="T40" s="377">
        <v>613.63</v>
      </c>
      <c r="U40" s="377">
        <v>0</v>
      </c>
      <c r="V40" s="175"/>
    </row>
    <row r="41" spans="1:22">
      <c r="A41" s="422" t="s">
        <v>4</v>
      </c>
      <c r="B41" s="422" t="s">
        <v>37</v>
      </c>
      <c r="C41" s="422" t="s">
        <v>21</v>
      </c>
      <c r="D41" s="409" t="s">
        <v>1552</v>
      </c>
      <c r="E41" s="409" t="s">
        <v>117</v>
      </c>
      <c r="F41" s="422" t="s">
        <v>1529</v>
      </c>
      <c r="G41" s="422" t="s">
        <v>1530</v>
      </c>
      <c r="H41" s="424">
        <v>97</v>
      </c>
      <c r="I41" s="424">
        <v>1340</v>
      </c>
      <c r="J41" s="424">
        <v>1350</v>
      </c>
      <c r="K41" s="424">
        <v>36</v>
      </c>
      <c r="L41" s="424">
        <v>36</v>
      </c>
      <c r="M41" s="422">
        <v>0</v>
      </c>
      <c r="N41" s="424"/>
      <c r="O41" s="377">
        <v>25</v>
      </c>
      <c r="P41" s="377">
        <v>359</v>
      </c>
      <c r="Q41" s="377">
        <v>373</v>
      </c>
      <c r="R41" s="200" t="s">
        <v>29</v>
      </c>
      <c r="S41" s="377">
        <v>9.3699999999999992</v>
      </c>
      <c r="T41" s="377">
        <v>9.3699999999999992</v>
      </c>
      <c r="U41" s="377">
        <v>0</v>
      </c>
      <c r="V41" s="175"/>
    </row>
    <row r="42" spans="1:22">
      <c r="A42" s="422" t="s">
        <v>4</v>
      </c>
      <c r="B42" s="422" t="s">
        <v>37</v>
      </c>
      <c r="C42" s="422" t="s">
        <v>21</v>
      </c>
      <c r="D42" s="409" t="s">
        <v>1552</v>
      </c>
      <c r="E42" s="409" t="s">
        <v>117</v>
      </c>
      <c r="F42" s="422" t="s">
        <v>1531</v>
      </c>
      <c r="G42" s="422" t="s">
        <v>1523</v>
      </c>
      <c r="H42" s="424">
        <v>35</v>
      </c>
      <c r="I42" s="424">
        <v>464</v>
      </c>
      <c r="J42" s="424">
        <v>471</v>
      </c>
      <c r="K42" s="424">
        <v>85</v>
      </c>
      <c r="L42" s="424">
        <v>85</v>
      </c>
      <c r="M42" s="422">
        <v>0</v>
      </c>
      <c r="N42" s="424"/>
      <c r="O42" s="377">
        <v>42</v>
      </c>
      <c r="P42" s="377">
        <v>464</v>
      </c>
      <c r="Q42" s="377">
        <v>467</v>
      </c>
      <c r="R42" s="200" t="s">
        <v>29</v>
      </c>
      <c r="S42" s="377">
        <v>120.92</v>
      </c>
      <c r="T42" s="377">
        <v>120.92</v>
      </c>
      <c r="U42" s="377">
        <v>0</v>
      </c>
      <c r="V42" s="175"/>
    </row>
    <row r="43" spans="1:22">
      <c r="A43" s="422" t="s">
        <v>4</v>
      </c>
      <c r="B43" s="422" t="s">
        <v>37</v>
      </c>
      <c r="C43" s="422" t="s">
        <v>21</v>
      </c>
      <c r="D43" s="409" t="s">
        <v>1552</v>
      </c>
      <c r="E43" s="409" t="s">
        <v>117</v>
      </c>
      <c r="F43" s="422" t="s">
        <v>1563</v>
      </c>
      <c r="G43" s="422" t="s">
        <v>1564</v>
      </c>
      <c r="H43" s="424">
        <v>72</v>
      </c>
      <c r="I43" s="424">
        <v>3266</v>
      </c>
      <c r="J43" s="424">
        <v>3308</v>
      </c>
      <c r="K43" s="424">
        <v>228</v>
      </c>
      <c r="L43" s="424">
        <v>228</v>
      </c>
      <c r="M43" s="422">
        <v>0</v>
      </c>
      <c r="N43" s="424"/>
      <c r="O43" s="377">
        <v>26</v>
      </c>
      <c r="P43" s="377">
        <v>355</v>
      </c>
      <c r="Q43" s="377">
        <v>398</v>
      </c>
      <c r="R43" s="200" t="s">
        <v>45</v>
      </c>
      <c r="S43" s="377">
        <v>18.64</v>
      </c>
      <c r="T43" s="377">
        <v>18.64</v>
      </c>
      <c r="U43" s="377">
        <v>0</v>
      </c>
      <c r="V43" s="175"/>
    </row>
    <row r="44" spans="1:22">
      <c r="A44" s="422" t="s">
        <v>4</v>
      </c>
      <c r="B44" s="422" t="s">
        <v>37</v>
      </c>
      <c r="C44" s="422" t="s">
        <v>21</v>
      </c>
      <c r="D44" s="409" t="s">
        <v>1552</v>
      </c>
      <c r="E44" s="409" t="s">
        <v>117</v>
      </c>
      <c r="F44" s="422" t="s">
        <v>1532</v>
      </c>
      <c r="G44" s="422" t="s">
        <v>1533</v>
      </c>
      <c r="H44" s="424">
        <v>418</v>
      </c>
      <c r="I44" s="424">
        <v>5379</v>
      </c>
      <c r="J44" s="424">
        <v>5387</v>
      </c>
      <c r="K44" s="424">
        <v>11207</v>
      </c>
      <c r="L44" s="424">
        <v>11207</v>
      </c>
      <c r="M44" s="422">
        <v>0</v>
      </c>
      <c r="N44" s="424"/>
      <c r="O44" s="377">
        <v>409</v>
      </c>
      <c r="P44" s="377">
        <v>5354</v>
      </c>
      <c r="Q44" s="377">
        <v>5354</v>
      </c>
      <c r="R44" s="200" t="s">
        <v>45</v>
      </c>
      <c r="S44" s="377">
        <v>10299.719999999999</v>
      </c>
      <c r="T44" s="377">
        <v>10299.719999999999</v>
      </c>
      <c r="U44" s="377">
        <v>0</v>
      </c>
      <c r="V44" s="175"/>
    </row>
    <row r="45" spans="1:22">
      <c r="A45" s="422" t="s">
        <v>4</v>
      </c>
      <c r="B45" s="422" t="s">
        <v>37</v>
      </c>
      <c r="C45" s="422" t="s">
        <v>21</v>
      </c>
      <c r="D45" s="409" t="s">
        <v>1552</v>
      </c>
      <c r="E45" s="409" t="s">
        <v>117</v>
      </c>
      <c r="F45" s="422" t="s">
        <v>1194</v>
      </c>
      <c r="G45" s="422" t="s">
        <v>1565</v>
      </c>
      <c r="H45" s="424">
        <v>1218</v>
      </c>
      <c r="I45" s="424">
        <v>32933</v>
      </c>
      <c r="J45" s="424">
        <v>34566</v>
      </c>
      <c r="K45" s="424">
        <v>6394</v>
      </c>
      <c r="L45" s="424">
        <v>6394</v>
      </c>
      <c r="M45" s="422">
        <v>0</v>
      </c>
      <c r="N45" s="424"/>
      <c r="O45" s="377">
        <v>998</v>
      </c>
      <c r="P45" s="377">
        <v>24850</v>
      </c>
      <c r="Q45" s="377">
        <v>26143</v>
      </c>
      <c r="R45" s="200" t="s">
        <v>45</v>
      </c>
      <c r="S45" s="377">
        <v>3761.34</v>
      </c>
      <c r="T45" s="377">
        <v>3761.34</v>
      </c>
      <c r="U45" s="377">
        <v>0</v>
      </c>
      <c r="V45" s="175"/>
    </row>
    <row r="46" spans="1:22">
      <c r="A46" s="422" t="s">
        <v>4</v>
      </c>
      <c r="B46" s="422" t="s">
        <v>37</v>
      </c>
      <c r="C46" s="422" t="s">
        <v>21</v>
      </c>
      <c r="D46" s="409" t="s">
        <v>1552</v>
      </c>
      <c r="E46" s="409" t="s">
        <v>117</v>
      </c>
      <c r="F46" s="422" t="s">
        <v>1566</v>
      </c>
      <c r="G46" s="422" t="s">
        <v>1565</v>
      </c>
      <c r="H46" s="424">
        <v>30</v>
      </c>
      <c r="I46" s="424">
        <v>1042</v>
      </c>
      <c r="J46" s="424">
        <v>1044</v>
      </c>
      <c r="K46" s="424">
        <v>497</v>
      </c>
      <c r="L46" s="424">
        <v>497</v>
      </c>
      <c r="M46" s="422">
        <v>0</v>
      </c>
      <c r="N46" s="424"/>
      <c r="O46" s="377">
        <v>11</v>
      </c>
      <c r="P46" s="377">
        <v>162</v>
      </c>
      <c r="Q46" s="377">
        <v>170</v>
      </c>
      <c r="R46" s="200" t="s">
        <v>45</v>
      </c>
      <c r="S46" s="377">
        <v>33.03</v>
      </c>
      <c r="T46" s="377">
        <v>33.03</v>
      </c>
      <c r="U46" s="377">
        <v>0</v>
      </c>
      <c r="V46" s="175"/>
    </row>
    <row r="47" spans="1:22">
      <c r="A47" s="422" t="s">
        <v>4</v>
      </c>
      <c r="B47" s="422" t="s">
        <v>37</v>
      </c>
      <c r="C47" s="422" t="s">
        <v>21</v>
      </c>
      <c r="D47" s="409" t="s">
        <v>1552</v>
      </c>
      <c r="E47" s="409" t="s">
        <v>117</v>
      </c>
      <c r="F47" s="422" t="s">
        <v>1535</v>
      </c>
      <c r="G47" s="422" t="s">
        <v>1536</v>
      </c>
      <c r="H47" s="424">
        <v>71</v>
      </c>
      <c r="I47" s="424">
        <v>6050</v>
      </c>
      <c r="J47" s="424">
        <v>9550</v>
      </c>
      <c r="K47" s="424">
        <v>15650</v>
      </c>
      <c r="L47" s="424">
        <v>15650</v>
      </c>
      <c r="M47" s="422">
        <v>0</v>
      </c>
      <c r="N47" s="424"/>
      <c r="O47" s="377">
        <v>54</v>
      </c>
      <c r="P47" s="377">
        <v>3873</v>
      </c>
      <c r="Q47" s="377">
        <v>6275</v>
      </c>
      <c r="R47" s="200" t="s">
        <v>45</v>
      </c>
      <c r="S47" s="377">
        <v>6255.91</v>
      </c>
      <c r="T47" s="377">
        <v>6255.91</v>
      </c>
      <c r="U47" s="377">
        <v>0</v>
      </c>
      <c r="V47" s="175"/>
    </row>
    <row r="48" spans="1:22">
      <c r="A48" s="422" t="s">
        <v>4</v>
      </c>
      <c r="B48" s="422" t="s">
        <v>37</v>
      </c>
      <c r="C48" s="422" t="s">
        <v>21</v>
      </c>
      <c r="D48" s="409" t="s">
        <v>1552</v>
      </c>
      <c r="E48" s="409" t="s">
        <v>117</v>
      </c>
      <c r="F48" s="422" t="s">
        <v>1567</v>
      </c>
      <c r="G48" s="422" t="s">
        <v>1568</v>
      </c>
      <c r="H48" s="424">
        <v>142</v>
      </c>
      <c r="I48" s="424">
        <v>22988</v>
      </c>
      <c r="J48" s="424">
        <v>23257</v>
      </c>
      <c r="K48" s="424">
        <v>6657</v>
      </c>
      <c r="L48" s="424">
        <v>6656</v>
      </c>
      <c r="M48" s="422">
        <v>1</v>
      </c>
      <c r="N48" s="424"/>
      <c r="O48" s="377">
        <v>131</v>
      </c>
      <c r="P48" s="377">
        <v>21793</v>
      </c>
      <c r="Q48" s="377">
        <v>22055</v>
      </c>
      <c r="R48" s="200" t="s">
        <v>45</v>
      </c>
      <c r="S48" s="377">
        <v>6333.75</v>
      </c>
      <c r="T48" s="377">
        <v>6331.79</v>
      </c>
      <c r="U48" s="377">
        <v>1.96</v>
      </c>
      <c r="V48" s="175"/>
    </row>
    <row r="49" spans="1:22">
      <c r="A49" s="422" t="s">
        <v>4</v>
      </c>
      <c r="B49" s="422" t="s">
        <v>37</v>
      </c>
      <c r="C49" s="422" t="s">
        <v>21</v>
      </c>
      <c r="D49" s="409" t="s">
        <v>1552</v>
      </c>
      <c r="E49" s="409" t="s">
        <v>117</v>
      </c>
      <c r="F49" s="422" t="s">
        <v>1539</v>
      </c>
      <c r="G49" s="422" t="s">
        <v>1540</v>
      </c>
      <c r="H49" s="424">
        <v>59</v>
      </c>
      <c r="I49" s="424">
        <v>2989</v>
      </c>
      <c r="J49" s="424">
        <v>3637</v>
      </c>
      <c r="K49" s="424">
        <v>14883</v>
      </c>
      <c r="L49" s="424">
        <v>14883</v>
      </c>
      <c r="M49" s="422">
        <v>0</v>
      </c>
      <c r="N49" s="424"/>
      <c r="O49" s="377">
        <v>43</v>
      </c>
      <c r="P49" s="377">
        <v>2380</v>
      </c>
      <c r="Q49" s="377">
        <v>2931</v>
      </c>
      <c r="R49" s="200" t="s">
        <v>45</v>
      </c>
      <c r="S49" s="377">
        <v>13305.31</v>
      </c>
      <c r="T49" s="377">
        <v>13305.31</v>
      </c>
      <c r="U49" s="377">
        <v>0</v>
      </c>
      <c r="V49" s="175"/>
    </row>
    <row r="50" spans="1:22">
      <c r="A50" s="422" t="s">
        <v>4</v>
      </c>
      <c r="B50" s="422" t="s">
        <v>37</v>
      </c>
      <c r="C50" s="422" t="s">
        <v>21</v>
      </c>
      <c r="D50" s="409" t="s">
        <v>1552</v>
      </c>
      <c r="E50" s="409" t="s">
        <v>117</v>
      </c>
      <c r="F50" s="422" t="s">
        <v>689</v>
      </c>
      <c r="G50" s="422" t="s">
        <v>1545</v>
      </c>
      <c r="H50" s="424">
        <v>528</v>
      </c>
      <c r="I50" s="424">
        <v>35785</v>
      </c>
      <c r="J50" s="424">
        <v>36291</v>
      </c>
      <c r="K50" s="424">
        <v>105050</v>
      </c>
      <c r="L50" s="424">
        <v>104693</v>
      </c>
      <c r="M50" s="422">
        <v>357</v>
      </c>
      <c r="N50" s="424"/>
      <c r="O50" s="377">
        <v>362</v>
      </c>
      <c r="P50" s="377">
        <v>31113</v>
      </c>
      <c r="Q50" s="377">
        <v>31478</v>
      </c>
      <c r="R50" s="200" t="s">
        <v>45</v>
      </c>
      <c r="S50" s="377">
        <v>118772.14</v>
      </c>
      <c r="T50" s="377">
        <v>118772.14</v>
      </c>
      <c r="U50" s="377">
        <v>0</v>
      </c>
      <c r="V50" s="175"/>
    </row>
    <row r="51" spans="1:22">
      <c r="A51" s="422" t="s">
        <v>4</v>
      </c>
      <c r="B51" s="422" t="s">
        <v>37</v>
      </c>
      <c r="C51" s="422" t="s">
        <v>21</v>
      </c>
      <c r="D51" s="409" t="s">
        <v>1552</v>
      </c>
      <c r="E51" s="409" t="s">
        <v>117</v>
      </c>
      <c r="F51" s="422" t="s">
        <v>1547</v>
      </c>
      <c r="G51" s="422" t="s">
        <v>1548</v>
      </c>
      <c r="H51" s="424">
        <v>38</v>
      </c>
      <c r="I51" s="424">
        <v>6094</v>
      </c>
      <c r="J51" s="424">
        <v>6644</v>
      </c>
      <c r="K51" s="424">
        <v>37784</v>
      </c>
      <c r="L51" s="424">
        <v>37784</v>
      </c>
      <c r="M51" s="422">
        <v>0</v>
      </c>
      <c r="N51" s="424"/>
      <c r="O51" s="377">
        <v>31</v>
      </c>
      <c r="P51" s="377">
        <v>4902</v>
      </c>
      <c r="Q51" s="377">
        <v>5496</v>
      </c>
      <c r="R51" s="200" t="s">
        <v>45</v>
      </c>
      <c r="S51" s="377">
        <v>22684.639999999999</v>
      </c>
      <c r="T51" s="377">
        <v>22684.639999999999</v>
      </c>
      <c r="U51" s="377">
        <v>0</v>
      </c>
      <c r="V51" s="175"/>
    </row>
    <row r="52" spans="1:22">
      <c r="A52" s="422" t="s">
        <v>4</v>
      </c>
      <c r="B52" s="422" t="s">
        <v>37</v>
      </c>
      <c r="C52" s="422" t="s">
        <v>21</v>
      </c>
      <c r="D52" s="409" t="s">
        <v>1552</v>
      </c>
      <c r="E52" s="409" t="s">
        <v>117</v>
      </c>
      <c r="F52" s="422" t="s">
        <v>1569</v>
      </c>
      <c r="G52" s="422" t="s">
        <v>1570</v>
      </c>
      <c r="H52" s="424">
        <v>146</v>
      </c>
      <c r="I52" s="424">
        <v>2820</v>
      </c>
      <c r="J52" s="424">
        <v>2820</v>
      </c>
      <c r="K52" s="424">
        <v>92</v>
      </c>
      <c r="L52" s="424">
        <v>92</v>
      </c>
      <c r="M52" s="422">
        <v>0</v>
      </c>
      <c r="N52" s="424"/>
      <c r="O52" s="377">
        <v>150</v>
      </c>
      <c r="P52" s="377">
        <v>2958</v>
      </c>
      <c r="Q52" s="377">
        <v>2958</v>
      </c>
      <c r="R52" s="200" t="s">
        <v>29</v>
      </c>
      <c r="S52" s="377">
        <v>90.86</v>
      </c>
      <c r="T52" s="377">
        <v>90.86</v>
      </c>
      <c r="U52" s="377">
        <v>0</v>
      </c>
      <c r="V52" s="175"/>
    </row>
    <row r="53" spans="1:22">
      <c r="A53" s="422" t="s">
        <v>4</v>
      </c>
      <c r="B53" s="422" t="s">
        <v>37</v>
      </c>
      <c r="C53" s="422" t="s">
        <v>21</v>
      </c>
      <c r="D53" s="409" t="s">
        <v>1552</v>
      </c>
      <c r="E53" s="409" t="s">
        <v>117</v>
      </c>
      <c r="F53" s="422" t="s">
        <v>1571</v>
      </c>
      <c r="G53" s="422" t="s">
        <v>1572</v>
      </c>
      <c r="H53" s="424">
        <v>135</v>
      </c>
      <c r="I53" s="424">
        <v>5302</v>
      </c>
      <c r="J53" s="424">
        <v>5302</v>
      </c>
      <c r="K53" s="424">
        <v>362</v>
      </c>
      <c r="L53" s="424">
        <v>362</v>
      </c>
      <c r="M53" s="422">
        <v>0</v>
      </c>
      <c r="N53" s="424"/>
      <c r="O53" s="377">
        <v>127</v>
      </c>
      <c r="P53" s="377">
        <v>5538</v>
      </c>
      <c r="Q53" s="377">
        <v>5538</v>
      </c>
      <c r="R53" s="200" t="s">
        <v>29</v>
      </c>
      <c r="S53" s="377">
        <v>360.52</v>
      </c>
      <c r="T53" s="377">
        <v>360.52</v>
      </c>
      <c r="U53" s="377">
        <v>0</v>
      </c>
      <c r="V53" s="175"/>
    </row>
    <row r="54" spans="1:22">
      <c r="A54" s="422" t="s">
        <v>4</v>
      </c>
      <c r="B54" s="422" t="s">
        <v>37</v>
      </c>
      <c r="C54" s="422" t="s">
        <v>21</v>
      </c>
      <c r="D54" s="409" t="s">
        <v>1573</v>
      </c>
      <c r="E54" s="409" t="s">
        <v>117</v>
      </c>
      <c r="F54" s="422" t="s">
        <v>1574</v>
      </c>
      <c r="G54" s="422" t="s">
        <v>1523</v>
      </c>
      <c r="H54" s="424">
        <v>3</v>
      </c>
      <c r="I54" s="424">
        <v>28</v>
      </c>
      <c r="J54" s="424">
        <v>118</v>
      </c>
      <c r="K54" s="424">
        <v>397</v>
      </c>
      <c r="L54" s="424">
        <v>334</v>
      </c>
      <c r="M54" s="422">
        <v>63</v>
      </c>
      <c r="N54" s="424"/>
      <c r="O54" s="377">
        <v>3</v>
      </c>
      <c r="P54" s="377">
        <v>20</v>
      </c>
      <c r="Q54" s="377">
        <v>124</v>
      </c>
      <c r="R54" s="200" t="s">
        <v>45</v>
      </c>
      <c r="S54" s="377">
        <v>350.14</v>
      </c>
      <c r="T54" s="377">
        <v>196.96</v>
      </c>
      <c r="U54" s="377">
        <v>153.18</v>
      </c>
      <c r="V54" s="175"/>
    </row>
    <row r="55" spans="1:22">
      <c r="A55" s="422" t="s">
        <v>4</v>
      </c>
      <c r="B55" s="422" t="s">
        <v>37</v>
      </c>
      <c r="C55" s="422" t="s">
        <v>21</v>
      </c>
      <c r="D55" s="409" t="s">
        <v>1573</v>
      </c>
      <c r="E55" s="409" t="s">
        <v>117</v>
      </c>
      <c r="F55" s="422" t="s">
        <v>1194</v>
      </c>
      <c r="G55" s="422" t="s">
        <v>1534</v>
      </c>
      <c r="H55" s="424">
        <v>45</v>
      </c>
      <c r="I55" s="424">
        <v>817</v>
      </c>
      <c r="J55" s="424">
        <v>4883</v>
      </c>
      <c r="K55" s="424">
        <v>13148</v>
      </c>
      <c r="L55" s="424">
        <v>9090</v>
      </c>
      <c r="M55" s="422">
        <v>4058</v>
      </c>
      <c r="N55" s="424"/>
      <c r="O55" s="377">
        <v>49</v>
      </c>
      <c r="P55" s="377">
        <v>730</v>
      </c>
      <c r="Q55" s="377">
        <v>6905</v>
      </c>
      <c r="R55" s="200" t="s">
        <v>45</v>
      </c>
      <c r="S55" s="377">
        <v>10701.31</v>
      </c>
      <c r="T55" s="377">
        <v>7581.46</v>
      </c>
      <c r="U55" s="377">
        <v>3119.85</v>
      </c>
      <c r="V55" s="175"/>
    </row>
    <row r="56" spans="1:22">
      <c r="A56" s="422" t="s">
        <v>4</v>
      </c>
      <c r="B56" s="422" t="s">
        <v>37</v>
      </c>
      <c r="C56" s="422" t="s">
        <v>21</v>
      </c>
      <c r="D56" s="409" t="s">
        <v>1573</v>
      </c>
      <c r="E56" s="409" t="s">
        <v>117</v>
      </c>
      <c r="F56" s="422" t="s">
        <v>1575</v>
      </c>
      <c r="G56" s="422" t="s">
        <v>1576</v>
      </c>
      <c r="H56" s="424">
        <v>7</v>
      </c>
      <c r="I56" s="424">
        <v>105</v>
      </c>
      <c r="J56" s="424">
        <v>890</v>
      </c>
      <c r="K56" s="424">
        <v>2358</v>
      </c>
      <c r="L56" s="424">
        <v>2104</v>
      </c>
      <c r="M56" s="422">
        <v>254</v>
      </c>
      <c r="N56" s="424"/>
      <c r="O56" s="377">
        <v>5</v>
      </c>
      <c r="P56" s="377">
        <v>83</v>
      </c>
      <c r="Q56" s="377">
        <v>674</v>
      </c>
      <c r="R56" s="200" t="s">
        <v>45</v>
      </c>
      <c r="S56" s="377">
        <v>1843.47</v>
      </c>
      <c r="T56" s="377">
        <v>1070.55</v>
      </c>
      <c r="U56" s="377">
        <v>772.91</v>
      </c>
      <c r="V56" s="175"/>
    </row>
    <row r="57" spans="1:22">
      <c r="A57" s="422" t="s">
        <v>4</v>
      </c>
      <c r="B57" s="422" t="s">
        <v>37</v>
      </c>
      <c r="C57" s="422" t="s">
        <v>21</v>
      </c>
      <c r="D57" s="409" t="s">
        <v>1573</v>
      </c>
      <c r="E57" s="409" t="s">
        <v>117</v>
      </c>
      <c r="F57" s="422" t="s">
        <v>1550</v>
      </c>
      <c r="G57" s="422" t="s">
        <v>1551</v>
      </c>
      <c r="H57" s="424">
        <v>21</v>
      </c>
      <c r="I57" s="424">
        <v>378</v>
      </c>
      <c r="J57" s="424">
        <v>3954</v>
      </c>
      <c r="K57" s="424">
        <v>8650</v>
      </c>
      <c r="L57" s="424">
        <v>5482</v>
      </c>
      <c r="M57" s="422">
        <v>3168</v>
      </c>
      <c r="N57" s="424"/>
      <c r="O57" s="377">
        <v>14</v>
      </c>
      <c r="P57" s="377">
        <v>299</v>
      </c>
      <c r="Q57" s="377">
        <v>2965</v>
      </c>
      <c r="R57" s="200" t="s">
        <v>45</v>
      </c>
      <c r="S57" s="377">
        <v>8123.94</v>
      </c>
      <c r="T57" s="377">
        <v>3028.69</v>
      </c>
      <c r="U57" s="377">
        <v>5095.25</v>
      </c>
      <c r="V57" s="175"/>
    </row>
    <row r="58" spans="1:22">
      <c r="A58" s="422" t="s">
        <v>4</v>
      </c>
      <c r="B58" s="422" t="s">
        <v>37</v>
      </c>
      <c r="C58" s="422" t="s">
        <v>21</v>
      </c>
      <c r="D58" s="409" t="s">
        <v>1577</v>
      </c>
      <c r="E58" s="409" t="s">
        <v>117</v>
      </c>
      <c r="F58" s="422" t="s">
        <v>1194</v>
      </c>
      <c r="G58" s="422" t="s">
        <v>1534</v>
      </c>
      <c r="H58" s="424">
        <v>13</v>
      </c>
      <c r="I58" s="424">
        <v>182</v>
      </c>
      <c r="J58" s="424">
        <v>946</v>
      </c>
      <c r="K58" s="424">
        <v>3847</v>
      </c>
      <c r="L58" s="424">
        <v>98</v>
      </c>
      <c r="M58" s="422">
        <v>3749</v>
      </c>
      <c r="N58" s="424"/>
      <c r="O58" s="377">
        <v>18</v>
      </c>
      <c r="P58" s="377">
        <v>191</v>
      </c>
      <c r="Q58" s="377">
        <v>1229</v>
      </c>
      <c r="R58" s="200" t="s">
        <v>45</v>
      </c>
      <c r="S58" s="377">
        <v>3401.16</v>
      </c>
      <c r="T58" s="377">
        <v>139.94999999999999</v>
      </c>
      <c r="U58" s="377">
        <v>3261.2</v>
      </c>
      <c r="V58" s="175"/>
    </row>
    <row r="59" spans="1:22">
      <c r="A59" s="422" t="s">
        <v>4</v>
      </c>
      <c r="B59" s="422" t="s">
        <v>37</v>
      </c>
      <c r="C59" s="422" t="s">
        <v>21</v>
      </c>
      <c r="D59" s="409" t="s">
        <v>1577</v>
      </c>
      <c r="E59" s="409" t="s">
        <v>117</v>
      </c>
      <c r="F59" s="422" t="s">
        <v>1575</v>
      </c>
      <c r="G59" s="422" t="s">
        <v>1576</v>
      </c>
      <c r="H59" s="424">
        <v>2</v>
      </c>
      <c r="I59" s="424">
        <v>36</v>
      </c>
      <c r="J59" s="424">
        <v>209</v>
      </c>
      <c r="K59" s="424">
        <v>1003</v>
      </c>
      <c r="L59" s="424">
        <v>78</v>
      </c>
      <c r="M59" s="422">
        <v>925</v>
      </c>
      <c r="N59" s="424"/>
      <c r="O59" s="377">
        <v>2</v>
      </c>
      <c r="P59" s="377">
        <v>36</v>
      </c>
      <c r="Q59" s="377">
        <v>214</v>
      </c>
      <c r="R59" s="200" t="s">
        <v>45</v>
      </c>
      <c r="S59" s="377">
        <v>1132.93</v>
      </c>
      <c r="T59" s="377">
        <v>55.51</v>
      </c>
      <c r="U59" s="377">
        <v>1077.42</v>
      </c>
      <c r="V59" s="175"/>
    </row>
    <row r="60" spans="1:22">
      <c r="A60" s="422" t="s">
        <v>4</v>
      </c>
      <c r="B60" s="422" t="s">
        <v>37</v>
      </c>
      <c r="C60" s="422" t="s">
        <v>21</v>
      </c>
      <c r="D60" s="409" t="s">
        <v>1577</v>
      </c>
      <c r="E60" s="409" t="s">
        <v>117</v>
      </c>
      <c r="F60" s="422" t="s">
        <v>1550</v>
      </c>
      <c r="G60" s="422" t="s">
        <v>1551</v>
      </c>
      <c r="H60" s="424">
        <v>3</v>
      </c>
      <c r="I60" s="424">
        <v>4</v>
      </c>
      <c r="J60" s="424">
        <v>41</v>
      </c>
      <c r="K60" s="424">
        <v>181</v>
      </c>
      <c r="L60" s="424">
        <v>71</v>
      </c>
      <c r="M60" s="422">
        <v>110</v>
      </c>
      <c r="N60" s="424"/>
      <c r="O60" s="377">
        <v>1</v>
      </c>
      <c r="P60" s="377">
        <v>7</v>
      </c>
      <c r="Q60" s="377" t="s">
        <v>2984</v>
      </c>
      <c r="R60" s="200" t="s">
        <v>45</v>
      </c>
      <c r="S60" s="377" t="s">
        <v>2984</v>
      </c>
      <c r="T60" s="377" t="s">
        <v>2984</v>
      </c>
      <c r="U60" s="377" t="s">
        <v>2984</v>
      </c>
      <c r="V60" s="175" t="s">
        <v>2985</v>
      </c>
    </row>
    <row r="61" spans="1:22">
      <c r="A61" s="422" t="s">
        <v>4</v>
      </c>
      <c r="B61" s="422" t="s">
        <v>1024</v>
      </c>
      <c r="C61" s="422" t="s">
        <v>56</v>
      </c>
      <c r="D61" s="409" t="s">
        <v>1112</v>
      </c>
      <c r="E61" s="409" t="s">
        <v>117</v>
      </c>
      <c r="F61" s="422" t="s">
        <v>1182</v>
      </c>
      <c r="G61" s="422" t="s">
        <v>1183</v>
      </c>
      <c r="H61" s="424">
        <v>130.33333333333334</v>
      </c>
      <c r="I61" s="424">
        <v>6495.666666666667</v>
      </c>
      <c r="J61" s="424">
        <v>6495.666666666667</v>
      </c>
      <c r="K61" s="424">
        <v>1183.8766900000001</v>
      </c>
      <c r="L61" s="424">
        <v>1183.8766900000001</v>
      </c>
      <c r="M61" s="422">
        <v>0</v>
      </c>
      <c r="N61" s="422"/>
      <c r="O61" s="377">
        <v>106</v>
      </c>
      <c r="P61" s="377">
        <v>3848</v>
      </c>
      <c r="Q61" s="377">
        <v>3848</v>
      </c>
      <c r="R61" s="679" t="s">
        <v>29</v>
      </c>
      <c r="S61" s="377">
        <v>233.9</v>
      </c>
      <c r="T61" s="377">
        <v>233.9</v>
      </c>
      <c r="U61" s="377">
        <v>0</v>
      </c>
      <c r="V61" s="175"/>
    </row>
    <row r="62" spans="1:22">
      <c r="A62" s="422" t="s">
        <v>4</v>
      </c>
      <c r="B62" s="422" t="s">
        <v>1024</v>
      </c>
      <c r="C62" s="422" t="s">
        <v>56</v>
      </c>
      <c r="D62" s="409" t="s">
        <v>1112</v>
      </c>
      <c r="E62" s="409" t="s">
        <v>117</v>
      </c>
      <c r="F62" s="422" t="s">
        <v>1185</v>
      </c>
      <c r="G62" s="422" t="s">
        <v>697</v>
      </c>
      <c r="H62" s="424">
        <v>197</v>
      </c>
      <c r="I62" s="424">
        <v>10838.333333333334</v>
      </c>
      <c r="J62" s="424">
        <v>10838.333333333334</v>
      </c>
      <c r="K62" s="424">
        <v>714.51245000000017</v>
      </c>
      <c r="L62" s="424">
        <v>714.51245000000017</v>
      </c>
      <c r="M62" s="422">
        <v>0</v>
      </c>
      <c r="N62" s="422"/>
      <c r="O62" s="377">
        <v>219</v>
      </c>
      <c r="P62" s="377">
        <v>13895</v>
      </c>
      <c r="Q62" s="377">
        <v>13895</v>
      </c>
      <c r="R62" s="679" t="s">
        <v>45</v>
      </c>
      <c r="S62" s="377">
        <v>740</v>
      </c>
      <c r="T62" s="377">
        <v>740</v>
      </c>
      <c r="U62" s="377">
        <v>0</v>
      </c>
      <c r="V62" s="175"/>
    </row>
    <row r="63" spans="1:22">
      <c r="A63" s="422" t="s">
        <v>4</v>
      </c>
      <c r="B63" s="422" t="s">
        <v>1024</v>
      </c>
      <c r="C63" s="422" t="s">
        <v>56</v>
      </c>
      <c r="D63" s="409" t="s">
        <v>1112</v>
      </c>
      <c r="E63" s="409" t="s">
        <v>117</v>
      </c>
      <c r="F63" s="422" t="s">
        <v>1186</v>
      </c>
      <c r="G63" s="422" t="s">
        <v>697</v>
      </c>
      <c r="H63" s="424">
        <v>223</v>
      </c>
      <c r="I63" s="424">
        <v>2569</v>
      </c>
      <c r="J63" s="424">
        <v>2569</v>
      </c>
      <c r="K63" s="424">
        <v>147.20008666666666</v>
      </c>
      <c r="L63" s="424">
        <v>147.20008666666666</v>
      </c>
      <c r="M63" s="422">
        <v>0</v>
      </c>
      <c r="N63" s="422"/>
      <c r="O63" s="377">
        <v>148</v>
      </c>
      <c r="P63" s="377">
        <v>953</v>
      </c>
      <c r="Q63" s="377">
        <v>953</v>
      </c>
      <c r="R63" s="679" t="s">
        <v>29</v>
      </c>
      <c r="S63" s="377">
        <v>61.1</v>
      </c>
      <c r="T63" s="377">
        <v>61.1</v>
      </c>
      <c r="U63" s="377">
        <v>0</v>
      </c>
      <c r="V63" s="175"/>
    </row>
    <row r="64" spans="1:22">
      <c r="A64" s="422" t="s">
        <v>4</v>
      </c>
      <c r="B64" s="422" t="s">
        <v>1024</v>
      </c>
      <c r="C64" s="422" t="s">
        <v>56</v>
      </c>
      <c r="D64" s="409" t="s">
        <v>1112</v>
      </c>
      <c r="E64" s="409" t="s">
        <v>117</v>
      </c>
      <c r="F64" s="422" t="s">
        <v>1187</v>
      </c>
      <c r="G64" s="422" t="s">
        <v>1188</v>
      </c>
      <c r="H64" s="424">
        <v>229</v>
      </c>
      <c r="I64" s="424">
        <v>3813.6666666666665</v>
      </c>
      <c r="J64" s="424">
        <v>3813.6666666666665</v>
      </c>
      <c r="K64" s="424">
        <v>838.5597233333333</v>
      </c>
      <c r="L64" s="424">
        <v>838.5597233333333</v>
      </c>
      <c r="M64" s="422">
        <v>0</v>
      </c>
      <c r="N64" s="422"/>
      <c r="O64" s="377">
        <v>151</v>
      </c>
      <c r="P64" s="377">
        <v>1619</v>
      </c>
      <c r="Q64" s="377">
        <v>1619</v>
      </c>
      <c r="R64" s="679" t="s">
        <v>45</v>
      </c>
      <c r="S64" s="377">
        <v>247.3</v>
      </c>
      <c r="T64" s="377">
        <v>247.3</v>
      </c>
      <c r="U64" s="377">
        <v>0</v>
      </c>
      <c r="V64" s="175"/>
    </row>
    <row r="65" spans="1:22">
      <c r="A65" s="422" t="s">
        <v>4</v>
      </c>
      <c r="B65" s="422" t="s">
        <v>1024</v>
      </c>
      <c r="C65" s="422" t="s">
        <v>56</v>
      </c>
      <c r="D65" s="409" t="s">
        <v>1112</v>
      </c>
      <c r="E65" s="409" t="s">
        <v>117</v>
      </c>
      <c r="F65" s="422" t="s">
        <v>1189</v>
      </c>
      <c r="G65" s="422" t="s">
        <v>697</v>
      </c>
      <c r="H65" s="424">
        <v>271.33333333333331</v>
      </c>
      <c r="I65" s="424">
        <v>12100</v>
      </c>
      <c r="J65" s="424">
        <v>12100</v>
      </c>
      <c r="K65" s="424">
        <v>552.21045666666669</v>
      </c>
      <c r="L65" s="424">
        <v>552.21045666666669</v>
      </c>
      <c r="M65" s="422">
        <v>0</v>
      </c>
      <c r="N65" s="422"/>
      <c r="O65" s="377">
        <v>223</v>
      </c>
      <c r="P65" s="377">
        <v>8424</v>
      </c>
      <c r="Q65" s="377">
        <v>8424</v>
      </c>
      <c r="R65" s="679" t="s">
        <v>45</v>
      </c>
      <c r="S65" s="377">
        <v>408.4</v>
      </c>
      <c r="T65" s="377">
        <v>408.4</v>
      </c>
      <c r="U65" s="377">
        <v>0</v>
      </c>
      <c r="V65" s="175"/>
    </row>
    <row r="66" spans="1:22">
      <c r="A66" s="422" t="s">
        <v>4</v>
      </c>
      <c r="B66" s="422" t="s">
        <v>1024</v>
      </c>
      <c r="C66" s="422" t="s">
        <v>56</v>
      </c>
      <c r="D66" s="409" t="s">
        <v>1112</v>
      </c>
      <c r="E66" s="409" t="s">
        <v>117</v>
      </c>
      <c r="F66" s="422" t="s">
        <v>1190</v>
      </c>
      <c r="G66" s="422" t="s">
        <v>1191</v>
      </c>
      <c r="H66" s="424">
        <v>4</v>
      </c>
      <c r="I66" s="424">
        <v>78.5</v>
      </c>
      <c r="J66" s="424">
        <v>78.5</v>
      </c>
      <c r="K66" s="424">
        <v>6.1238999999999999</v>
      </c>
      <c r="L66" s="424">
        <v>6.1238999999999999</v>
      </c>
      <c r="M66" s="422">
        <v>0</v>
      </c>
      <c r="N66" s="422"/>
      <c r="O66" s="377">
        <v>2</v>
      </c>
      <c r="P66" s="377">
        <v>12</v>
      </c>
      <c r="Q66" s="377">
        <v>12</v>
      </c>
      <c r="R66" s="679" t="s">
        <v>29</v>
      </c>
      <c r="S66" s="377">
        <v>0.5</v>
      </c>
      <c r="T66" s="377">
        <v>0.5</v>
      </c>
      <c r="U66" s="377">
        <v>0</v>
      </c>
      <c r="V66" s="175"/>
    </row>
    <row r="67" spans="1:22">
      <c r="A67" s="422" t="s">
        <v>4</v>
      </c>
      <c r="B67" s="422" t="s">
        <v>1024</v>
      </c>
      <c r="C67" s="422" t="s">
        <v>56</v>
      </c>
      <c r="D67" s="409" t="s">
        <v>1112</v>
      </c>
      <c r="E67" s="409" t="s">
        <v>117</v>
      </c>
      <c r="F67" s="422" t="s">
        <v>1192</v>
      </c>
      <c r="G67" s="422" t="s">
        <v>1193</v>
      </c>
      <c r="H67" s="424">
        <v>12</v>
      </c>
      <c r="I67" s="424">
        <v>584.33333333333337</v>
      </c>
      <c r="J67" s="424">
        <v>584.33333333333337</v>
      </c>
      <c r="K67" s="424">
        <v>38.32904666666667</v>
      </c>
      <c r="L67" s="424">
        <v>38.32904666666667</v>
      </c>
      <c r="M67" s="422">
        <v>0</v>
      </c>
      <c r="N67" s="422"/>
      <c r="O67" s="377">
        <v>10</v>
      </c>
      <c r="P67" s="377">
        <v>307</v>
      </c>
      <c r="Q67" s="377">
        <v>307</v>
      </c>
      <c r="R67" s="679" t="s">
        <v>29</v>
      </c>
      <c r="S67" s="377">
        <v>15.6</v>
      </c>
      <c r="T67" s="377">
        <v>15.6</v>
      </c>
      <c r="U67" s="377">
        <v>0</v>
      </c>
      <c r="V67" s="175"/>
    </row>
    <row r="68" spans="1:22">
      <c r="A68" s="422" t="s">
        <v>4</v>
      </c>
      <c r="B68" s="422" t="s">
        <v>1024</v>
      </c>
      <c r="C68" s="422" t="s">
        <v>56</v>
      </c>
      <c r="D68" s="409" t="s">
        <v>1112</v>
      </c>
      <c r="E68" s="409" t="s">
        <v>117</v>
      </c>
      <c r="F68" s="422" t="s">
        <v>1194</v>
      </c>
      <c r="G68" s="422" t="s">
        <v>697</v>
      </c>
      <c r="H68" s="424">
        <v>129.66666666666666</v>
      </c>
      <c r="I68" s="424">
        <v>1689.3333333333333</v>
      </c>
      <c r="J68" s="424">
        <v>1689.3333333333333</v>
      </c>
      <c r="K68" s="424">
        <v>91.510896666666667</v>
      </c>
      <c r="L68" s="424">
        <v>91.510896666666667</v>
      </c>
      <c r="M68" s="422">
        <v>0</v>
      </c>
      <c r="N68" s="422"/>
      <c r="O68" s="377">
        <v>62</v>
      </c>
      <c r="P68" s="377">
        <v>259</v>
      </c>
      <c r="Q68" s="377">
        <v>259</v>
      </c>
      <c r="R68" s="679" t="s">
        <v>29</v>
      </c>
      <c r="S68" s="377">
        <v>18.399999999999999</v>
      </c>
      <c r="T68" s="377">
        <v>18.399999999999999</v>
      </c>
      <c r="U68" s="377">
        <v>0</v>
      </c>
      <c r="V68" s="175"/>
    </row>
    <row r="69" spans="1:22">
      <c r="A69" s="422" t="s">
        <v>4</v>
      </c>
      <c r="B69" s="422" t="s">
        <v>1024</v>
      </c>
      <c r="C69" s="422" t="s">
        <v>56</v>
      </c>
      <c r="D69" s="409" t="s">
        <v>1112</v>
      </c>
      <c r="E69" s="409" t="s">
        <v>117</v>
      </c>
      <c r="F69" s="422" t="s">
        <v>1195</v>
      </c>
      <c r="G69" s="422" t="s">
        <v>1193</v>
      </c>
      <c r="H69" s="424">
        <v>43.666666666666664</v>
      </c>
      <c r="I69" s="424">
        <v>664.66666666666663</v>
      </c>
      <c r="J69" s="424">
        <v>664.66666666666663</v>
      </c>
      <c r="K69" s="424">
        <v>78.637893333333324</v>
      </c>
      <c r="L69" s="424">
        <v>78.637893333333324</v>
      </c>
      <c r="M69" s="422">
        <v>0</v>
      </c>
      <c r="N69" s="422" t="s">
        <v>1196</v>
      </c>
      <c r="O69" s="377">
        <v>13</v>
      </c>
      <c r="P69" s="377">
        <v>81</v>
      </c>
      <c r="Q69" s="377">
        <v>81</v>
      </c>
      <c r="R69" s="679" t="s">
        <v>29</v>
      </c>
      <c r="S69" s="377">
        <v>6.9</v>
      </c>
      <c r="T69" s="377">
        <v>6.9</v>
      </c>
      <c r="U69" s="377">
        <v>0</v>
      </c>
      <c r="V69" s="175"/>
    </row>
    <row r="70" spans="1:22">
      <c r="A70" s="422" t="s">
        <v>4</v>
      </c>
      <c r="B70" s="422" t="s">
        <v>1024</v>
      </c>
      <c r="C70" s="422" t="s">
        <v>56</v>
      </c>
      <c r="D70" s="409" t="s">
        <v>1112</v>
      </c>
      <c r="E70" s="409" t="s">
        <v>117</v>
      </c>
      <c r="F70" s="422" t="s">
        <v>1197</v>
      </c>
      <c r="G70" s="422" t="s">
        <v>697</v>
      </c>
      <c r="H70" s="424">
        <v>128.66666666666666</v>
      </c>
      <c r="I70" s="424">
        <v>17840.333333333332</v>
      </c>
      <c r="J70" s="424">
        <v>17840.333333333332</v>
      </c>
      <c r="K70" s="424">
        <v>4491.9042466666679</v>
      </c>
      <c r="L70" s="424">
        <v>4491.9042466666679</v>
      </c>
      <c r="M70" s="422">
        <v>0</v>
      </c>
      <c r="N70" s="422"/>
      <c r="O70" s="377">
        <v>117</v>
      </c>
      <c r="P70" s="377">
        <v>17189</v>
      </c>
      <c r="Q70" s="377">
        <v>17189</v>
      </c>
      <c r="R70" s="679" t="s">
        <v>45</v>
      </c>
      <c r="S70" s="377">
        <v>3652.1</v>
      </c>
      <c r="T70" s="377">
        <v>3652.1</v>
      </c>
      <c r="U70" s="377">
        <v>0</v>
      </c>
      <c r="V70" s="175"/>
    </row>
    <row r="71" spans="1:22">
      <c r="A71" s="422" t="s">
        <v>4</v>
      </c>
      <c r="B71" s="422" t="s">
        <v>1024</v>
      </c>
      <c r="C71" s="422" t="s">
        <v>56</v>
      </c>
      <c r="D71" s="409" t="s">
        <v>1112</v>
      </c>
      <c r="E71" s="409" t="s">
        <v>117</v>
      </c>
      <c r="F71" s="422" t="s">
        <v>1198</v>
      </c>
      <c r="G71" s="422" t="s">
        <v>565</v>
      </c>
      <c r="H71" s="424">
        <v>50.666666666666664</v>
      </c>
      <c r="I71" s="424">
        <v>4116.333333333333</v>
      </c>
      <c r="J71" s="424">
        <v>4116.333333333333</v>
      </c>
      <c r="K71" s="424">
        <v>262.22973333333334</v>
      </c>
      <c r="L71" s="424">
        <v>262.22973333333334</v>
      </c>
      <c r="M71" s="422">
        <v>0</v>
      </c>
      <c r="N71" s="422"/>
      <c r="O71" s="377">
        <v>42</v>
      </c>
      <c r="P71" s="377">
        <v>3519</v>
      </c>
      <c r="Q71" s="377">
        <v>3519</v>
      </c>
      <c r="R71" s="679" t="s">
        <v>45</v>
      </c>
      <c r="S71" s="377">
        <v>193.8</v>
      </c>
      <c r="T71" s="377">
        <v>193.8</v>
      </c>
      <c r="U71" s="377">
        <v>0</v>
      </c>
      <c r="V71" s="175"/>
    </row>
    <row r="72" spans="1:22">
      <c r="A72" s="422" t="s">
        <v>4</v>
      </c>
      <c r="B72" s="422" t="s">
        <v>1024</v>
      </c>
      <c r="C72" s="422" t="s">
        <v>56</v>
      </c>
      <c r="D72" s="409" t="s">
        <v>1112</v>
      </c>
      <c r="E72" s="409" t="s">
        <v>117</v>
      </c>
      <c r="F72" s="422" t="s">
        <v>1199</v>
      </c>
      <c r="G72" s="422" t="s">
        <v>1200</v>
      </c>
      <c r="H72" s="424">
        <v>51.333333333333336</v>
      </c>
      <c r="I72" s="424">
        <v>842.33333333333337</v>
      </c>
      <c r="J72" s="424">
        <v>842.33333333333337</v>
      </c>
      <c r="K72" s="424">
        <v>122.87855</v>
      </c>
      <c r="L72" s="424">
        <v>122.87855</v>
      </c>
      <c r="M72" s="422">
        <v>0</v>
      </c>
      <c r="N72" s="422"/>
      <c r="O72" s="377">
        <v>42</v>
      </c>
      <c r="P72" s="377">
        <v>925</v>
      </c>
      <c r="Q72" s="377">
        <v>925</v>
      </c>
      <c r="R72" s="679" t="s">
        <v>29</v>
      </c>
      <c r="S72" s="377">
        <v>120.8</v>
      </c>
      <c r="T72" s="377">
        <v>120.8</v>
      </c>
      <c r="U72" s="377">
        <v>0</v>
      </c>
      <c r="V72" s="175"/>
    </row>
    <row r="73" spans="1:22">
      <c r="A73" s="422" t="s">
        <v>4</v>
      </c>
      <c r="B73" s="422" t="s">
        <v>1024</v>
      </c>
      <c r="C73" s="422" t="s">
        <v>56</v>
      </c>
      <c r="D73" s="409" t="s">
        <v>1112</v>
      </c>
      <c r="E73" s="409" t="s">
        <v>117</v>
      </c>
      <c r="F73" s="422" t="s">
        <v>1201</v>
      </c>
      <c r="G73" s="422" t="s">
        <v>690</v>
      </c>
      <c r="H73" s="424">
        <v>104.66666666666667</v>
      </c>
      <c r="I73" s="424">
        <v>9381</v>
      </c>
      <c r="J73" s="424">
        <v>9381</v>
      </c>
      <c r="K73" s="424">
        <v>14268.453843333335</v>
      </c>
      <c r="L73" s="424">
        <v>14268.453843333335</v>
      </c>
      <c r="M73" s="422">
        <v>0</v>
      </c>
      <c r="N73" s="422"/>
      <c r="O73" s="377">
        <v>101</v>
      </c>
      <c r="P73" s="377">
        <v>6977</v>
      </c>
      <c r="Q73" s="377">
        <v>6977</v>
      </c>
      <c r="R73" s="679" t="s">
        <v>45</v>
      </c>
      <c r="S73" s="377">
        <v>12871.7</v>
      </c>
      <c r="T73" s="377">
        <v>12871.7</v>
      </c>
      <c r="U73" s="377">
        <v>0</v>
      </c>
      <c r="V73" s="175"/>
    </row>
    <row r="74" spans="1:22">
      <c r="A74" s="422" t="s">
        <v>4</v>
      </c>
      <c r="B74" s="422" t="s">
        <v>1024</v>
      </c>
      <c r="C74" s="422" t="s">
        <v>56</v>
      </c>
      <c r="D74" s="409" t="s">
        <v>1112</v>
      </c>
      <c r="E74" s="409" t="s">
        <v>117</v>
      </c>
      <c r="F74" s="422" t="s">
        <v>1202</v>
      </c>
      <c r="G74" s="422" t="s">
        <v>697</v>
      </c>
      <c r="H74" s="424">
        <v>17.666666666666668</v>
      </c>
      <c r="I74" s="424">
        <v>342.33333333333331</v>
      </c>
      <c r="J74" s="424">
        <v>342.33333333333331</v>
      </c>
      <c r="K74" s="424">
        <v>6.6419066666666664</v>
      </c>
      <c r="L74" s="424">
        <v>6.6419066666666664</v>
      </c>
      <c r="M74" s="422">
        <v>0</v>
      </c>
      <c r="N74" s="422"/>
      <c r="O74" s="377">
        <v>22</v>
      </c>
      <c r="P74" s="377">
        <v>427</v>
      </c>
      <c r="Q74" s="377">
        <v>427</v>
      </c>
      <c r="R74" s="679" t="s">
        <v>29</v>
      </c>
      <c r="S74" s="377">
        <v>8.1</v>
      </c>
      <c r="T74" s="377">
        <v>8.1</v>
      </c>
      <c r="U74" s="377">
        <v>0</v>
      </c>
      <c r="V74" s="175"/>
    </row>
    <row r="75" spans="1:22">
      <c r="A75" s="422" t="s">
        <v>4</v>
      </c>
      <c r="B75" s="422" t="s">
        <v>1024</v>
      </c>
      <c r="C75" s="422" t="s">
        <v>56</v>
      </c>
      <c r="D75" s="409" t="s">
        <v>1117</v>
      </c>
      <c r="E75" s="409" t="s">
        <v>117</v>
      </c>
      <c r="F75" s="422" t="s">
        <v>1197</v>
      </c>
      <c r="G75" s="422" t="s">
        <v>697</v>
      </c>
      <c r="H75" s="424">
        <v>6.666666666666667</v>
      </c>
      <c r="I75" s="424">
        <v>27.333333333333332</v>
      </c>
      <c r="J75" s="424">
        <v>84.666666666666671</v>
      </c>
      <c r="K75" s="424">
        <v>17.404216666666663</v>
      </c>
      <c r="L75" s="424">
        <v>17.404216666666663</v>
      </c>
      <c r="M75" s="422">
        <v>0</v>
      </c>
      <c r="N75" s="422"/>
      <c r="O75" s="377">
        <v>10</v>
      </c>
      <c r="P75" s="377">
        <v>92</v>
      </c>
      <c r="Q75" s="377">
        <v>200</v>
      </c>
      <c r="R75" s="679" t="s">
        <v>29</v>
      </c>
      <c r="S75" s="377">
        <v>58.2</v>
      </c>
      <c r="T75" s="377">
        <v>58.2</v>
      </c>
      <c r="U75" s="377">
        <v>0</v>
      </c>
      <c r="V75" s="175"/>
    </row>
    <row r="76" spans="1:22">
      <c r="A76" s="422" t="s">
        <v>4</v>
      </c>
      <c r="B76" s="422" t="s">
        <v>1024</v>
      </c>
      <c r="C76" s="422" t="s">
        <v>56</v>
      </c>
      <c r="D76" s="409" t="s">
        <v>1117</v>
      </c>
      <c r="E76" s="409" t="s">
        <v>117</v>
      </c>
      <c r="F76" s="422" t="s">
        <v>1198</v>
      </c>
      <c r="G76" s="422" t="s">
        <v>565</v>
      </c>
      <c r="H76" s="424">
        <v>15.666666666666666</v>
      </c>
      <c r="I76" s="424">
        <v>165</v>
      </c>
      <c r="J76" s="424">
        <v>650.66666666666663</v>
      </c>
      <c r="K76" s="424">
        <v>66.955853333333337</v>
      </c>
      <c r="L76" s="424">
        <v>66.955853333333337</v>
      </c>
      <c r="M76" s="422">
        <v>0</v>
      </c>
      <c r="N76" s="422"/>
      <c r="O76" s="377">
        <v>11</v>
      </c>
      <c r="P76" s="377">
        <v>120</v>
      </c>
      <c r="Q76" s="377">
        <v>508</v>
      </c>
      <c r="R76" s="679" t="s">
        <v>45</v>
      </c>
      <c r="S76" s="377">
        <v>55.5</v>
      </c>
      <c r="T76" s="377">
        <v>55.5</v>
      </c>
      <c r="U76" s="377">
        <v>0</v>
      </c>
      <c r="V76" s="175"/>
    </row>
    <row r="77" spans="1:22">
      <c r="A77" s="422" t="s">
        <v>4</v>
      </c>
      <c r="B77" s="422" t="s">
        <v>1024</v>
      </c>
      <c r="C77" s="422" t="s">
        <v>56</v>
      </c>
      <c r="D77" s="409" t="s">
        <v>1117</v>
      </c>
      <c r="E77" s="409" t="s">
        <v>117</v>
      </c>
      <c r="F77" s="422" t="s">
        <v>1199</v>
      </c>
      <c r="G77" s="422" t="s">
        <v>1200</v>
      </c>
      <c r="H77" s="424">
        <v>11</v>
      </c>
      <c r="I77" s="424">
        <v>56.333333333333336</v>
      </c>
      <c r="J77" s="424">
        <v>206</v>
      </c>
      <c r="K77" s="424">
        <v>37.455289999999998</v>
      </c>
      <c r="L77" s="424">
        <v>37.455289999999998</v>
      </c>
      <c r="M77" s="422">
        <v>0</v>
      </c>
      <c r="N77" s="422"/>
      <c r="O77" s="377">
        <v>10</v>
      </c>
      <c r="P77" s="377">
        <v>54</v>
      </c>
      <c r="Q77" s="377">
        <v>179</v>
      </c>
      <c r="R77" s="679" t="s">
        <v>45</v>
      </c>
      <c r="S77" s="377">
        <v>31</v>
      </c>
      <c r="T77" s="377">
        <v>31</v>
      </c>
      <c r="U77" s="377">
        <v>0</v>
      </c>
      <c r="V77" s="175"/>
    </row>
    <row r="78" spans="1:22">
      <c r="A78" s="422" t="s">
        <v>4</v>
      </c>
      <c r="B78" s="422" t="s">
        <v>1024</v>
      </c>
      <c r="C78" s="422" t="s">
        <v>56</v>
      </c>
      <c r="D78" s="409" t="s">
        <v>1114</v>
      </c>
      <c r="E78" s="409" t="s">
        <v>117</v>
      </c>
      <c r="F78" s="422" t="s">
        <v>1185</v>
      </c>
      <c r="G78" s="422" t="s">
        <v>697</v>
      </c>
      <c r="H78" s="424">
        <v>39.333333333333336</v>
      </c>
      <c r="I78" s="424">
        <v>156</v>
      </c>
      <c r="J78" s="424">
        <v>156</v>
      </c>
      <c r="K78" s="424">
        <v>3.555096666666667</v>
      </c>
      <c r="L78" s="424">
        <v>3.555096666666667</v>
      </c>
      <c r="M78" s="422">
        <v>0</v>
      </c>
      <c r="N78" s="422"/>
      <c r="O78" s="377">
        <v>60</v>
      </c>
      <c r="P78" s="377">
        <v>236</v>
      </c>
      <c r="Q78" s="377">
        <v>236</v>
      </c>
      <c r="R78" s="679" t="s">
        <v>29</v>
      </c>
      <c r="S78" s="377">
        <v>36.9</v>
      </c>
      <c r="T78" s="377">
        <v>36.9</v>
      </c>
      <c r="U78" s="377">
        <v>0</v>
      </c>
      <c r="V78" s="175"/>
    </row>
    <row r="79" spans="1:22">
      <c r="A79" s="422" t="s">
        <v>4</v>
      </c>
      <c r="B79" s="422" t="s">
        <v>1024</v>
      </c>
      <c r="C79" s="422" t="s">
        <v>56</v>
      </c>
      <c r="D79" s="409" t="s">
        <v>1114</v>
      </c>
      <c r="E79" s="409" t="s">
        <v>117</v>
      </c>
      <c r="F79" s="422" t="s">
        <v>1186</v>
      </c>
      <c r="G79" s="422" t="s">
        <v>697</v>
      </c>
      <c r="H79" s="424">
        <v>219.66666666666666</v>
      </c>
      <c r="I79" s="424">
        <v>4427.666666666667</v>
      </c>
      <c r="J79" s="424">
        <v>4427.666666666667</v>
      </c>
      <c r="K79" s="424">
        <v>144.69320999999999</v>
      </c>
      <c r="L79" s="424">
        <v>144.69320999999999</v>
      </c>
      <c r="M79" s="422">
        <v>0</v>
      </c>
      <c r="N79" s="422"/>
      <c r="O79" s="377">
        <v>201</v>
      </c>
      <c r="P79" s="377">
        <v>2916</v>
      </c>
      <c r="Q79" s="377">
        <v>2916</v>
      </c>
      <c r="R79" s="679" t="s">
        <v>45</v>
      </c>
      <c r="S79" s="377">
        <v>86</v>
      </c>
      <c r="T79" s="377">
        <v>86</v>
      </c>
      <c r="U79" s="377">
        <v>0</v>
      </c>
      <c r="V79" s="175"/>
    </row>
    <row r="80" spans="1:22">
      <c r="A80" s="422" t="s">
        <v>4</v>
      </c>
      <c r="B80" s="422" t="s">
        <v>1024</v>
      </c>
      <c r="C80" s="422" t="s">
        <v>56</v>
      </c>
      <c r="D80" s="409" t="s">
        <v>1114</v>
      </c>
      <c r="E80" s="409" t="s">
        <v>117</v>
      </c>
      <c r="F80" s="422" t="s">
        <v>1187</v>
      </c>
      <c r="G80" s="422" t="s">
        <v>1188</v>
      </c>
      <c r="H80" s="424">
        <v>84</v>
      </c>
      <c r="I80" s="424">
        <v>272.33333333333331</v>
      </c>
      <c r="J80" s="424">
        <v>272.33333333333331</v>
      </c>
      <c r="K80" s="424">
        <v>10.876813333333331</v>
      </c>
      <c r="L80" s="424">
        <v>10.876813333333331</v>
      </c>
      <c r="M80" s="422">
        <v>0</v>
      </c>
      <c r="N80" s="422"/>
      <c r="O80" s="377">
        <v>69</v>
      </c>
      <c r="P80" s="377">
        <v>177</v>
      </c>
      <c r="Q80" s="377">
        <v>177</v>
      </c>
      <c r="R80" s="679" t="s">
        <v>29</v>
      </c>
      <c r="S80" s="377">
        <v>7.3</v>
      </c>
      <c r="T80" s="377">
        <v>7.3</v>
      </c>
      <c r="U80" s="377">
        <v>0</v>
      </c>
      <c r="V80" s="175"/>
    </row>
    <row r="81" spans="1:22">
      <c r="A81" s="422" t="s">
        <v>4</v>
      </c>
      <c r="B81" s="422" t="s">
        <v>1024</v>
      </c>
      <c r="C81" s="422" t="s">
        <v>56</v>
      </c>
      <c r="D81" s="409" t="s">
        <v>1114</v>
      </c>
      <c r="E81" s="409" t="s">
        <v>117</v>
      </c>
      <c r="F81" s="422" t="s">
        <v>1189</v>
      </c>
      <c r="G81" s="422" t="s">
        <v>697</v>
      </c>
      <c r="H81" s="424">
        <v>219.66666666666666</v>
      </c>
      <c r="I81" s="424">
        <v>11821.333333333334</v>
      </c>
      <c r="J81" s="424">
        <v>11821.333333333334</v>
      </c>
      <c r="K81" s="424">
        <v>242.58022333333335</v>
      </c>
      <c r="L81" s="424">
        <v>242.58022333333335</v>
      </c>
      <c r="M81" s="422">
        <v>0</v>
      </c>
      <c r="N81" s="422"/>
      <c r="O81" s="377">
        <v>201</v>
      </c>
      <c r="P81" s="377">
        <v>9199</v>
      </c>
      <c r="Q81" s="377">
        <v>9199</v>
      </c>
      <c r="R81" s="679" t="s">
        <v>45</v>
      </c>
      <c r="S81" s="377">
        <v>185.5</v>
      </c>
      <c r="T81" s="377">
        <v>185.5</v>
      </c>
      <c r="U81" s="377">
        <v>0</v>
      </c>
      <c r="V81" s="175"/>
    </row>
    <row r="82" spans="1:22">
      <c r="A82" s="422" t="s">
        <v>4</v>
      </c>
      <c r="B82" s="422" t="s">
        <v>1024</v>
      </c>
      <c r="C82" s="422" t="s">
        <v>56</v>
      </c>
      <c r="D82" s="409" t="s">
        <v>1114</v>
      </c>
      <c r="E82" s="409" t="s">
        <v>117</v>
      </c>
      <c r="F82" s="422" t="s">
        <v>1203</v>
      </c>
      <c r="G82" s="422" t="s">
        <v>1188</v>
      </c>
      <c r="H82" s="424">
        <v>108.66666666666667</v>
      </c>
      <c r="I82" s="424">
        <v>1399</v>
      </c>
      <c r="J82" s="424">
        <v>1399</v>
      </c>
      <c r="K82" s="424">
        <v>127.4694333333333</v>
      </c>
      <c r="L82" s="424">
        <v>127.4694333333333</v>
      </c>
      <c r="M82" s="422">
        <v>0</v>
      </c>
      <c r="N82" s="422"/>
      <c r="O82" s="377">
        <v>108</v>
      </c>
      <c r="P82" s="377">
        <v>1389</v>
      </c>
      <c r="Q82" s="377">
        <v>1389</v>
      </c>
      <c r="R82" s="679" t="s">
        <v>45</v>
      </c>
      <c r="S82" s="377">
        <v>131.5</v>
      </c>
      <c r="T82" s="377">
        <v>131.5</v>
      </c>
      <c r="U82" s="377">
        <v>0</v>
      </c>
      <c r="V82" s="175"/>
    </row>
    <row r="83" spans="1:22">
      <c r="A83" s="422" t="s">
        <v>4</v>
      </c>
      <c r="B83" s="422" t="s">
        <v>1024</v>
      </c>
      <c r="C83" s="422" t="s">
        <v>56</v>
      </c>
      <c r="D83" s="409" t="s">
        <v>1114</v>
      </c>
      <c r="E83" s="409" t="s">
        <v>117</v>
      </c>
      <c r="F83" s="422" t="s">
        <v>1192</v>
      </c>
      <c r="G83" s="422" t="s">
        <v>1193</v>
      </c>
      <c r="H83" s="424">
        <v>94.666666666666671</v>
      </c>
      <c r="I83" s="424">
        <v>844</v>
      </c>
      <c r="J83" s="424">
        <v>844</v>
      </c>
      <c r="K83" s="424">
        <v>12.08893</v>
      </c>
      <c r="L83" s="424">
        <v>12.08893</v>
      </c>
      <c r="M83" s="422">
        <v>0</v>
      </c>
      <c r="N83" s="422"/>
      <c r="O83" s="377">
        <v>72</v>
      </c>
      <c r="P83" s="377">
        <v>706</v>
      </c>
      <c r="Q83" s="377">
        <v>706</v>
      </c>
      <c r="R83" s="679" t="s">
        <v>29</v>
      </c>
      <c r="S83" s="377">
        <v>6.1</v>
      </c>
      <c r="T83" s="377">
        <v>6.1</v>
      </c>
      <c r="U83" s="377">
        <v>0</v>
      </c>
      <c r="V83" s="175"/>
    </row>
    <row r="84" spans="1:22">
      <c r="A84" s="422" t="s">
        <v>4</v>
      </c>
      <c r="B84" s="422" t="s">
        <v>1024</v>
      </c>
      <c r="C84" s="422" t="s">
        <v>56</v>
      </c>
      <c r="D84" s="409" t="s">
        <v>1114</v>
      </c>
      <c r="E84" s="409" t="s">
        <v>117</v>
      </c>
      <c r="F84" s="422" t="s">
        <v>1194</v>
      </c>
      <c r="G84" s="422" t="s">
        <v>697</v>
      </c>
      <c r="H84" s="424">
        <v>226.66666666666666</v>
      </c>
      <c r="I84" s="424">
        <v>2927</v>
      </c>
      <c r="J84" s="424">
        <v>2927</v>
      </c>
      <c r="K84" s="424">
        <v>72.350656666666666</v>
      </c>
      <c r="L84" s="424">
        <v>72.350656666666666</v>
      </c>
      <c r="M84" s="422">
        <v>0</v>
      </c>
      <c r="N84" s="422"/>
      <c r="O84" s="377">
        <v>182</v>
      </c>
      <c r="P84" s="377">
        <v>1741</v>
      </c>
      <c r="Q84" s="377">
        <v>1741</v>
      </c>
      <c r="R84" s="679" t="s">
        <v>45</v>
      </c>
      <c r="S84" s="377">
        <v>41.6</v>
      </c>
      <c r="T84" s="377">
        <v>41.6</v>
      </c>
      <c r="U84" s="377">
        <v>0</v>
      </c>
      <c r="V84" s="175"/>
    </row>
    <row r="85" spans="1:22">
      <c r="A85" s="422" t="s">
        <v>4</v>
      </c>
      <c r="B85" s="422" t="s">
        <v>1024</v>
      </c>
      <c r="C85" s="422" t="s">
        <v>56</v>
      </c>
      <c r="D85" s="409" t="s">
        <v>1114</v>
      </c>
      <c r="E85" s="409" t="s">
        <v>117</v>
      </c>
      <c r="F85" s="422" t="s">
        <v>1197</v>
      </c>
      <c r="G85" s="422" t="s">
        <v>697</v>
      </c>
      <c r="H85" s="424">
        <v>69</v>
      </c>
      <c r="I85" s="424">
        <v>5637</v>
      </c>
      <c r="J85" s="424">
        <v>5637</v>
      </c>
      <c r="K85" s="424">
        <v>1249.0541033333334</v>
      </c>
      <c r="L85" s="424">
        <v>1249.0541033333334</v>
      </c>
      <c r="M85" s="422">
        <v>0</v>
      </c>
      <c r="N85" s="422"/>
      <c r="O85" s="377">
        <v>65</v>
      </c>
      <c r="P85" s="377">
        <v>3875</v>
      </c>
      <c r="Q85" s="377">
        <v>3875</v>
      </c>
      <c r="R85" s="679" t="s">
        <v>45</v>
      </c>
      <c r="S85" s="377">
        <v>1083.5</v>
      </c>
      <c r="T85" s="377">
        <v>1083.5</v>
      </c>
      <c r="U85" s="377">
        <v>0</v>
      </c>
      <c r="V85" s="175"/>
    </row>
    <row r="86" spans="1:22">
      <c r="A86" s="422" t="s">
        <v>4</v>
      </c>
      <c r="B86" s="422" t="s">
        <v>1024</v>
      </c>
      <c r="C86" s="422" t="s">
        <v>56</v>
      </c>
      <c r="D86" s="409" t="s">
        <v>1114</v>
      </c>
      <c r="E86" s="409" t="s">
        <v>117</v>
      </c>
      <c r="F86" s="422" t="s">
        <v>1198</v>
      </c>
      <c r="G86" s="422" t="s">
        <v>565</v>
      </c>
      <c r="H86" s="424">
        <v>51</v>
      </c>
      <c r="I86" s="424">
        <v>2984</v>
      </c>
      <c r="J86" s="424">
        <v>2984</v>
      </c>
      <c r="K86" s="424">
        <v>336.18127666666663</v>
      </c>
      <c r="L86" s="424">
        <v>336.18127666666663</v>
      </c>
      <c r="M86" s="422">
        <v>0</v>
      </c>
      <c r="N86" s="422"/>
      <c r="O86" s="377">
        <v>46</v>
      </c>
      <c r="P86" s="377">
        <v>1591</v>
      </c>
      <c r="Q86" s="377">
        <v>1591</v>
      </c>
      <c r="R86" s="679" t="s">
        <v>45</v>
      </c>
      <c r="S86" s="377">
        <v>237</v>
      </c>
      <c r="T86" s="377">
        <v>237</v>
      </c>
      <c r="U86" s="377">
        <v>0</v>
      </c>
      <c r="V86" s="175"/>
    </row>
    <row r="87" spans="1:22">
      <c r="A87" s="422" t="s">
        <v>4</v>
      </c>
      <c r="B87" s="422" t="s">
        <v>1024</v>
      </c>
      <c r="C87" s="422" t="s">
        <v>56</v>
      </c>
      <c r="D87" s="409" t="s">
        <v>1114</v>
      </c>
      <c r="E87" s="409" t="s">
        <v>117</v>
      </c>
      <c r="F87" s="422" t="s">
        <v>1199</v>
      </c>
      <c r="G87" s="422" t="s">
        <v>1200</v>
      </c>
      <c r="H87" s="424">
        <v>44.666666666666664</v>
      </c>
      <c r="I87" s="424">
        <v>2284</v>
      </c>
      <c r="J87" s="424">
        <v>2284</v>
      </c>
      <c r="K87" s="424">
        <v>413.89165333333329</v>
      </c>
      <c r="L87" s="424">
        <v>413.89165333333329</v>
      </c>
      <c r="M87" s="422">
        <v>0</v>
      </c>
      <c r="N87" s="422"/>
      <c r="O87" s="377">
        <v>50</v>
      </c>
      <c r="P87" s="377">
        <v>2267</v>
      </c>
      <c r="Q87" s="377">
        <v>2267</v>
      </c>
      <c r="R87" s="679" t="s">
        <v>45</v>
      </c>
      <c r="S87" s="377">
        <v>482.8</v>
      </c>
      <c r="T87" s="377">
        <v>482.8</v>
      </c>
      <c r="U87" s="377">
        <v>0</v>
      </c>
      <c r="V87" s="175"/>
    </row>
    <row r="88" spans="1:22">
      <c r="A88" s="422" t="s">
        <v>4</v>
      </c>
      <c r="B88" s="422" t="s">
        <v>1024</v>
      </c>
      <c r="C88" s="422" t="s">
        <v>56</v>
      </c>
      <c r="D88" s="409" t="s">
        <v>1114</v>
      </c>
      <c r="E88" s="409" t="s">
        <v>117</v>
      </c>
      <c r="F88" s="422" t="s">
        <v>1201</v>
      </c>
      <c r="G88" s="422" t="s">
        <v>690</v>
      </c>
      <c r="H88" s="424">
        <v>6.666666666666667</v>
      </c>
      <c r="I88" s="424">
        <v>999</v>
      </c>
      <c r="J88" s="424">
        <v>999</v>
      </c>
      <c r="K88" s="424">
        <v>846.54277000000002</v>
      </c>
      <c r="L88" s="424">
        <v>846.54277000000002</v>
      </c>
      <c r="M88" s="422">
        <v>0</v>
      </c>
      <c r="N88" s="422"/>
      <c r="O88" s="377">
        <v>6</v>
      </c>
      <c r="P88" s="377">
        <v>547</v>
      </c>
      <c r="Q88" s="377">
        <v>547</v>
      </c>
      <c r="R88" s="679" t="s">
        <v>45</v>
      </c>
      <c r="S88" s="377">
        <v>584.4</v>
      </c>
      <c r="T88" s="377">
        <v>584.4</v>
      </c>
      <c r="U88" s="377">
        <v>0</v>
      </c>
      <c r="V88" s="175"/>
    </row>
    <row r="89" spans="1:22">
      <c r="A89" s="422" t="s">
        <v>4</v>
      </c>
      <c r="B89" s="422" t="s">
        <v>1024</v>
      </c>
      <c r="C89" s="422" t="s">
        <v>56</v>
      </c>
      <c r="D89" s="409" t="s">
        <v>1114</v>
      </c>
      <c r="E89" s="409" t="s">
        <v>117</v>
      </c>
      <c r="F89" s="422" t="s">
        <v>1202</v>
      </c>
      <c r="G89" s="422" t="s">
        <v>697</v>
      </c>
      <c r="H89" s="424">
        <v>41.666666666666664</v>
      </c>
      <c r="I89" s="424">
        <v>795.66666666666663</v>
      </c>
      <c r="J89" s="424">
        <v>795.66666666666663</v>
      </c>
      <c r="K89" s="424">
        <v>19.229076666666664</v>
      </c>
      <c r="L89" s="424">
        <v>19.229076666666664</v>
      </c>
      <c r="M89" s="422">
        <v>0</v>
      </c>
      <c r="N89" s="422"/>
      <c r="O89" s="377">
        <v>32</v>
      </c>
      <c r="P89" s="377">
        <v>108</v>
      </c>
      <c r="Q89" s="377">
        <v>108</v>
      </c>
      <c r="R89" s="679" t="s">
        <v>29</v>
      </c>
      <c r="S89" s="377">
        <v>2.8</v>
      </c>
      <c r="T89" s="377">
        <v>2.8</v>
      </c>
      <c r="U89" s="377">
        <v>0</v>
      </c>
      <c r="V89" s="175"/>
    </row>
    <row r="90" spans="1:22">
      <c r="A90" s="422" t="s">
        <v>4</v>
      </c>
      <c r="B90" s="422" t="s">
        <v>1024</v>
      </c>
      <c r="C90" s="422" t="s">
        <v>56</v>
      </c>
      <c r="D90" s="409" t="s">
        <v>1107</v>
      </c>
      <c r="E90" s="409" t="s">
        <v>117</v>
      </c>
      <c r="F90" s="422" t="s">
        <v>1182</v>
      </c>
      <c r="G90" s="422" t="s">
        <v>1183</v>
      </c>
      <c r="H90" s="424">
        <v>55</v>
      </c>
      <c r="I90" s="424">
        <v>1637</v>
      </c>
      <c r="J90" s="424">
        <v>1637</v>
      </c>
      <c r="K90" s="424">
        <v>51.053426666666674</v>
      </c>
      <c r="L90" s="424">
        <v>51.053426666666674</v>
      </c>
      <c r="M90" s="422">
        <v>0</v>
      </c>
      <c r="N90" s="422"/>
      <c r="O90" s="377">
        <v>32</v>
      </c>
      <c r="P90" s="377">
        <v>1230</v>
      </c>
      <c r="Q90" s="377">
        <v>1230</v>
      </c>
      <c r="R90" s="679" t="s">
        <v>29</v>
      </c>
      <c r="S90" s="377">
        <v>67.2</v>
      </c>
      <c r="T90" s="377">
        <v>67.2</v>
      </c>
      <c r="U90" s="377">
        <v>0</v>
      </c>
      <c r="V90" s="175"/>
    </row>
    <row r="91" spans="1:22">
      <c r="A91" s="422" t="s">
        <v>4</v>
      </c>
      <c r="B91" s="422" t="s">
        <v>1024</v>
      </c>
      <c r="C91" s="422" t="s">
        <v>56</v>
      </c>
      <c r="D91" s="409" t="s">
        <v>1107</v>
      </c>
      <c r="E91" s="409" t="s">
        <v>117</v>
      </c>
      <c r="F91" s="422" t="s">
        <v>1185</v>
      </c>
      <c r="G91" s="422" t="s">
        <v>697</v>
      </c>
      <c r="H91" s="424">
        <v>415.66666666666669</v>
      </c>
      <c r="I91" s="424">
        <v>13166</v>
      </c>
      <c r="J91" s="424">
        <v>13166</v>
      </c>
      <c r="K91" s="424">
        <v>826.70798000000013</v>
      </c>
      <c r="L91" s="424">
        <v>826.70798000000013</v>
      </c>
      <c r="M91" s="422">
        <v>0</v>
      </c>
      <c r="N91" s="422"/>
      <c r="O91" s="377">
        <v>367</v>
      </c>
      <c r="P91" s="377">
        <v>12388</v>
      </c>
      <c r="Q91" s="377">
        <v>12388</v>
      </c>
      <c r="R91" s="679" t="s">
        <v>45</v>
      </c>
      <c r="S91" s="377">
        <v>728.6</v>
      </c>
      <c r="T91" s="377">
        <v>728.6</v>
      </c>
      <c r="U91" s="377">
        <v>0</v>
      </c>
      <c r="V91" s="175"/>
    </row>
    <row r="92" spans="1:22">
      <c r="A92" s="422" t="s">
        <v>4</v>
      </c>
      <c r="B92" s="422" t="s">
        <v>1024</v>
      </c>
      <c r="C92" s="422" t="s">
        <v>56</v>
      </c>
      <c r="D92" s="409" t="s">
        <v>1107</v>
      </c>
      <c r="E92" s="409" t="s">
        <v>117</v>
      </c>
      <c r="F92" s="422" t="s">
        <v>1186</v>
      </c>
      <c r="G92" s="422" t="s">
        <v>697</v>
      </c>
      <c r="H92" s="424">
        <v>539.33333333333337</v>
      </c>
      <c r="I92" s="424">
        <v>18111.666666666668</v>
      </c>
      <c r="J92" s="424">
        <v>18111.666666666668</v>
      </c>
      <c r="K92" s="424">
        <v>934.31875666666679</v>
      </c>
      <c r="L92" s="424">
        <v>934.31875666666679</v>
      </c>
      <c r="M92" s="422">
        <v>0</v>
      </c>
      <c r="N92" s="422"/>
      <c r="O92" s="377">
        <v>455</v>
      </c>
      <c r="P92" s="377">
        <v>13386</v>
      </c>
      <c r="Q92" s="377">
        <v>13386</v>
      </c>
      <c r="R92" s="679" t="s">
        <v>45</v>
      </c>
      <c r="S92" s="377">
        <v>740.2</v>
      </c>
      <c r="T92" s="377">
        <v>740.2</v>
      </c>
      <c r="U92" s="377">
        <v>0</v>
      </c>
      <c r="V92" s="175"/>
    </row>
    <row r="93" spans="1:22">
      <c r="A93" s="422" t="s">
        <v>4</v>
      </c>
      <c r="B93" s="422" t="s">
        <v>1024</v>
      </c>
      <c r="C93" s="422" t="s">
        <v>56</v>
      </c>
      <c r="D93" s="409" t="s">
        <v>1107</v>
      </c>
      <c r="E93" s="409" t="s">
        <v>117</v>
      </c>
      <c r="F93" s="422" t="s">
        <v>1187</v>
      </c>
      <c r="G93" s="422" t="s">
        <v>1188</v>
      </c>
      <c r="H93" s="424">
        <v>365</v>
      </c>
      <c r="I93" s="424">
        <v>3976.6666666666665</v>
      </c>
      <c r="J93" s="424">
        <v>3976.6666666666665</v>
      </c>
      <c r="K93" s="424">
        <v>308.16894333333329</v>
      </c>
      <c r="L93" s="424">
        <v>308.16894333333329</v>
      </c>
      <c r="M93" s="422">
        <v>0</v>
      </c>
      <c r="N93" s="422"/>
      <c r="O93" s="377">
        <v>253</v>
      </c>
      <c r="P93" s="377">
        <v>1718</v>
      </c>
      <c r="Q93" s="377">
        <v>1718</v>
      </c>
      <c r="R93" s="679" t="s">
        <v>29</v>
      </c>
      <c r="S93" s="377">
        <v>148.30000000000001</v>
      </c>
      <c r="T93" s="377">
        <v>148.30000000000001</v>
      </c>
      <c r="U93" s="377">
        <v>0</v>
      </c>
      <c r="V93" s="175"/>
    </row>
    <row r="94" spans="1:22">
      <c r="A94" s="422" t="s">
        <v>4</v>
      </c>
      <c r="B94" s="422" t="s">
        <v>1024</v>
      </c>
      <c r="C94" s="422" t="s">
        <v>56</v>
      </c>
      <c r="D94" s="409" t="s">
        <v>1107</v>
      </c>
      <c r="E94" s="409" t="s">
        <v>117</v>
      </c>
      <c r="F94" s="422" t="s">
        <v>1189</v>
      </c>
      <c r="G94" s="422" t="s">
        <v>697</v>
      </c>
      <c r="H94" s="424">
        <v>578</v>
      </c>
      <c r="I94" s="424">
        <v>44163.666666666664</v>
      </c>
      <c r="J94" s="424">
        <v>44163.666666666664</v>
      </c>
      <c r="K94" s="424">
        <v>1971.0839533333331</v>
      </c>
      <c r="L94" s="424">
        <v>1971.0839533333331</v>
      </c>
      <c r="M94" s="422">
        <v>0</v>
      </c>
      <c r="N94" s="422"/>
      <c r="O94" s="377">
        <v>527</v>
      </c>
      <c r="P94" s="377">
        <v>31069</v>
      </c>
      <c r="Q94" s="377">
        <v>31069</v>
      </c>
      <c r="R94" s="679" t="s">
        <v>45</v>
      </c>
      <c r="S94" s="377">
        <v>1536.4</v>
      </c>
      <c r="T94" s="377">
        <v>1536.4</v>
      </c>
      <c r="U94" s="377">
        <v>0</v>
      </c>
      <c r="V94" s="175"/>
    </row>
    <row r="95" spans="1:22">
      <c r="A95" s="422" t="s">
        <v>4</v>
      </c>
      <c r="B95" s="422" t="s">
        <v>1024</v>
      </c>
      <c r="C95" s="422" t="s">
        <v>56</v>
      </c>
      <c r="D95" s="409" t="s">
        <v>1107</v>
      </c>
      <c r="E95" s="409" t="s">
        <v>117</v>
      </c>
      <c r="F95" s="422" t="s">
        <v>1203</v>
      </c>
      <c r="G95" s="422" t="s">
        <v>1188</v>
      </c>
      <c r="H95" s="424">
        <v>1</v>
      </c>
      <c r="I95" s="424">
        <v>8</v>
      </c>
      <c r="J95" s="424">
        <v>8</v>
      </c>
      <c r="K95" s="424">
        <v>0.64534999999999987</v>
      </c>
      <c r="L95" s="424">
        <v>0.64534999999999987</v>
      </c>
      <c r="M95" s="422">
        <v>0</v>
      </c>
      <c r="N95" s="422"/>
      <c r="O95" s="377">
        <v>0</v>
      </c>
      <c r="P95" s="377">
        <v>0</v>
      </c>
      <c r="Q95" s="377">
        <v>0</v>
      </c>
      <c r="R95" s="679" t="s">
        <v>29</v>
      </c>
      <c r="S95" s="377">
        <v>0</v>
      </c>
      <c r="T95" s="377">
        <v>0</v>
      </c>
      <c r="U95" s="377">
        <v>0</v>
      </c>
      <c r="V95" s="175"/>
    </row>
    <row r="96" spans="1:22">
      <c r="A96" s="422" t="s">
        <v>4</v>
      </c>
      <c r="B96" s="422" t="s">
        <v>1024</v>
      </c>
      <c r="C96" s="422" t="s">
        <v>56</v>
      </c>
      <c r="D96" s="409" t="s">
        <v>1107</v>
      </c>
      <c r="E96" s="409" t="s">
        <v>117</v>
      </c>
      <c r="F96" s="422" t="s">
        <v>1190</v>
      </c>
      <c r="G96" s="422" t="s">
        <v>1191</v>
      </c>
      <c r="H96" s="424">
        <v>5.5</v>
      </c>
      <c r="I96" s="424">
        <v>114.5</v>
      </c>
      <c r="J96" s="424">
        <v>114.5</v>
      </c>
      <c r="K96" s="424">
        <v>0.77725999999999995</v>
      </c>
      <c r="L96" s="424">
        <v>0.77725999999999995</v>
      </c>
      <c r="M96" s="422">
        <v>0</v>
      </c>
      <c r="N96" s="422"/>
      <c r="O96" s="377">
        <v>0</v>
      </c>
      <c r="P96" s="377">
        <v>0</v>
      </c>
      <c r="Q96" s="377">
        <v>0</v>
      </c>
      <c r="R96" s="679" t="s">
        <v>29</v>
      </c>
      <c r="S96" s="377">
        <v>0</v>
      </c>
      <c r="T96" s="377">
        <v>0</v>
      </c>
      <c r="U96" s="377">
        <v>0</v>
      </c>
      <c r="V96" s="175"/>
    </row>
    <row r="97" spans="1:22">
      <c r="A97" s="422" t="s">
        <v>4</v>
      </c>
      <c r="B97" s="422" t="s">
        <v>1024</v>
      </c>
      <c r="C97" s="422" t="s">
        <v>56</v>
      </c>
      <c r="D97" s="409" t="s">
        <v>1107</v>
      </c>
      <c r="E97" s="409" t="s">
        <v>117</v>
      </c>
      <c r="F97" s="422" t="s">
        <v>1192</v>
      </c>
      <c r="G97" s="422" t="s">
        <v>1193</v>
      </c>
      <c r="H97" s="424">
        <v>1</v>
      </c>
      <c r="I97" s="424">
        <v>1</v>
      </c>
      <c r="J97" s="424">
        <v>1</v>
      </c>
      <c r="K97" s="424">
        <v>9.8000000000000014E-3</v>
      </c>
      <c r="L97" s="424">
        <v>9.8000000000000014E-3</v>
      </c>
      <c r="M97" s="422">
        <v>0</v>
      </c>
      <c r="N97" s="422"/>
      <c r="O97" s="377">
        <v>0</v>
      </c>
      <c r="P97" s="377">
        <v>0</v>
      </c>
      <c r="Q97" s="377">
        <v>0</v>
      </c>
      <c r="R97" s="679" t="s">
        <v>29</v>
      </c>
      <c r="S97" s="377">
        <v>0</v>
      </c>
      <c r="T97" s="377">
        <v>0</v>
      </c>
      <c r="U97" s="377">
        <v>0</v>
      </c>
      <c r="V97" s="175"/>
    </row>
    <row r="98" spans="1:22">
      <c r="A98" s="422" t="s">
        <v>4</v>
      </c>
      <c r="B98" s="422" t="s">
        <v>1024</v>
      </c>
      <c r="C98" s="422" t="s">
        <v>56</v>
      </c>
      <c r="D98" s="409" t="s">
        <v>1107</v>
      </c>
      <c r="E98" s="409" t="s">
        <v>117</v>
      </c>
      <c r="F98" s="422" t="s">
        <v>1194</v>
      </c>
      <c r="G98" s="422" t="s">
        <v>697</v>
      </c>
      <c r="H98" s="424">
        <v>466.66666666666669</v>
      </c>
      <c r="I98" s="424">
        <v>10032</v>
      </c>
      <c r="J98" s="424">
        <v>10032</v>
      </c>
      <c r="K98" s="424">
        <v>485.81733666666662</v>
      </c>
      <c r="L98" s="424">
        <v>485.81733666666662</v>
      </c>
      <c r="M98" s="422">
        <v>0</v>
      </c>
      <c r="N98" s="422"/>
      <c r="O98" s="377">
        <v>464</v>
      </c>
      <c r="P98" s="377">
        <v>9428</v>
      </c>
      <c r="Q98" s="377">
        <v>9428</v>
      </c>
      <c r="R98" s="679" t="s">
        <v>45</v>
      </c>
      <c r="S98" s="377">
        <v>506.4</v>
      </c>
      <c r="T98" s="377">
        <v>506.4</v>
      </c>
      <c r="U98" s="377">
        <v>0</v>
      </c>
      <c r="V98" s="175"/>
    </row>
    <row r="99" spans="1:22">
      <c r="A99" s="422" t="s">
        <v>4</v>
      </c>
      <c r="B99" s="422" t="s">
        <v>1024</v>
      </c>
      <c r="C99" s="422" t="s">
        <v>56</v>
      </c>
      <c r="D99" s="409" t="s">
        <v>1107</v>
      </c>
      <c r="E99" s="409" t="s">
        <v>117</v>
      </c>
      <c r="F99" s="422" t="s">
        <v>1197</v>
      </c>
      <c r="G99" s="422" t="s">
        <v>697</v>
      </c>
      <c r="H99" s="424">
        <v>458.66666666666669</v>
      </c>
      <c r="I99" s="424">
        <v>69927.333333333328</v>
      </c>
      <c r="J99" s="424">
        <v>69927.333333333328</v>
      </c>
      <c r="K99" s="424">
        <v>19431.704706666667</v>
      </c>
      <c r="L99" s="424">
        <v>19431.704706666667</v>
      </c>
      <c r="M99" s="422">
        <v>0</v>
      </c>
      <c r="N99" s="422"/>
      <c r="O99" s="377">
        <v>415</v>
      </c>
      <c r="P99" s="377">
        <v>61143</v>
      </c>
      <c r="Q99" s="377">
        <v>61143</v>
      </c>
      <c r="R99" s="679" t="s">
        <v>45</v>
      </c>
      <c r="S99" s="377">
        <v>16081.9</v>
      </c>
      <c r="T99" s="377">
        <v>16081.9</v>
      </c>
      <c r="U99" s="377">
        <v>0</v>
      </c>
      <c r="V99" s="175"/>
    </row>
    <row r="100" spans="1:22">
      <c r="A100" s="422" t="s">
        <v>4</v>
      </c>
      <c r="B100" s="422" t="s">
        <v>1024</v>
      </c>
      <c r="C100" s="422" t="s">
        <v>56</v>
      </c>
      <c r="D100" s="409" t="s">
        <v>1107</v>
      </c>
      <c r="E100" s="409" t="s">
        <v>117</v>
      </c>
      <c r="F100" s="422" t="s">
        <v>1198</v>
      </c>
      <c r="G100" s="422" t="s">
        <v>565</v>
      </c>
      <c r="H100" s="424">
        <v>172.33333333333334</v>
      </c>
      <c r="I100" s="424">
        <v>12202.666666666666</v>
      </c>
      <c r="J100" s="424">
        <v>12202.666666666666</v>
      </c>
      <c r="K100" s="424">
        <v>1139.9996899999996</v>
      </c>
      <c r="L100" s="424">
        <v>1139.9996899999996</v>
      </c>
      <c r="M100" s="422">
        <v>0</v>
      </c>
      <c r="N100" s="422"/>
      <c r="O100" s="377">
        <v>145</v>
      </c>
      <c r="P100" s="377">
        <v>9696</v>
      </c>
      <c r="Q100" s="377">
        <v>9696</v>
      </c>
      <c r="R100" s="679" t="s">
        <v>45</v>
      </c>
      <c r="S100" s="377">
        <v>856.1</v>
      </c>
      <c r="T100" s="377">
        <v>856.1</v>
      </c>
      <c r="U100" s="377">
        <v>0</v>
      </c>
      <c r="V100" s="175"/>
    </row>
    <row r="101" spans="1:22">
      <c r="A101" s="422" t="s">
        <v>4</v>
      </c>
      <c r="B101" s="422" t="s">
        <v>1024</v>
      </c>
      <c r="C101" s="422" t="s">
        <v>56</v>
      </c>
      <c r="D101" s="409" t="s">
        <v>1107</v>
      </c>
      <c r="E101" s="409" t="s">
        <v>117</v>
      </c>
      <c r="F101" s="422" t="s">
        <v>1199</v>
      </c>
      <c r="G101" s="422" t="s">
        <v>1200</v>
      </c>
      <c r="H101" s="424">
        <v>177.66666666666666</v>
      </c>
      <c r="I101" s="424">
        <v>3939</v>
      </c>
      <c r="J101" s="424">
        <v>3939</v>
      </c>
      <c r="K101" s="424">
        <v>716.35237999999993</v>
      </c>
      <c r="L101" s="424">
        <v>716.35237999999993</v>
      </c>
      <c r="M101" s="422">
        <v>0</v>
      </c>
      <c r="N101" s="422"/>
      <c r="O101" s="377">
        <v>163</v>
      </c>
      <c r="P101" s="377">
        <v>3978</v>
      </c>
      <c r="Q101" s="377">
        <v>3978</v>
      </c>
      <c r="R101" s="679" t="s">
        <v>45</v>
      </c>
      <c r="S101" s="377">
        <v>648.1</v>
      </c>
      <c r="T101" s="377">
        <v>648.1</v>
      </c>
      <c r="U101" s="377">
        <v>0</v>
      </c>
      <c r="V101" s="175"/>
    </row>
    <row r="102" spans="1:22">
      <c r="A102" s="422" t="s">
        <v>4</v>
      </c>
      <c r="B102" s="422" t="s">
        <v>1024</v>
      </c>
      <c r="C102" s="422" t="s">
        <v>56</v>
      </c>
      <c r="D102" s="409" t="s">
        <v>1107</v>
      </c>
      <c r="E102" s="409" t="s">
        <v>117</v>
      </c>
      <c r="F102" s="422" t="s">
        <v>1201</v>
      </c>
      <c r="G102" s="422" t="s">
        <v>690</v>
      </c>
      <c r="H102" s="424">
        <v>159.66666666666666</v>
      </c>
      <c r="I102" s="424">
        <v>18939.666666666668</v>
      </c>
      <c r="J102" s="424">
        <v>18939.666666666668</v>
      </c>
      <c r="K102" s="424">
        <v>30177.164173333334</v>
      </c>
      <c r="L102" s="424">
        <v>30177.164173333334</v>
      </c>
      <c r="M102" s="422">
        <v>0</v>
      </c>
      <c r="N102" s="422"/>
      <c r="O102" s="377">
        <v>143</v>
      </c>
      <c r="P102" s="377">
        <v>16793</v>
      </c>
      <c r="Q102" s="377">
        <v>16793</v>
      </c>
      <c r="R102" s="679" t="s">
        <v>45</v>
      </c>
      <c r="S102" s="377">
        <v>32988.9</v>
      </c>
      <c r="T102" s="377">
        <v>32988.9</v>
      </c>
      <c r="U102" s="377">
        <v>0</v>
      </c>
      <c r="V102" s="175"/>
    </row>
    <row r="103" spans="1:22">
      <c r="A103" s="422" t="s">
        <v>4</v>
      </c>
      <c r="B103" s="422" t="s">
        <v>1024</v>
      </c>
      <c r="C103" s="422" t="s">
        <v>56</v>
      </c>
      <c r="D103" s="409" t="s">
        <v>1107</v>
      </c>
      <c r="E103" s="409" t="s">
        <v>117</v>
      </c>
      <c r="F103" s="422" t="s">
        <v>1202</v>
      </c>
      <c r="G103" s="422" t="s">
        <v>697</v>
      </c>
      <c r="H103" s="424">
        <v>50.333333333333336</v>
      </c>
      <c r="I103" s="424">
        <v>1669</v>
      </c>
      <c r="J103" s="424">
        <v>1669</v>
      </c>
      <c r="K103" s="424">
        <v>484.55460333333332</v>
      </c>
      <c r="L103" s="424">
        <v>484.55460333333332</v>
      </c>
      <c r="M103" s="422">
        <v>0</v>
      </c>
      <c r="N103" s="422"/>
      <c r="O103" s="377">
        <v>40</v>
      </c>
      <c r="P103" s="377">
        <v>274</v>
      </c>
      <c r="Q103" s="377">
        <v>274</v>
      </c>
      <c r="R103" s="679" t="s">
        <v>29</v>
      </c>
      <c r="S103" s="377">
        <v>14</v>
      </c>
      <c r="T103" s="377">
        <v>14</v>
      </c>
      <c r="U103" s="377">
        <v>0</v>
      </c>
      <c r="V103" s="175"/>
    </row>
    <row r="104" spans="1:22">
      <c r="A104" s="422" t="s">
        <v>4</v>
      </c>
      <c r="B104" s="422" t="s">
        <v>1024</v>
      </c>
      <c r="C104" s="422" t="s">
        <v>56</v>
      </c>
      <c r="D104" s="409" t="s">
        <v>1115</v>
      </c>
      <c r="E104" s="409" t="s">
        <v>117</v>
      </c>
      <c r="F104" s="422" t="s">
        <v>1182</v>
      </c>
      <c r="G104" s="422" t="s">
        <v>1183</v>
      </c>
      <c r="H104" s="424">
        <v>1</v>
      </c>
      <c r="I104" s="424">
        <v>1</v>
      </c>
      <c r="J104" s="424">
        <v>1</v>
      </c>
      <c r="K104" s="424">
        <v>1.515E-2</v>
      </c>
      <c r="L104" s="424">
        <v>1.515E-2</v>
      </c>
      <c r="M104" s="422">
        <v>0</v>
      </c>
      <c r="N104" s="422"/>
      <c r="O104" s="377">
        <v>0</v>
      </c>
      <c r="P104" s="377">
        <v>0</v>
      </c>
      <c r="Q104" s="377">
        <v>0</v>
      </c>
      <c r="R104" s="679" t="s">
        <v>29</v>
      </c>
      <c r="S104" s="377">
        <v>0</v>
      </c>
      <c r="T104" s="377">
        <v>0</v>
      </c>
      <c r="U104" s="377">
        <v>0</v>
      </c>
      <c r="V104" s="175"/>
    </row>
    <row r="105" spans="1:22">
      <c r="A105" s="422" t="s">
        <v>4</v>
      </c>
      <c r="B105" s="422" t="s">
        <v>1024</v>
      </c>
      <c r="C105" s="422" t="s">
        <v>56</v>
      </c>
      <c r="D105" s="409" t="s">
        <v>1115</v>
      </c>
      <c r="E105" s="409" t="s">
        <v>117</v>
      </c>
      <c r="F105" s="422" t="s">
        <v>1185</v>
      </c>
      <c r="G105" s="422" t="s">
        <v>697</v>
      </c>
      <c r="H105" s="424">
        <v>14.333333333333334</v>
      </c>
      <c r="I105" s="424">
        <v>451</v>
      </c>
      <c r="J105" s="424">
        <v>451</v>
      </c>
      <c r="K105" s="424">
        <v>33.750696666666663</v>
      </c>
      <c r="L105" s="424">
        <v>33.750696666666663</v>
      </c>
      <c r="M105" s="422">
        <v>0</v>
      </c>
      <c r="N105" s="422"/>
      <c r="O105" s="377">
        <v>12</v>
      </c>
      <c r="P105" s="377">
        <v>588</v>
      </c>
      <c r="Q105" s="377">
        <v>588</v>
      </c>
      <c r="R105" s="679" t="s">
        <v>29</v>
      </c>
      <c r="S105" s="377">
        <v>27.6</v>
      </c>
      <c r="T105" s="377">
        <v>27.6</v>
      </c>
      <c r="U105" s="377">
        <v>0</v>
      </c>
      <c r="V105" s="175"/>
    </row>
    <row r="106" spans="1:22">
      <c r="A106" s="422" t="s">
        <v>4</v>
      </c>
      <c r="B106" s="422" t="s">
        <v>1024</v>
      </c>
      <c r="C106" s="422" t="s">
        <v>56</v>
      </c>
      <c r="D106" s="409" t="s">
        <v>1115</v>
      </c>
      <c r="E106" s="409" t="s">
        <v>117</v>
      </c>
      <c r="F106" s="422" t="s">
        <v>1186</v>
      </c>
      <c r="G106" s="422" t="s">
        <v>697</v>
      </c>
      <c r="H106" s="424">
        <v>11.333333333333334</v>
      </c>
      <c r="I106" s="424">
        <v>118.33333333333333</v>
      </c>
      <c r="J106" s="424">
        <v>118.33333333333333</v>
      </c>
      <c r="K106" s="424">
        <v>3.0939500000000004</v>
      </c>
      <c r="L106" s="424">
        <v>3.0939500000000004</v>
      </c>
      <c r="M106" s="422">
        <v>0</v>
      </c>
      <c r="N106" s="422"/>
      <c r="O106" s="377">
        <v>11</v>
      </c>
      <c r="P106" s="377">
        <v>143</v>
      </c>
      <c r="Q106" s="377">
        <v>143</v>
      </c>
      <c r="R106" s="679" t="s">
        <v>29</v>
      </c>
      <c r="S106" s="377">
        <v>4.8</v>
      </c>
      <c r="T106" s="377">
        <v>4.8</v>
      </c>
      <c r="U106" s="377">
        <v>0</v>
      </c>
      <c r="V106" s="175"/>
    </row>
    <row r="107" spans="1:22">
      <c r="A107" s="422" t="s">
        <v>4</v>
      </c>
      <c r="B107" s="422" t="s">
        <v>1024</v>
      </c>
      <c r="C107" s="422" t="s">
        <v>56</v>
      </c>
      <c r="D107" s="409" t="s">
        <v>1115</v>
      </c>
      <c r="E107" s="409" t="s">
        <v>117</v>
      </c>
      <c r="F107" s="422" t="s">
        <v>1187</v>
      </c>
      <c r="G107" s="422" t="s">
        <v>1188</v>
      </c>
      <c r="H107" s="424">
        <v>9.3333333333333339</v>
      </c>
      <c r="I107" s="424">
        <v>103.33333333333333</v>
      </c>
      <c r="J107" s="424">
        <v>103.33333333333333</v>
      </c>
      <c r="K107" s="424">
        <v>7.1621900000000016</v>
      </c>
      <c r="L107" s="424">
        <v>7.1621900000000016</v>
      </c>
      <c r="M107" s="422">
        <v>0</v>
      </c>
      <c r="N107" s="422"/>
      <c r="O107" s="377">
        <v>7</v>
      </c>
      <c r="P107" s="377">
        <v>81</v>
      </c>
      <c r="Q107" s="377">
        <v>81</v>
      </c>
      <c r="R107" s="679" t="s">
        <v>29</v>
      </c>
      <c r="S107" s="377">
        <v>3.6</v>
      </c>
      <c r="T107" s="377">
        <v>3.6</v>
      </c>
      <c r="U107" s="377">
        <v>0</v>
      </c>
      <c r="V107" s="175"/>
    </row>
    <row r="108" spans="1:22">
      <c r="A108" s="422" t="s">
        <v>4</v>
      </c>
      <c r="B108" s="422" t="s">
        <v>1024</v>
      </c>
      <c r="C108" s="422" t="s">
        <v>56</v>
      </c>
      <c r="D108" s="409" t="s">
        <v>1115</v>
      </c>
      <c r="E108" s="409" t="s">
        <v>117</v>
      </c>
      <c r="F108" s="422" t="s">
        <v>1189</v>
      </c>
      <c r="G108" s="422" t="s">
        <v>697</v>
      </c>
      <c r="H108" s="424">
        <v>7.333333333333333</v>
      </c>
      <c r="I108" s="424">
        <v>89</v>
      </c>
      <c r="J108" s="424">
        <v>89</v>
      </c>
      <c r="K108" s="424">
        <v>2.4311633333333336</v>
      </c>
      <c r="L108" s="424">
        <v>2.4311633333333336</v>
      </c>
      <c r="M108" s="422">
        <v>0</v>
      </c>
      <c r="N108" s="422"/>
      <c r="O108" s="377">
        <v>12</v>
      </c>
      <c r="P108" s="377">
        <v>286</v>
      </c>
      <c r="Q108" s="377">
        <v>286</v>
      </c>
      <c r="R108" s="679" t="s">
        <v>29</v>
      </c>
      <c r="S108" s="377">
        <v>10</v>
      </c>
      <c r="T108" s="377">
        <v>10</v>
      </c>
      <c r="U108" s="377">
        <v>0</v>
      </c>
      <c r="V108" s="175"/>
    </row>
    <row r="109" spans="1:22">
      <c r="A109" s="422" t="s">
        <v>4</v>
      </c>
      <c r="B109" s="422" t="s">
        <v>1024</v>
      </c>
      <c r="C109" s="422" t="s">
        <v>56</v>
      </c>
      <c r="D109" s="409" t="s">
        <v>1115</v>
      </c>
      <c r="E109" s="409" t="s">
        <v>117</v>
      </c>
      <c r="F109" s="422" t="s">
        <v>1194</v>
      </c>
      <c r="G109" s="422" t="s">
        <v>697</v>
      </c>
      <c r="H109" s="424">
        <v>12.333333333333334</v>
      </c>
      <c r="I109" s="424">
        <v>1030</v>
      </c>
      <c r="J109" s="424">
        <v>1030</v>
      </c>
      <c r="K109" s="424">
        <v>76.869593333333341</v>
      </c>
      <c r="L109" s="424">
        <v>76.869593333333341</v>
      </c>
      <c r="M109" s="422">
        <v>0</v>
      </c>
      <c r="N109" s="422"/>
      <c r="O109" s="377">
        <v>14</v>
      </c>
      <c r="P109" s="377">
        <v>184</v>
      </c>
      <c r="Q109" s="377">
        <v>184</v>
      </c>
      <c r="R109" s="679" t="s">
        <v>45</v>
      </c>
      <c r="S109" s="377">
        <v>16.8</v>
      </c>
      <c r="T109" s="377">
        <v>16.8</v>
      </c>
      <c r="U109" s="377">
        <v>0</v>
      </c>
      <c r="V109" s="175"/>
    </row>
    <row r="110" spans="1:22">
      <c r="A110" s="422" t="s">
        <v>4</v>
      </c>
      <c r="B110" s="422" t="s">
        <v>1024</v>
      </c>
      <c r="C110" s="422" t="s">
        <v>56</v>
      </c>
      <c r="D110" s="409" t="s">
        <v>1115</v>
      </c>
      <c r="E110" s="409" t="s">
        <v>117</v>
      </c>
      <c r="F110" s="422" t="s">
        <v>1197</v>
      </c>
      <c r="G110" s="422" t="s">
        <v>697</v>
      </c>
      <c r="H110" s="424">
        <v>23.333333333333332</v>
      </c>
      <c r="I110" s="424">
        <v>1977</v>
      </c>
      <c r="J110" s="424">
        <v>1977</v>
      </c>
      <c r="K110" s="424">
        <v>736.97239666666655</v>
      </c>
      <c r="L110" s="424">
        <v>736.97239666666655</v>
      </c>
      <c r="M110" s="422">
        <v>0</v>
      </c>
      <c r="N110" s="422"/>
      <c r="O110" s="377">
        <v>15</v>
      </c>
      <c r="P110" s="377">
        <v>1368</v>
      </c>
      <c r="Q110" s="377">
        <v>1368</v>
      </c>
      <c r="R110" s="679" t="s">
        <v>45</v>
      </c>
      <c r="S110" s="377">
        <v>457.3</v>
      </c>
      <c r="T110" s="377">
        <v>457.3</v>
      </c>
      <c r="U110" s="377">
        <v>0</v>
      </c>
      <c r="V110" s="175"/>
    </row>
    <row r="111" spans="1:22">
      <c r="A111" s="422" t="s">
        <v>4</v>
      </c>
      <c r="B111" s="422" t="s">
        <v>1024</v>
      </c>
      <c r="C111" s="422" t="s">
        <v>56</v>
      </c>
      <c r="D111" s="409" t="s">
        <v>1115</v>
      </c>
      <c r="E111" s="409" t="s">
        <v>117</v>
      </c>
      <c r="F111" s="422" t="s">
        <v>1198</v>
      </c>
      <c r="G111" s="422" t="s">
        <v>565</v>
      </c>
      <c r="H111" s="424">
        <v>14.333333333333334</v>
      </c>
      <c r="I111" s="424">
        <v>724.33333333333337</v>
      </c>
      <c r="J111" s="424">
        <v>724.33333333333337</v>
      </c>
      <c r="K111" s="424">
        <v>80.414903333333342</v>
      </c>
      <c r="L111" s="424">
        <v>80.414903333333342</v>
      </c>
      <c r="M111" s="422">
        <v>0</v>
      </c>
      <c r="N111" s="422"/>
      <c r="O111" s="377">
        <v>8</v>
      </c>
      <c r="P111" s="377">
        <v>611</v>
      </c>
      <c r="Q111" s="377">
        <v>611</v>
      </c>
      <c r="R111" s="679" t="s">
        <v>45</v>
      </c>
      <c r="S111" s="377">
        <v>51</v>
      </c>
      <c r="T111" s="377">
        <v>51</v>
      </c>
      <c r="U111" s="377">
        <v>0</v>
      </c>
      <c r="V111" s="175"/>
    </row>
    <row r="112" spans="1:22">
      <c r="A112" s="422" t="s">
        <v>4</v>
      </c>
      <c r="B112" s="422" t="s">
        <v>1024</v>
      </c>
      <c r="C112" s="422" t="s">
        <v>56</v>
      </c>
      <c r="D112" s="409" t="s">
        <v>1115</v>
      </c>
      <c r="E112" s="409" t="s">
        <v>117</v>
      </c>
      <c r="F112" s="422" t="s">
        <v>1199</v>
      </c>
      <c r="G112" s="422" t="s">
        <v>1200</v>
      </c>
      <c r="H112" s="424">
        <v>15.666666666666666</v>
      </c>
      <c r="I112" s="424">
        <v>255.33333333333334</v>
      </c>
      <c r="J112" s="424">
        <v>255.33333333333334</v>
      </c>
      <c r="K112" s="424">
        <v>58.458766666666662</v>
      </c>
      <c r="L112" s="424">
        <v>58.458766666666662</v>
      </c>
      <c r="M112" s="422">
        <v>0</v>
      </c>
      <c r="N112" s="422"/>
      <c r="O112" s="377">
        <v>10</v>
      </c>
      <c r="P112" s="377">
        <v>378</v>
      </c>
      <c r="Q112" s="377">
        <v>378</v>
      </c>
      <c r="R112" s="679" t="s">
        <v>45</v>
      </c>
      <c r="S112" s="377">
        <v>41.5</v>
      </c>
      <c r="T112" s="377">
        <v>41.5</v>
      </c>
      <c r="U112" s="377">
        <v>0</v>
      </c>
      <c r="V112" s="175"/>
    </row>
    <row r="113" spans="1:22">
      <c r="A113" s="422" t="s">
        <v>4</v>
      </c>
      <c r="B113" s="422" t="s">
        <v>1024</v>
      </c>
      <c r="C113" s="422" t="s">
        <v>56</v>
      </c>
      <c r="D113" s="409" t="s">
        <v>1115</v>
      </c>
      <c r="E113" s="409" t="s">
        <v>117</v>
      </c>
      <c r="F113" s="422" t="s">
        <v>1201</v>
      </c>
      <c r="G113" s="422" t="s">
        <v>690</v>
      </c>
      <c r="H113" s="424">
        <v>2.5</v>
      </c>
      <c r="I113" s="424">
        <v>27</v>
      </c>
      <c r="J113" s="424">
        <v>27</v>
      </c>
      <c r="K113" s="424">
        <v>54.076449999999994</v>
      </c>
      <c r="L113" s="424">
        <v>54.076449999999994</v>
      </c>
      <c r="M113" s="422">
        <v>0</v>
      </c>
      <c r="N113" s="422"/>
      <c r="O113" s="377">
        <v>2</v>
      </c>
      <c r="P113" s="377">
        <v>2</v>
      </c>
      <c r="Q113" s="377">
        <v>2</v>
      </c>
      <c r="R113" s="679" t="s">
        <v>29</v>
      </c>
      <c r="S113" s="377">
        <v>2.8</v>
      </c>
      <c r="T113" s="377">
        <v>2.8</v>
      </c>
      <c r="U113" s="377">
        <v>0</v>
      </c>
      <c r="V113" s="175"/>
    </row>
    <row r="114" spans="1:22">
      <c r="A114" s="422" t="s">
        <v>4</v>
      </c>
      <c r="B114" s="422" t="s">
        <v>1024</v>
      </c>
      <c r="C114" s="422" t="s">
        <v>56</v>
      </c>
      <c r="D114" s="409" t="s">
        <v>1115</v>
      </c>
      <c r="E114" s="409" t="s">
        <v>117</v>
      </c>
      <c r="F114" s="422" t="s">
        <v>1202</v>
      </c>
      <c r="G114" s="422" t="s">
        <v>697</v>
      </c>
      <c r="H114" s="424">
        <v>1</v>
      </c>
      <c r="I114" s="424">
        <v>2</v>
      </c>
      <c r="J114" s="424">
        <v>2</v>
      </c>
      <c r="K114" s="424">
        <v>0.20330000000000001</v>
      </c>
      <c r="L114" s="424">
        <v>0.20330000000000001</v>
      </c>
      <c r="M114" s="422">
        <v>0</v>
      </c>
      <c r="N114" s="422"/>
      <c r="O114" s="377">
        <v>0</v>
      </c>
      <c r="P114" s="377">
        <v>0</v>
      </c>
      <c r="Q114" s="377">
        <v>0</v>
      </c>
      <c r="R114" s="679" t="s">
        <v>29</v>
      </c>
      <c r="S114" s="377">
        <v>0</v>
      </c>
      <c r="T114" s="377">
        <v>0</v>
      </c>
      <c r="U114" s="377">
        <v>0</v>
      </c>
      <c r="V114" s="175"/>
    </row>
    <row r="115" spans="1:22" s="528" customFormat="1">
      <c r="A115" s="441" t="s">
        <v>4</v>
      </c>
      <c r="B115" s="677" t="s">
        <v>37</v>
      </c>
      <c r="C115" s="677" t="s">
        <v>111</v>
      </c>
      <c r="D115" s="677" t="s">
        <v>567</v>
      </c>
      <c r="E115" s="404" t="s">
        <v>560</v>
      </c>
      <c r="F115" s="512" t="s">
        <v>112</v>
      </c>
      <c r="G115" s="512" t="s">
        <v>573</v>
      </c>
      <c r="H115" s="678">
        <v>12.333333333333334</v>
      </c>
      <c r="I115" s="678">
        <v>32.666666666666664</v>
      </c>
      <c r="J115" s="678">
        <v>878.33333333333337</v>
      </c>
      <c r="K115" s="678">
        <v>11042.315000000001</v>
      </c>
      <c r="L115" s="678">
        <v>11042.315000000001</v>
      </c>
      <c r="M115" s="678">
        <v>0</v>
      </c>
      <c r="N115" s="409"/>
      <c r="O115" s="679">
        <v>10</v>
      </c>
      <c r="P115" s="679">
        <v>29</v>
      </c>
      <c r="Q115" s="679">
        <v>866</v>
      </c>
      <c r="R115" s="679" t="s">
        <v>45</v>
      </c>
      <c r="S115" s="680">
        <f>11968121.0046759/1000</f>
        <v>11968.121004675901</v>
      </c>
      <c r="T115" s="680">
        <f>11968121.0046759/1000</f>
        <v>11968.121004675901</v>
      </c>
      <c r="U115" s="679">
        <v>0</v>
      </c>
      <c r="V115" s="681" t="s">
        <v>2651</v>
      </c>
    </row>
    <row r="116" spans="1:22" s="528" customFormat="1">
      <c r="A116" s="441" t="s">
        <v>4</v>
      </c>
      <c r="B116" s="677" t="s">
        <v>37</v>
      </c>
      <c r="C116" s="677" t="s">
        <v>111</v>
      </c>
      <c r="D116" s="677" t="s">
        <v>567</v>
      </c>
      <c r="E116" s="404" t="s">
        <v>560</v>
      </c>
      <c r="F116" s="512" t="s">
        <v>113</v>
      </c>
      <c r="G116" s="512" t="s">
        <v>574</v>
      </c>
      <c r="H116" s="678">
        <v>9</v>
      </c>
      <c r="I116" s="678">
        <v>22.666666666666668</v>
      </c>
      <c r="J116" s="678">
        <v>371.33333333333331</v>
      </c>
      <c r="K116" s="678">
        <v>4317.8730000000005</v>
      </c>
      <c r="L116" s="678">
        <v>4317.8730000000005</v>
      </c>
      <c r="M116" s="678">
        <v>0</v>
      </c>
      <c r="N116" s="409"/>
      <c r="O116" s="679">
        <v>8</v>
      </c>
      <c r="P116" s="679">
        <v>21</v>
      </c>
      <c r="Q116" s="679">
        <v>256</v>
      </c>
      <c r="R116" s="679" t="s">
        <v>45</v>
      </c>
      <c r="S116" s="680">
        <f>2825239.28128791/1000</f>
        <v>2825.2392812879098</v>
      </c>
      <c r="T116" s="680">
        <f>2825239.28128791/1000</f>
        <v>2825.2392812879098</v>
      </c>
      <c r="U116" s="679">
        <v>0</v>
      </c>
      <c r="V116" s="681" t="s">
        <v>2651</v>
      </c>
    </row>
    <row r="117" spans="1:22" s="528" customFormat="1">
      <c r="A117" s="441" t="s">
        <v>4</v>
      </c>
      <c r="B117" s="677" t="s">
        <v>37</v>
      </c>
      <c r="C117" s="677" t="s">
        <v>111</v>
      </c>
      <c r="D117" s="677" t="s">
        <v>567</v>
      </c>
      <c r="E117" s="404" t="s">
        <v>560</v>
      </c>
      <c r="F117" s="512" t="s">
        <v>114</v>
      </c>
      <c r="G117" s="512" t="s">
        <v>568</v>
      </c>
      <c r="H117" s="678">
        <v>1.3333333333333333</v>
      </c>
      <c r="I117" s="678">
        <v>1.6666666666666667</v>
      </c>
      <c r="J117" s="678">
        <v>7.666666666666667</v>
      </c>
      <c r="K117" s="678">
        <v>33.372333333333337</v>
      </c>
      <c r="L117" s="678">
        <v>33.372333333333337</v>
      </c>
      <c r="M117" s="678">
        <v>0</v>
      </c>
      <c r="N117" s="409" t="s">
        <v>1672</v>
      </c>
      <c r="O117" s="679">
        <v>0</v>
      </c>
      <c r="P117" s="679">
        <v>0</v>
      </c>
      <c r="Q117" s="679">
        <v>0</v>
      </c>
      <c r="R117" s="679" t="s">
        <v>45</v>
      </c>
      <c r="S117" s="679">
        <v>0</v>
      </c>
      <c r="T117" s="679">
        <v>0</v>
      </c>
      <c r="U117" s="679">
        <v>0</v>
      </c>
      <c r="V117" s="428" t="s">
        <v>2656</v>
      </c>
    </row>
    <row r="118" spans="1:22" s="528" customFormat="1">
      <c r="A118" s="441" t="s">
        <v>4</v>
      </c>
      <c r="B118" s="677" t="s">
        <v>37</v>
      </c>
      <c r="C118" s="677" t="s">
        <v>111</v>
      </c>
      <c r="D118" s="677" t="s">
        <v>497</v>
      </c>
      <c r="E118" s="404" t="s">
        <v>560</v>
      </c>
      <c r="F118" s="512" t="s">
        <v>2399</v>
      </c>
      <c r="G118" s="512" t="s">
        <v>575</v>
      </c>
      <c r="H118" s="678">
        <v>1.6666666666666667</v>
      </c>
      <c r="I118" s="678">
        <v>1.6666666666666667</v>
      </c>
      <c r="J118" s="678" t="s">
        <v>1826</v>
      </c>
      <c r="K118" s="678" t="s">
        <v>1826</v>
      </c>
      <c r="L118" s="678" t="s">
        <v>1826</v>
      </c>
      <c r="M118" s="678">
        <v>0</v>
      </c>
      <c r="N118" s="409" t="s">
        <v>2400</v>
      </c>
      <c r="O118" s="679">
        <v>1</v>
      </c>
      <c r="P118" s="679">
        <v>1</v>
      </c>
      <c r="Q118" s="679" t="s">
        <v>2984</v>
      </c>
      <c r="R118" s="679" t="s">
        <v>45</v>
      </c>
      <c r="S118" s="679" t="s">
        <v>2984</v>
      </c>
      <c r="T118" s="679" t="s">
        <v>2984</v>
      </c>
      <c r="U118" s="679">
        <v>0</v>
      </c>
      <c r="V118" s="681" t="s">
        <v>2988</v>
      </c>
    </row>
    <row r="119" spans="1:22">
      <c r="A119" s="422" t="s">
        <v>4</v>
      </c>
      <c r="B119" s="422" t="s">
        <v>687</v>
      </c>
      <c r="C119" s="422" t="s">
        <v>343</v>
      </c>
      <c r="D119" s="409" t="s">
        <v>688</v>
      </c>
      <c r="E119" s="409">
        <v>2015</v>
      </c>
      <c r="F119" s="409" t="s">
        <v>689</v>
      </c>
      <c r="G119" s="422" t="s">
        <v>690</v>
      </c>
      <c r="H119" s="678">
        <v>14</v>
      </c>
      <c r="I119" s="678">
        <v>664</v>
      </c>
      <c r="J119" s="678">
        <v>666</v>
      </c>
      <c r="K119" s="678">
        <v>1395</v>
      </c>
      <c r="L119" s="678">
        <v>1261</v>
      </c>
      <c r="M119" s="409">
        <v>134</v>
      </c>
      <c r="N119" s="409" t="s">
        <v>703</v>
      </c>
      <c r="O119" s="377">
        <v>16</v>
      </c>
      <c r="P119" s="377">
        <v>311</v>
      </c>
      <c r="Q119" s="377">
        <v>311</v>
      </c>
      <c r="R119" s="377" t="s">
        <v>45</v>
      </c>
      <c r="S119" s="377">
        <v>728</v>
      </c>
      <c r="T119" s="377">
        <v>728.03750073003766</v>
      </c>
      <c r="U119" s="377">
        <v>0</v>
      </c>
      <c r="V119" s="175"/>
    </row>
    <row r="120" spans="1:22">
      <c r="A120" s="422" t="s">
        <v>4</v>
      </c>
      <c r="B120" s="422" t="s">
        <v>687</v>
      </c>
      <c r="C120" s="422" t="s">
        <v>343</v>
      </c>
      <c r="D120" s="409" t="s">
        <v>688</v>
      </c>
      <c r="E120" s="409" t="s">
        <v>673</v>
      </c>
      <c r="F120" s="682" t="s">
        <v>691</v>
      </c>
      <c r="G120" s="682" t="s">
        <v>692</v>
      </c>
      <c r="H120" s="678">
        <v>16</v>
      </c>
      <c r="I120" s="678">
        <v>67</v>
      </c>
      <c r="J120" s="678">
        <v>3052</v>
      </c>
      <c r="K120" s="678">
        <v>1568</v>
      </c>
      <c r="L120" s="678">
        <v>0</v>
      </c>
      <c r="M120" s="409">
        <v>1568</v>
      </c>
      <c r="N120" s="409" t="s">
        <v>693</v>
      </c>
      <c r="O120" s="377">
        <v>15</v>
      </c>
      <c r="P120" s="377">
        <v>100</v>
      </c>
      <c r="Q120" s="377">
        <v>4343</v>
      </c>
      <c r="R120" s="377" t="s">
        <v>45</v>
      </c>
      <c r="S120" s="377">
        <v>2445.6922061322975</v>
      </c>
      <c r="T120" s="377">
        <v>2445.6922061322975</v>
      </c>
      <c r="U120" s="377">
        <v>0</v>
      </c>
      <c r="V120" s="175"/>
    </row>
    <row r="121" spans="1:22">
      <c r="A121" s="422" t="s">
        <v>4</v>
      </c>
      <c r="B121" s="422" t="s">
        <v>687</v>
      </c>
      <c r="C121" s="422" t="s">
        <v>343</v>
      </c>
      <c r="D121" s="409" t="s">
        <v>688</v>
      </c>
      <c r="E121" s="409">
        <v>2013</v>
      </c>
      <c r="F121" s="682" t="s">
        <v>694</v>
      </c>
      <c r="G121" s="682" t="s">
        <v>695</v>
      </c>
      <c r="H121" s="678">
        <v>2</v>
      </c>
      <c r="I121" s="678">
        <v>99</v>
      </c>
      <c r="J121" s="678">
        <v>693</v>
      </c>
      <c r="K121" s="678">
        <v>4380</v>
      </c>
      <c r="L121" s="678">
        <v>4380</v>
      </c>
      <c r="M121" s="409">
        <v>0</v>
      </c>
      <c r="N121" s="409" t="s">
        <v>909</v>
      </c>
      <c r="O121" s="377">
        <v>11</v>
      </c>
      <c r="P121" s="377">
        <v>238</v>
      </c>
      <c r="Q121" s="377">
        <v>2221</v>
      </c>
      <c r="R121" s="377" t="s">
        <v>45</v>
      </c>
      <c r="S121" s="377">
        <v>18025</v>
      </c>
      <c r="T121" s="377">
        <v>18025</v>
      </c>
      <c r="U121" s="377">
        <v>0</v>
      </c>
      <c r="V121" s="175"/>
    </row>
    <row r="122" spans="1:22">
      <c r="A122" s="422" t="s">
        <v>4</v>
      </c>
      <c r="B122" s="404" t="s">
        <v>644</v>
      </c>
      <c r="C122" s="422" t="s">
        <v>343</v>
      </c>
      <c r="D122" s="422" t="s">
        <v>662</v>
      </c>
      <c r="E122" s="409" t="s">
        <v>117</v>
      </c>
      <c r="F122" s="422" t="s">
        <v>696</v>
      </c>
      <c r="G122" s="422" t="s">
        <v>697</v>
      </c>
      <c r="H122" s="424">
        <v>344</v>
      </c>
      <c r="I122" s="424">
        <v>28673</v>
      </c>
      <c r="J122" s="424">
        <v>28673</v>
      </c>
      <c r="K122" s="678">
        <v>1071</v>
      </c>
      <c r="L122" s="678">
        <v>1071</v>
      </c>
      <c r="M122" s="422">
        <v>0</v>
      </c>
      <c r="N122" s="422"/>
      <c r="O122" s="377">
        <v>359</v>
      </c>
      <c r="P122" s="377">
        <v>29966</v>
      </c>
      <c r="Q122" s="377">
        <v>29966</v>
      </c>
      <c r="R122" s="377" t="s">
        <v>45</v>
      </c>
      <c r="S122" s="377">
        <v>1292.7</v>
      </c>
      <c r="T122" s="377">
        <v>1292.7</v>
      </c>
      <c r="U122" s="377">
        <v>0</v>
      </c>
      <c r="V122" s="175"/>
    </row>
    <row r="123" spans="1:22">
      <c r="A123" s="422" t="s">
        <v>4</v>
      </c>
      <c r="B123" s="404" t="s">
        <v>644</v>
      </c>
      <c r="C123" s="422" t="s">
        <v>343</v>
      </c>
      <c r="D123" s="422" t="s">
        <v>662</v>
      </c>
      <c r="E123" s="409" t="s">
        <v>117</v>
      </c>
      <c r="F123" s="422" t="s">
        <v>698</v>
      </c>
      <c r="G123" s="422" t="s">
        <v>690</v>
      </c>
      <c r="H123" s="424">
        <f>AVERAGE(55,23,31)</f>
        <v>36.333333333333336</v>
      </c>
      <c r="I123" s="424">
        <v>3396</v>
      </c>
      <c r="J123" s="424">
        <v>3396</v>
      </c>
      <c r="K123" s="424">
        <v>2065</v>
      </c>
      <c r="L123" s="424">
        <v>2065</v>
      </c>
      <c r="M123" s="422">
        <v>0</v>
      </c>
      <c r="N123" s="422"/>
      <c r="O123" s="377">
        <v>25</v>
      </c>
      <c r="P123" s="377">
        <v>2717</v>
      </c>
      <c r="Q123" s="377">
        <v>2717</v>
      </c>
      <c r="R123" s="377" t="s">
        <v>45</v>
      </c>
      <c r="S123" s="377">
        <v>1901.8</v>
      </c>
      <c r="T123" s="377">
        <v>1901.8</v>
      </c>
      <c r="U123" s="377">
        <v>0</v>
      </c>
      <c r="V123" s="175"/>
    </row>
    <row r="124" spans="1:22">
      <c r="A124" s="422" t="s">
        <v>4</v>
      </c>
      <c r="B124" s="422" t="s">
        <v>687</v>
      </c>
      <c r="C124" s="422" t="s">
        <v>343</v>
      </c>
      <c r="D124" s="409" t="s">
        <v>688</v>
      </c>
      <c r="E124" s="409">
        <v>2015</v>
      </c>
      <c r="F124" s="422" t="s">
        <v>699</v>
      </c>
      <c r="G124" s="422" t="s">
        <v>700</v>
      </c>
      <c r="H124" s="424">
        <v>10</v>
      </c>
      <c r="I124" s="424">
        <v>103</v>
      </c>
      <c r="J124" s="424">
        <v>2191</v>
      </c>
      <c r="K124" s="424">
        <v>16092</v>
      </c>
      <c r="L124" s="424">
        <v>1080</v>
      </c>
      <c r="M124" s="422">
        <v>15012</v>
      </c>
      <c r="N124" s="422" t="s">
        <v>675</v>
      </c>
      <c r="O124" s="377">
        <v>0</v>
      </c>
      <c r="P124" s="377">
        <v>0</v>
      </c>
      <c r="Q124" s="377">
        <v>0</v>
      </c>
      <c r="R124" s="377" t="s">
        <v>286</v>
      </c>
      <c r="S124" s="377">
        <v>0</v>
      </c>
      <c r="T124" s="377">
        <v>0</v>
      </c>
      <c r="U124" s="377">
        <v>0</v>
      </c>
      <c r="V124" s="683" t="s">
        <v>2979</v>
      </c>
    </row>
    <row r="125" spans="1:22">
      <c r="A125" s="422" t="s">
        <v>4</v>
      </c>
      <c r="B125" s="422" t="s">
        <v>687</v>
      </c>
      <c r="C125" s="422" t="s">
        <v>343</v>
      </c>
      <c r="D125" s="409" t="s">
        <v>688</v>
      </c>
      <c r="E125" s="409" t="s">
        <v>117</v>
      </c>
      <c r="F125" s="422" t="s">
        <v>701</v>
      </c>
      <c r="G125" s="422" t="s">
        <v>690</v>
      </c>
      <c r="H125" s="424" t="s">
        <v>652</v>
      </c>
      <c r="I125" s="424" t="s">
        <v>652</v>
      </c>
      <c r="J125" s="424" t="s">
        <v>652</v>
      </c>
      <c r="K125" s="424" t="s">
        <v>652</v>
      </c>
      <c r="L125" s="424" t="s">
        <v>652</v>
      </c>
      <c r="M125" s="422" t="s">
        <v>652</v>
      </c>
      <c r="N125" s="422" t="s">
        <v>702</v>
      </c>
      <c r="O125" s="377"/>
      <c r="P125" s="377"/>
      <c r="Q125" s="377"/>
      <c r="R125" s="377"/>
      <c r="S125" s="377"/>
      <c r="T125" s="377"/>
      <c r="U125" s="377"/>
      <c r="V125" s="175"/>
    </row>
    <row r="126" spans="1:22">
      <c r="A126" s="422" t="s">
        <v>4</v>
      </c>
      <c r="B126" s="422" t="s">
        <v>591</v>
      </c>
      <c r="C126" s="422" t="s">
        <v>333</v>
      </c>
      <c r="D126" s="409" t="s">
        <v>1484</v>
      </c>
      <c r="E126" s="409" t="s">
        <v>117</v>
      </c>
      <c r="F126" s="422" t="s">
        <v>1485</v>
      </c>
      <c r="G126" s="422" t="s">
        <v>1486</v>
      </c>
      <c r="H126" s="424">
        <v>24</v>
      </c>
      <c r="I126" s="424">
        <v>111</v>
      </c>
      <c r="J126" s="424">
        <v>5317</v>
      </c>
      <c r="K126" s="424">
        <v>14675</v>
      </c>
      <c r="L126" s="424">
        <v>0</v>
      </c>
      <c r="M126" s="422">
        <v>14675</v>
      </c>
      <c r="N126" s="422" t="s">
        <v>1487</v>
      </c>
      <c r="O126" s="200" t="s">
        <v>48</v>
      </c>
      <c r="P126" s="200" t="s">
        <v>48</v>
      </c>
      <c r="Q126" s="200" t="s">
        <v>48</v>
      </c>
      <c r="R126" s="200" t="s">
        <v>45</v>
      </c>
      <c r="S126" s="200" t="s">
        <v>48</v>
      </c>
      <c r="T126" s="200">
        <v>0</v>
      </c>
      <c r="U126" s="200" t="s">
        <v>48</v>
      </c>
      <c r="V126" s="175" t="s">
        <v>2811</v>
      </c>
    </row>
    <row r="127" spans="1:22">
      <c r="A127" s="422" t="s">
        <v>4</v>
      </c>
      <c r="B127" s="422" t="s">
        <v>591</v>
      </c>
      <c r="C127" s="422" t="s">
        <v>333</v>
      </c>
      <c r="D127" s="409" t="s">
        <v>1484</v>
      </c>
      <c r="E127" s="409" t="s">
        <v>117</v>
      </c>
      <c r="F127" s="422" t="s">
        <v>1488</v>
      </c>
      <c r="G127" s="422" t="s">
        <v>1486</v>
      </c>
      <c r="H127" s="424">
        <v>4</v>
      </c>
      <c r="I127" s="424">
        <v>11</v>
      </c>
      <c r="J127" s="424">
        <v>148</v>
      </c>
      <c r="K127" s="424">
        <v>9172</v>
      </c>
      <c r="L127" s="424">
        <v>0</v>
      </c>
      <c r="M127" s="422">
        <v>9172</v>
      </c>
      <c r="N127" s="422" t="s">
        <v>1489</v>
      </c>
      <c r="O127" s="200">
        <v>2</v>
      </c>
      <c r="P127" s="200">
        <v>9</v>
      </c>
      <c r="Q127" s="200">
        <v>364</v>
      </c>
      <c r="R127" s="200" t="s">
        <v>45</v>
      </c>
      <c r="S127" s="200" t="s">
        <v>48</v>
      </c>
      <c r="T127" s="200">
        <v>0</v>
      </c>
      <c r="U127" s="200" t="s">
        <v>48</v>
      </c>
      <c r="V127" s="175" t="s">
        <v>2811</v>
      </c>
    </row>
    <row r="128" spans="1:22">
      <c r="A128" s="422" t="s">
        <v>4</v>
      </c>
      <c r="B128" s="422" t="s">
        <v>1313</v>
      </c>
      <c r="C128" s="422" t="s">
        <v>317</v>
      </c>
      <c r="D128" s="409" t="s">
        <v>1321</v>
      </c>
      <c r="E128" s="409" t="s">
        <v>117</v>
      </c>
      <c r="F128" s="422" t="s">
        <v>1184</v>
      </c>
      <c r="G128" s="422" t="s">
        <v>1486</v>
      </c>
      <c r="H128" s="424">
        <v>2</v>
      </c>
      <c r="I128" s="424">
        <v>180</v>
      </c>
      <c r="J128" s="424">
        <v>180</v>
      </c>
      <c r="K128" s="424">
        <v>459</v>
      </c>
      <c r="L128" s="424">
        <v>459</v>
      </c>
      <c r="M128" s="422">
        <v>0</v>
      </c>
      <c r="N128" s="422" t="s">
        <v>1490</v>
      </c>
      <c r="O128" s="200">
        <v>3</v>
      </c>
      <c r="P128" s="200">
        <v>168</v>
      </c>
      <c r="Q128" s="200">
        <v>330</v>
      </c>
      <c r="R128" s="200" t="s">
        <v>45</v>
      </c>
      <c r="S128" s="200" t="s">
        <v>48</v>
      </c>
      <c r="T128" s="200" t="s">
        <v>48</v>
      </c>
      <c r="U128" s="200">
        <v>0</v>
      </c>
      <c r="V128" s="175" t="s">
        <v>2809</v>
      </c>
    </row>
    <row r="129" spans="1:22">
      <c r="A129" s="422" t="s">
        <v>4</v>
      </c>
      <c r="B129" s="422" t="s">
        <v>1313</v>
      </c>
      <c r="C129" s="422" t="s">
        <v>317</v>
      </c>
      <c r="D129" s="409" t="s">
        <v>1491</v>
      </c>
      <c r="E129" s="409" t="s">
        <v>117</v>
      </c>
      <c r="F129" s="422" t="s">
        <v>1492</v>
      </c>
      <c r="G129" s="422" t="s">
        <v>1486</v>
      </c>
      <c r="H129" s="424">
        <v>70</v>
      </c>
      <c r="I129" s="424">
        <v>420</v>
      </c>
      <c r="J129" s="424">
        <v>850</v>
      </c>
      <c r="K129" s="424">
        <v>255</v>
      </c>
      <c r="L129" s="424">
        <v>255</v>
      </c>
      <c r="M129" s="422">
        <v>0</v>
      </c>
      <c r="N129" s="422" t="s">
        <v>1493</v>
      </c>
      <c r="O129" s="200">
        <v>11</v>
      </c>
      <c r="P129" s="200">
        <v>57</v>
      </c>
      <c r="Q129" s="200" t="s">
        <v>48</v>
      </c>
      <c r="R129" s="200" t="s">
        <v>45</v>
      </c>
      <c r="S129" s="200" t="s">
        <v>48</v>
      </c>
      <c r="T129" s="200" t="s">
        <v>48</v>
      </c>
      <c r="U129" s="200">
        <v>0</v>
      </c>
      <c r="V129" s="175" t="s">
        <v>2809</v>
      </c>
    </row>
    <row r="130" spans="1:22">
      <c r="A130" s="422" t="s">
        <v>4</v>
      </c>
      <c r="B130" s="422" t="s">
        <v>1313</v>
      </c>
      <c r="C130" s="422" t="s">
        <v>317</v>
      </c>
      <c r="D130" s="409" t="s">
        <v>1326</v>
      </c>
      <c r="E130" s="409" t="s">
        <v>117</v>
      </c>
      <c r="F130" s="422" t="s">
        <v>1494</v>
      </c>
      <c r="G130" s="422" t="s">
        <v>1486</v>
      </c>
      <c r="H130" s="424">
        <v>70</v>
      </c>
      <c r="I130" s="424">
        <v>5</v>
      </c>
      <c r="J130" s="424">
        <v>11</v>
      </c>
      <c r="K130" s="424">
        <v>5</v>
      </c>
      <c r="L130" s="424">
        <v>5</v>
      </c>
      <c r="M130" s="422">
        <v>0</v>
      </c>
      <c r="N130" s="422" t="s">
        <v>1495</v>
      </c>
      <c r="O130" s="200">
        <v>8</v>
      </c>
      <c r="P130" s="200">
        <v>189</v>
      </c>
      <c r="Q130" s="200" t="s">
        <v>48</v>
      </c>
      <c r="R130" s="200" t="s">
        <v>45</v>
      </c>
      <c r="S130" s="200" t="s">
        <v>48</v>
      </c>
      <c r="T130" s="200" t="s">
        <v>48</v>
      </c>
      <c r="U130" s="200">
        <v>0</v>
      </c>
      <c r="V130" s="175" t="s">
        <v>2809</v>
      </c>
    </row>
    <row r="131" spans="1:22">
      <c r="A131" s="422" t="s">
        <v>4</v>
      </c>
      <c r="B131" s="422" t="s">
        <v>1313</v>
      </c>
      <c r="C131" s="422" t="s">
        <v>317</v>
      </c>
      <c r="D131" s="409" t="s">
        <v>1496</v>
      </c>
      <c r="E131" s="409" t="s">
        <v>117</v>
      </c>
      <c r="F131" s="422" t="s">
        <v>1485</v>
      </c>
      <c r="G131" s="422" t="s">
        <v>1486</v>
      </c>
      <c r="H131" s="424">
        <v>70</v>
      </c>
      <c r="I131" s="424">
        <v>2114</v>
      </c>
      <c r="J131" s="424">
        <v>6350</v>
      </c>
      <c r="K131" s="424">
        <v>1982</v>
      </c>
      <c r="L131" s="424">
        <v>1982</v>
      </c>
      <c r="M131" s="422">
        <v>0</v>
      </c>
      <c r="N131" s="422" t="s">
        <v>1497</v>
      </c>
      <c r="O131" s="200">
        <v>57</v>
      </c>
      <c r="P131" s="200">
        <v>1724</v>
      </c>
      <c r="Q131" s="200" t="s">
        <v>48</v>
      </c>
      <c r="R131" s="200" t="s">
        <v>45</v>
      </c>
      <c r="S131" s="200" t="s">
        <v>48</v>
      </c>
      <c r="T131" s="200" t="s">
        <v>48</v>
      </c>
      <c r="U131" s="200">
        <v>0</v>
      </c>
      <c r="V131" s="175" t="s">
        <v>2809</v>
      </c>
    </row>
    <row r="132" spans="1:22">
      <c r="A132" s="422" t="s">
        <v>4</v>
      </c>
      <c r="B132" s="422" t="s">
        <v>1313</v>
      </c>
      <c r="C132" s="422" t="s">
        <v>317</v>
      </c>
      <c r="D132" s="409" t="s">
        <v>1326</v>
      </c>
      <c r="E132" s="409" t="s">
        <v>117</v>
      </c>
      <c r="F132" s="422" t="s">
        <v>1498</v>
      </c>
      <c r="G132" s="422" t="s">
        <v>1486</v>
      </c>
      <c r="H132" s="424">
        <v>7</v>
      </c>
      <c r="I132" s="424">
        <v>1</v>
      </c>
      <c r="J132" s="424">
        <v>14</v>
      </c>
      <c r="K132" s="424">
        <v>1069</v>
      </c>
      <c r="L132" s="424">
        <v>1069</v>
      </c>
      <c r="M132" s="422">
        <v>0</v>
      </c>
      <c r="N132" s="422" t="s">
        <v>1499</v>
      </c>
      <c r="O132" s="200">
        <v>7</v>
      </c>
      <c r="P132" s="200">
        <v>1</v>
      </c>
      <c r="Q132" s="200" t="s">
        <v>48</v>
      </c>
      <c r="R132" s="200" t="s">
        <v>45</v>
      </c>
      <c r="S132" s="200" t="s">
        <v>48</v>
      </c>
      <c r="T132" s="200">
        <v>0</v>
      </c>
      <c r="U132" s="200">
        <v>0</v>
      </c>
      <c r="V132" s="175" t="s">
        <v>2806</v>
      </c>
    </row>
    <row r="133" spans="1:22">
      <c r="A133" s="422" t="s">
        <v>4</v>
      </c>
      <c r="B133" s="422" t="s">
        <v>591</v>
      </c>
      <c r="C133" s="422" t="s">
        <v>317</v>
      </c>
      <c r="D133" s="409" t="s">
        <v>1344</v>
      </c>
      <c r="E133" s="409" t="s">
        <v>117</v>
      </c>
      <c r="F133" s="422" t="s">
        <v>1500</v>
      </c>
      <c r="G133" s="422" t="s">
        <v>1486</v>
      </c>
      <c r="H133" s="424">
        <v>4</v>
      </c>
      <c r="I133" s="424">
        <v>62</v>
      </c>
      <c r="J133" s="424">
        <v>120</v>
      </c>
      <c r="K133" s="424">
        <v>1336</v>
      </c>
      <c r="L133" s="424">
        <v>1336</v>
      </c>
      <c r="M133" s="422">
        <v>0</v>
      </c>
      <c r="N133" s="422" t="s">
        <v>1490</v>
      </c>
      <c r="O133" s="200">
        <v>4</v>
      </c>
      <c r="P133" s="200">
        <v>57</v>
      </c>
      <c r="Q133" s="200">
        <v>120</v>
      </c>
      <c r="R133" s="200" t="s">
        <v>45</v>
      </c>
      <c r="S133" s="200" t="s">
        <v>48</v>
      </c>
      <c r="T133" s="200" t="s">
        <v>48</v>
      </c>
      <c r="U133" s="200">
        <v>0</v>
      </c>
      <c r="V133" s="175" t="s">
        <v>2809</v>
      </c>
    </row>
    <row r="134" spans="1:22">
      <c r="A134" s="422" t="s">
        <v>4</v>
      </c>
      <c r="B134" s="422" t="s">
        <v>591</v>
      </c>
      <c r="C134" s="422" t="s">
        <v>317</v>
      </c>
      <c r="D134" s="409" t="s">
        <v>1344</v>
      </c>
      <c r="E134" s="409" t="s">
        <v>117</v>
      </c>
      <c r="F134" s="422" t="s">
        <v>1501</v>
      </c>
      <c r="G134" s="422" t="s">
        <v>1486</v>
      </c>
      <c r="H134" s="424">
        <v>25</v>
      </c>
      <c r="I134" s="424">
        <v>94</v>
      </c>
      <c r="J134" s="424">
        <v>100</v>
      </c>
      <c r="K134" s="424">
        <v>32</v>
      </c>
      <c r="L134" s="424">
        <v>32</v>
      </c>
      <c r="M134" s="422">
        <v>0</v>
      </c>
      <c r="N134" s="422" t="s">
        <v>1502</v>
      </c>
      <c r="O134" s="200">
        <v>54</v>
      </c>
      <c r="P134" s="200">
        <v>464</v>
      </c>
      <c r="Q134" s="200">
        <v>500</v>
      </c>
      <c r="R134" s="200" t="s">
        <v>45</v>
      </c>
      <c r="S134" s="200" t="s">
        <v>48</v>
      </c>
      <c r="T134" s="200" t="s">
        <v>48</v>
      </c>
      <c r="U134" s="200">
        <v>0</v>
      </c>
      <c r="V134" s="175" t="s">
        <v>2809</v>
      </c>
    </row>
    <row r="135" spans="1:22">
      <c r="A135" s="422" t="s">
        <v>4</v>
      </c>
      <c r="B135" s="422" t="s">
        <v>591</v>
      </c>
      <c r="C135" s="422" t="s">
        <v>317</v>
      </c>
      <c r="D135" s="409" t="s">
        <v>1354</v>
      </c>
      <c r="E135" s="409" t="s">
        <v>117</v>
      </c>
      <c r="F135" s="422" t="s">
        <v>1503</v>
      </c>
      <c r="G135" s="422" t="s">
        <v>1486</v>
      </c>
      <c r="H135" s="424">
        <v>64</v>
      </c>
      <c r="I135" s="424">
        <v>100</v>
      </c>
      <c r="J135" s="424">
        <v>2000</v>
      </c>
      <c r="K135" s="424">
        <v>3878</v>
      </c>
      <c r="L135" s="424">
        <v>3878</v>
      </c>
      <c r="M135" s="422">
        <v>0</v>
      </c>
      <c r="N135" s="422" t="s">
        <v>1504</v>
      </c>
      <c r="O135" s="200" t="s">
        <v>48</v>
      </c>
      <c r="P135" s="200" t="s">
        <v>48</v>
      </c>
      <c r="Q135" s="200" t="s">
        <v>48</v>
      </c>
      <c r="R135" s="200" t="s">
        <v>45</v>
      </c>
      <c r="S135" s="200" t="s">
        <v>48</v>
      </c>
      <c r="T135" s="200" t="s">
        <v>48</v>
      </c>
      <c r="U135" s="200">
        <v>0</v>
      </c>
      <c r="V135" s="175" t="s">
        <v>2809</v>
      </c>
    </row>
    <row r="136" spans="1:22">
      <c r="A136" s="422" t="s">
        <v>4</v>
      </c>
      <c r="B136" s="422" t="s">
        <v>591</v>
      </c>
      <c r="C136" s="422" t="s">
        <v>317</v>
      </c>
      <c r="D136" s="409" t="s">
        <v>1505</v>
      </c>
      <c r="E136" s="409" t="s">
        <v>117</v>
      </c>
      <c r="F136" s="422" t="s">
        <v>1506</v>
      </c>
      <c r="G136" s="422" t="s">
        <v>1486</v>
      </c>
      <c r="H136" s="424">
        <v>25</v>
      </c>
      <c r="I136" s="424">
        <v>149</v>
      </c>
      <c r="J136" s="424">
        <v>150</v>
      </c>
      <c r="K136" s="424">
        <v>20</v>
      </c>
      <c r="L136" s="424">
        <v>20</v>
      </c>
      <c r="M136" s="422">
        <v>0</v>
      </c>
      <c r="N136" s="422" t="s">
        <v>1504</v>
      </c>
      <c r="O136" s="200">
        <v>45</v>
      </c>
      <c r="P136" s="200">
        <v>439</v>
      </c>
      <c r="Q136" s="200">
        <v>463</v>
      </c>
      <c r="R136" s="200" t="s">
        <v>45</v>
      </c>
      <c r="S136" s="200" t="s">
        <v>48</v>
      </c>
      <c r="T136" s="200" t="s">
        <v>48</v>
      </c>
      <c r="U136" s="200">
        <v>0</v>
      </c>
      <c r="V136" s="175" t="s">
        <v>2809</v>
      </c>
    </row>
    <row r="137" spans="1:22">
      <c r="A137" s="422" t="s">
        <v>4</v>
      </c>
      <c r="B137" s="422" t="s">
        <v>591</v>
      </c>
      <c r="C137" s="422" t="s">
        <v>317</v>
      </c>
      <c r="D137" s="409" t="s">
        <v>1362</v>
      </c>
      <c r="E137" s="409" t="s">
        <v>117</v>
      </c>
      <c r="F137" s="422" t="s">
        <v>1507</v>
      </c>
      <c r="G137" s="422" t="s">
        <v>1486</v>
      </c>
      <c r="H137" s="424">
        <v>237</v>
      </c>
      <c r="I137" s="424">
        <v>6432</v>
      </c>
      <c r="J137" s="424">
        <v>8895</v>
      </c>
      <c r="K137" s="424">
        <v>7880</v>
      </c>
      <c r="L137" s="424">
        <v>7880</v>
      </c>
      <c r="M137" s="422">
        <v>0</v>
      </c>
      <c r="N137" s="422" t="s">
        <v>1504</v>
      </c>
      <c r="O137" s="200">
        <v>275</v>
      </c>
      <c r="P137" s="200">
        <v>5577</v>
      </c>
      <c r="Q137" s="200">
        <v>7849</v>
      </c>
      <c r="R137" s="200" t="s">
        <v>45</v>
      </c>
      <c r="S137" s="200" t="s">
        <v>48</v>
      </c>
      <c r="T137" s="200" t="s">
        <v>48</v>
      </c>
      <c r="U137" s="200">
        <v>0</v>
      </c>
      <c r="V137" s="175" t="s">
        <v>2809</v>
      </c>
    </row>
    <row r="138" spans="1:22">
      <c r="A138" s="422" t="s">
        <v>4</v>
      </c>
      <c r="B138" s="422" t="s">
        <v>591</v>
      </c>
      <c r="C138" s="422" t="s">
        <v>317</v>
      </c>
      <c r="D138" s="409" t="s">
        <v>1365</v>
      </c>
      <c r="E138" s="409" t="s">
        <v>117</v>
      </c>
      <c r="F138" s="422" t="s">
        <v>1508</v>
      </c>
      <c r="G138" s="422" t="s">
        <v>1486</v>
      </c>
      <c r="H138" s="424">
        <v>7</v>
      </c>
      <c r="I138" s="424">
        <v>104</v>
      </c>
      <c r="J138" s="424">
        <v>1045</v>
      </c>
      <c r="K138" s="424">
        <v>7181</v>
      </c>
      <c r="L138" s="424">
        <v>0</v>
      </c>
      <c r="M138" s="422">
        <v>7181</v>
      </c>
      <c r="N138" s="422" t="s">
        <v>1504</v>
      </c>
      <c r="O138" s="200">
        <v>7</v>
      </c>
      <c r="P138" s="200">
        <v>166</v>
      </c>
      <c r="Q138" s="200">
        <v>2022</v>
      </c>
      <c r="R138" s="200" t="s">
        <v>45</v>
      </c>
      <c r="S138" s="200" t="s">
        <v>48</v>
      </c>
      <c r="T138" s="200">
        <v>0</v>
      </c>
      <c r="U138" s="200" t="s">
        <v>48</v>
      </c>
      <c r="V138" s="175" t="s">
        <v>2809</v>
      </c>
    </row>
    <row r="139" spans="1:22">
      <c r="A139" s="422" t="s">
        <v>4</v>
      </c>
      <c r="B139" s="422" t="s">
        <v>591</v>
      </c>
      <c r="C139" s="422" t="s">
        <v>317</v>
      </c>
      <c r="D139" s="409" t="s">
        <v>1337</v>
      </c>
      <c r="E139" s="409" t="s">
        <v>117</v>
      </c>
      <c r="F139" s="422" t="s">
        <v>1485</v>
      </c>
      <c r="G139" s="422" t="s">
        <v>1486</v>
      </c>
      <c r="H139" s="424">
        <v>99</v>
      </c>
      <c r="I139" s="424">
        <v>1580</v>
      </c>
      <c r="J139" s="424">
        <v>18467</v>
      </c>
      <c r="K139" s="424">
        <v>57353</v>
      </c>
      <c r="L139" s="424">
        <v>25809</v>
      </c>
      <c r="M139" s="422">
        <v>31544</v>
      </c>
      <c r="N139" s="422" t="s">
        <v>1509</v>
      </c>
      <c r="O139" s="200" t="s">
        <v>48</v>
      </c>
      <c r="P139" s="200" t="s">
        <v>48</v>
      </c>
      <c r="Q139" s="200" t="s">
        <v>48</v>
      </c>
      <c r="R139" s="200" t="s">
        <v>45</v>
      </c>
      <c r="S139" s="200" t="s">
        <v>48</v>
      </c>
      <c r="T139" s="200" t="s">
        <v>48</v>
      </c>
      <c r="U139" s="200" t="s">
        <v>48</v>
      </c>
      <c r="V139" s="175" t="s">
        <v>2809</v>
      </c>
    </row>
    <row r="140" spans="1:22">
      <c r="A140" s="422" t="s">
        <v>4</v>
      </c>
      <c r="B140" s="422" t="s">
        <v>591</v>
      </c>
      <c r="C140" s="422" t="s">
        <v>317</v>
      </c>
      <c r="D140" s="409" t="s">
        <v>1354</v>
      </c>
      <c r="E140" s="409" t="s">
        <v>117</v>
      </c>
      <c r="F140" s="422" t="s">
        <v>1510</v>
      </c>
      <c r="G140" s="422" t="s">
        <v>1486</v>
      </c>
      <c r="H140" s="424">
        <v>400</v>
      </c>
      <c r="I140" s="424">
        <v>313</v>
      </c>
      <c r="J140" s="424">
        <v>9000</v>
      </c>
      <c r="K140" s="424">
        <v>6037</v>
      </c>
      <c r="L140" s="424">
        <v>6037</v>
      </c>
      <c r="M140" s="422">
        <v>0</v>
      </c>
      <c r="N140" s="422" t="s">
        <v>1511</v>
      </c>
      <c r="O140" s="200" t="s">
        <v>48</v>
      </c>
      <c r="P140" s="200" t="s">
        <v>48</v>
      </c>
      <c r="Q140" s="200" t="s">
        <v>48</v>
      </c>
      <c r="R140" s="200" t="s">
        <v>45</v>
      </c>
      <c r="S140" s="200" t="s">
        <v>48</v>
      </c>
      <c r="T140" s="200" t="s">
        <v>48</v>
      </c>
      <c r="U140" s="200">
        <v>0</v>
      </c>
      <c r="V140" s="175" t="s">
        <v>2809</v>
      </c>
    </row>
    <row r="141" spans="1:22">
      <c r="A141" s="422" t="s">
        <v>4</v>
      </c>
      <c r="B141" s="422" t="s">
        <v>591</v>
      </c>
      <c r="C141" s="422" t="s">
        <v>317</v>
      </c>
      <c r="D141" s="409" t="s">
        <v>1365</v>
      </c>
      <c r="E141" s="409" t="s">
        <v>117</v>
      </c>
      <c r="F141" s="422" t="s">
        <v>1488</v>
      </c>
      <c r="G141" s="422" t="s">
        <v>1486</v>
      </c>
      <c r="H141" s="424">
        <v>14</v>
      </c>
      <c r="I141" s="424">
        <v>127</v>
      </c>
      <c r="J141" s="424">
        <v>3144</v>
      </c>
      <c r="K141" s="424">
        <v>68092</v>
      </c>
      <c r="L141" s="424">
        <v>558</v>
      </c>
      <c r="M141" s="422">
        <v>67534</v>
      </c>
      <c r="N141" s="422" t="s">
        <v>1499</v>
      </c>
      <c r="O141" s="200">
        <v>10</v>
      </c>
      <c r="P141" s="200">
        <v>105</v>
      </c>
      <c r="Q141" s="200">
        <v>2798</v>
      </c>
      <c r="R141" s="200" t="s">
        <v>45</v>
      </c>
      <c r="S141" s="200" t="s">
        <v>48</v>
      </c>
      <c r="T141" s="200" t="s">
        <v>48</v>
      </c>
      <c r="U141" s="200" t="s">
        <v>48</v>
      </c>
      <c r="V141" s="175" t="s">
        <v>2809</v>
      </c>
    </row>
    <row r="142" spans="1:22">
      <c r="A142" s="422" t="s">
        <v>4</v>
      </c>
      <c r="B142" s="422" t="s">
        <v>591</v>
      </c>
      <c r="C142" s="422" t="s">
        <v>115</v>
      </c>
      <c r="D142" s="409" t="s">
        <v>1340</v>
      </c>
      <c r="E142" s="409" t="s">
        <v>117</v>
      </c>
      <c r="F142" s="422" t="s">
        <v>1485</v>
      </c>
      <c r="G142" s="422" t="s">
        <v>1486</v>
      </c>
      <c r="H142" s="424">
        <v>16</v>
      </c>
      <c r="I142" s="424">
        <v>134</v>
      </c>
      <c r="J142" s="424">
        <v>4907</v>
      </c>
      <c r="K142" s="424">
        <v>10943</v>
      </c>
      <c r="L142" s="424">
        <v>0</v>
      </c>
      <c r="M142" s="422">
        <v>10943</v>
      </c>
      <c r="N142" s="422" t="s">
        <v>1512</v>
      </c>
      <c r="O142" s="200" t="s">
        <v>48</v>
      </c>
      <c r="P142" s="200" t="s">
        <v>48</v>
      </c>
      <c r="Q142" s="200" t="s">
        <v>48</v>
      </c>
      <c r="R142" s="200" t="s">
        <v>45</v>
      </c>
      <c r="S142" s="200" t="s">
        <v>48</v>
      </c>
      <c r="T142" s="200">
        <v>0</v>
      </c>
      <c r="U142" s="200" t="s">
        <v>48</v>
      </c>
      <c r="V142" s="175" t="s">
        <v>2812</v>
      </c>
    </row>
    <row r="143" spans="1:22">
      <c r="A143" s="422" t="s">
        <v>4</v>
      </c>
      <c r="B143" s="422" t="s">
        <v>591</v>
      </c>
      <c r="C143" s="422" t="s">
        <v>115</v>
      </c>
      <c r="D143" s="409" t="s">
        <v>1340</v>
      </c>
      <c r="E143" s="409" t="s">
        <v>117</v>
      </c>
      <c r="F143" s="422" t="s">
        <v>1488</v>
      </c>
      <c r="G143" s="422" t="s">
        <v>1486</v>
      </c>
      <c r="H143" s="424">
        <v>15</v>
      </c>
      <c r="I143" s="424">
        <v>152</v>
      </c>
      <c r="J143" s="424">
        <v>4189</v>
      </c>
      <c r="K143" s="424">
        <v>133870</v>
      </c>
      <c r="L143" s="424">
        <v>0</v>
      </c>
      <c r="M143" s="422">
        <v>133870</v>
      </c>
      <c r="N143" s="422" t="s">
        <v>1513</v>
      </c>
      <c r="O143" s="200">
        <v>14</v>
      </c>
      <c r="P143" s="200">
        <v>170</v>
      </c>
      <c r="Q143" s="200">
        <v>3844</v>
      </c>
      <c r="R143" s="200" t="s">
        <v>45</v>
      </c>
      <c r="S143" s="200" t="s">
        <v>48</v>
      </c>
      <c r="T143" s="200">
        <v>0</v>
      </c>
      <c r="U143" s="200" t="s">
        <v>48</v>
      </c>
      <c r="V143" s="175" t="s">
        <v>2812</v>
      </c>
    </row>
    <row r="144" spans="1:22">
      <c r="A144" s="422" t="s">
        <v>4</v>
      </c>
      <c r="B144" s="422" t="s">
        <v>591</v>
      </c>
      <c r="C144" s="422" t="s">
        <v>339</v>
      </c>
      <c r="D144" s="409" t="s">
        <v>1514</v>
      </c>
      <c r="E144" s="409" t="s">
        <v>117</v>
      </c>
      <c r="F144" s="422" t="s">
        <v>1485</v>
      </c>
      <c r="G144" s="422" t="s">
        <v>1486</v>
      </c>
      <c r="H144" s="424">
        <v>5</v>
      </c>
      <c r="I144" s="424">
        <v>15</v>
      </c>
      <c r="J144" s="424">
        <v>630</v>
      </c>
      <c r="K144" s="424">
        <v>2519.5309999999999</v>
      </c>
      <c r="L144" s="424">
        <v>0</v>
      </c>
      <c r="M144" s="424">
        <f>K144-L144</f>
        <v>2519.5309999999999</v>
      </c>
      <c r="N144" s="422" t="s">
        <v>1515</v>
      </c>
      <c r="O144" s="200" t="s">
        <v>48</v>
      </c>
      <c r="P144" s="200" t="s">
        <v>48</v>
      </c>
      <c r="Q144" s="200" t="s">
        <v>48</v>
      </c>
      <c r="R144" s="200" t="s">
        <v>45</v>
      </c>
      <c r="S144" s="200" t="s">
        <v>48</v>
      </c>
      <c r="T144" s="200">
        <v>0</v>
      </c>
      <c r="U144" s="200" t="s">
        <v>48</v>
      </c>
      <c r="V144" s="175" t="s">
        <v>2810</v>
      </c>
    </row>
    <row r="145" spans="1:23">
      <c r="A145" s="422" t="s">
        <v>4</v>
      </c>
      <c r="B145" s="422" t="s">
        <v>591</v>
      </c>
      <c r="C145" s="422" t="s">
        <v>339</v>
      </c>
      <c r="D145" s="409" t="s">
        <v>1514</v>
      </c>
      <c r="E145" s="409" t="s">
        <v>117</v>
      </c>
      <c r="F145" s="422" t="s">
        <v>1488</v>
      </c>
      <c r="G145" s="422" t="s">
        <v>1486</v>
      </c>
      <c r="H145" s="424">
        <v>4</v>
      </c>
      <c r="I145" s="424">
        <v>30</v>
      </c>
      <c r="J145" s="424">
        <v>350</v>
      </c>
      <c r="K145" s="424">
        <v>42852.584000000003</v>
      </c>
      <c r="L145" s="424">
        <v>0</v>
      </c>
      <c r="M145" s="424">
        <f>K145-L145</f>
        <v>42852.584000000003</v>
      </c>
      <c r="N145" s="422" t="s">
        <v>1516</v>
      </c>
      <c r="O145" s="200">
        <v>2</v>
      </c>
      <c r="P145" s="200">
        <v>7</v>
      </c>
      <c r="Q145" s="200">
        <v>248</v>
      </c>
      <c r="R145" s="200" t="s">
        <v>45</v>
      </c>
      <c r="S145" s="200" t="s">
        <v>48</v>
      </c>
      <c r="T145" s="200">
        <v>0</v>
      </c>
      <c r="U145" s="200" t="s">
        <v>48</v>
      </c>
      <c r="V145" s="175" t="s">
        <v>2810</v>
      </c>
    </row>
    <row r="146" spans="1:23" s="685" customFormat="1">
      <c r="A146" s="378" t="s">
        <v>4</v>
      </c>
      <c r="B146" s="378" t="s">
        <v>37</v>
      </c>
      <c r="C146" s="378" t="s">
        <v>21</v>
      </c>
      <c r="D146" s="311" t="s">
        <v>1552</v>
      </c>
      <c r="E146" s="311" t="e">
        <v>#N/A</v>
      </c>
      <c r="F146" s="378" t="s">
        <v>2290</v>
      </c>
      <c r="G146" s="378"/>
      <c r="H146" s="684" t="s">
        <v>286</v>
      </c>
      <c r="I146" s="684" t="s">
        <v>286</v>
      </c>
      <c r="J146" s="684" t="s">
        <v>286</v>
      </c>
      <c r="K146" s="684" t="s">
        <v>286</v>
      </c>
      <c r="L146" s="684" t="s">
        <v>286</v>
      </c>
      <c r="M146" s="378" t="s">
        <v>286</v>
      </c>
      <c r="N146" s="684"/>
      <c r="O146" s="377">
        <v>140</v>
      </c>
      <c r="P146" s="377">
        <v>2058</v>
      </c>
      <c r="Q146" s="377">
        <v>2058</v>
      </c>
      <c r="R146" s="200" t="s">
        <v>29</v>
      </c>
      <c r="S146" s="377">
        <v>190.44</v>
      </c>
      <c r="T146" s="377">
        <v>190.44</v>
      </c>
      <c r="U146" s="377">
        <v>0</v>
      </c>
      <c r="V146" s="175" t="s">
        <v>2987</v>
      </c>
      <c r="W146" s="269"/>
    </row>
    <row r="147" spans="1:23" s="528" customFormat="1">
      <c r="A147" s="686" t="s">
        <v>4</v>
      </c>
      <c r="B147" s="686" t="s">
        <v>37</v>
      </c>
      <c r="C147" s="686" t="s">
        <v>21</v>
      </c>
      <c r="D147" s="686" t="s">
        <v>759</v>
      </c>
      <c r="E147" s="311" t="e">
        <v>#N/A</v>
      </c>
      <c r="F147" s="686" t="s">
        <v>2653</v>
      </c>
      <c r="G147" s="686" t="s">
        <v>2654</v>
      </c>
      <c r="H147" s="684" t="s">
        <v>286</v>
      </c>
      <c r="I147" s="684" t="s">
        <v>286</v>
      </c>
      <c r="J147" s="684" t="s">
        <v>286</v>
      </c>
      <c r="K147" s="684" t="s">
        <v>286</v>
      </c>
      <c r="L147" s="684" t="s">
        <v>286</v>
      </c>
      <c r="M147" s="378" t="s">
        <v>286</v>
      </c>
      <c r="N147" s="686"/>
      <c r="O147" s="679">
        <v>1</v>
      </c>
      <c r="P147" s="679">
        <v>1</v>
      </c>
      <c r="Q147" s="679" t="s">
        <v>2657</v>
      </c>
      <c r="R147" s="679" t="s">
        <v>29</v>
      </c>
      <c r="S147" s="679" t="s">
        <v>2657</v>
      </c>
      <c r="T147" s="679" t="s">
        <v>2657</v>
      </c>
      <c r="U147" s="679">
        <v>0</v>
      </c>
      <c r="V147" s="686" t="s">
        <v>2989</v>
      </c>
    </row>
    <row r="148" spans="1:23" s="528" customFormat="1">
      <c r="A148" s="686" t="s">
        <v>4</v>
      </c>
      <c r="B148" s="686" t="s">
        <v>37</v>
      </c>
      <c r="C148" s="686" t="s">
        <v>111</v>
      </c>
      <c r="D148" s="686" t="s">
        <v>567</v>
      </c>
      <c r="E148" s="311" t="e">
        <v>#N/A</v>
      </c>
      <c r="F148" s="686" t="s">
        <v>2655</v>
      </c>
      <c r="G148" s="686" t="s">
        <v>1191</v>
      </c>
      <c r="H148" s="684" t="s">
        <v>286</v>
      </c>
      <c r="I148" s="684" t="s">
        <v>286</v>
      </c>
      <c r="J148" s="684" t="s">
        <v>286</v>
      </c>
      <c r="K148" s="684" t="s">
        <v>286</v>
      </c>
      <c r="L148" s="684" t="s">
        <v>286</v>
      </c>
      <c r="M148" s="378" t="s">
        <v>286</v>
      </c>
      <c r="N148" s="686"/>
      <c r="O148" s="679">
        <v>1</v>
      </c>
      <c r="P148" s="679">
        <v>3</v>
      </c>
      <c r="Q148" s="679" t="s">
        <v>2657</v>
      </c>
      <c r="R148" s="679" t="s">
        <v>45</v>
      </c>
      <c r="S148" s="679" t="s">
        <v>2657</v>
      </c>
      <c r="T148" s="679" t="s">
        <v>2657</v>
      </c>
      <c r="U148" s="679">
        <v>0</v>
      </c>
      <c r="V148" s="686" t="s">
        <v>2990</v>
      </c>
    </row>
    <row r="149" spans="1:23" s="108" customFormat="1">
      <c r="A149" s="107" t="s">
        <v>569</v>
      </c>
      <c r="H149" s="107"/>
      <c r="I149" s="109"/>
      <c r="J149" s="109"/>
      <c r="K149" s="109"/>
      <c r="L149" s="109"/>
      <c r="O149" s="261"/>
      <c r="P149" s="261"/>
      <c r="Q149" s="261"/>
      <c r="R149" s="261"/>
      <c r="S149" s="261"/>
      <c r="T149" s="261"/>
      <c r="U149" s="261"/>
      <c r="W149" s="269"/>
    </row>
  </sheetData>
  <dataValidations count="1">
    <dataValidation type="list" allowBlank="1" showInputMessage="1" showErrorMessage="1" sqref="B147 B5:B8">
      <formula1>#REF!</formula1>
    </dataValidation>
  </dataValidations>
  <pageMargins left="0.7" right="0.7" top="0.75" bottom="0.75" header="0.3" footer="0.3"/>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sheetPr codeName="Sheet4"/>
  <dimension ref="A1:K6"/>
  <sheetViews>
    <sheetView workbookViewId="0"/>
  </sheetViews>
  <sheetFormatPr baseColWidth="10" defaultColWidth="8.85546875" defaultRowHeight="12.75"/>
  <cols>
    <col min="1" max="1" width="8.85546875" style="16"/>
    <col min="2" max="2" width="17.42578125" style="16" customWidth="1"/>
    <col min="3" max="3" width="19.42578125" style="16" customWidth="1"/>
    <col min="4" max="4" width="11.28515625" style="16" customWidth="1"/>
    <col min="5" max="5" width="12.5703125" style="16" customWidth="1"/>
    <col min="6" max="10" width="11.28515625" style="16" customWidth="1"/>
    <col min="11" max="11" width="13.140625" style="16" customWidth="1"/>
    <col min="12" max="16384" width="8.85546875" style="16"/>
  </cols>
  <sheetData>
    <row r="1" spans="1:11" ht="13.5" thickBot="1">
      <c r="A1" s="14" t="s">
        <v>265</v>
      </c>
    </row>
    <row r="2" spans="1:11">
      <c r="J2" s="183" t="s">
        <v>2168</v>
      </c>
      <c r="K2" s="167" t="s">
        <v>3245</v>
      </c>
    </row>
    <row r="3" spans="1:11" ht="13.5" thickBot="1">
      <c r="J3" s="338" t="s">
        <v>2167</v>
      </c>
      <c r="K3" s="343">
        <v>2018</v>
      </c>
    </row>
    <row r="4" spans="1:11" s="17" customFormat="1" ht="64.5" thickBot="1">
      <c r="A4" s="249" t="s">
        <v>0</v>
      </c>
      <c r="B4" s="250" t="s">
        <v>2</v>
      </c>
      <c r="C4" s="251" t="s">
        <v>110</v>
      </c>
      <c r="D4" s="18" t="s">
        <v>98</v>
      </c>
      <c r="E4" s="64" t="s">
        <v>169</v>
      </c>
      <c r="F4" s="64" t="s">
        <v>235</v>
      </c>
      <c r="G4" s="64" t="s">
        <v>236</v>
      </c>
      <c r="H4" s="64" t="s">
        <v>237</v>
      </c>
      <c r="I4" s="64" t="s">
        <v>238</v>
      </c>
      <c r="J4" s="64" t="s">
        <v>239</v>
      </c>
      <c r="K4" s="65" t="s">
        <v>13</v>
      </c>
    </row>
    <row r="5" spans="1:11">
      <c r="A5" s="62" t="s">
        <v>4</v>
      </c>
      <c r="B5" s="63" t="s">
        <v>576</v>
      </c>
      <c r="C5" s="62" t="s">
        <v>285</v>
      </c>
      <c r="D5" s="62" t="s">
        <v>117</v>
      </c>
      <c r="E5" s="62" t="s">
        <v>286</v>
      </c>
      <c r="F5" s="62">
        <v>275</v>
      </c>
      <c r="G5" s="62">
        <v>906256</v>
      </c>
      <c r="H5" s="62"/>
      <c r="I5" s="62">
        <v>486277.56443861802</v>
      </c>
      <c r="J5" s="66">
        <v>51194</v>
      </c>
      <c r="K5" s="67" t="s">
        <v>704</v>
      </c>
    </row>
    <row r="6" spans="1:11">
      <c r="A6" s="57"/>
      <c r="B6" s="57"/>
      <c r="C6" s="57"/>
      <c r="D6" s="57"/>
      <c r="E6" s="57" t="s">
        <v>286</v>
      </c>
      <c r="F6" s="57"/>
      <c r="G6" s="57"/>
      <c r="H6" s="57"/>
      <c r="I6" s="57"/>
      <c r="J6" s="62"/>
      <c r="K6" s="62"/>
    </row>
  </sheetData>
  <pageMargins left="0.7" right="0.7" top="0.75" bottom="0.75" header="0.3" footer="0.3"/>
  <pageSetup paperSize="9" orientation="portrait" horizontalDpi="4294967292" verticalDpi="4294967292" r:id="rId1"/>
  <headerFooter alignWithMargins="0"/>
  <legacyDrawing r:id="rId2"/>
</worksheet>
</file>

<file path=xl/worksheets/sheet17.xml><?xml version="1.0" encoding="utf-8"?>
<worksheet xmlns="http://schemas.openxmlformats.org/spreadsheetml/2006/main" xmlns:r="http://schemas.openxmlformats.org/officeDocument/2006/relationships">
  <sheetPr codeName="Sheet16"/>
  <dimension ref="A1:T36"/>
  <sheetViews>
    <sheetView workbookViewId="0"/>
  </sheetViews>
  <sheetFormatPr baseColWidth="10" defaultColWidth="8.85546875" defaultRowHeight="12.75"/>
  <cols>
    <col min="1" max="1" width="7.42578125" style="559" customWidth="1"/>
    <col min="2" max="2" width="12.7109375" style="559" customWidth="1"/>
    <col min="3" max="3" width="11.42578125" style="559" customWidth="1"/>
    <col min="4" max="4" width="17.42578125" style="559" customWidth="1"/>
    <col min="5" max="5" width="11.28515625" style="559" customWidth="1"/>
    <col min="6" max="6" width="16.28515625" style="559" customWidth="1"/>
    <col min="7" max="7" width="29.5703125" style="559" customWidth="1"/>
    <col min="8" max="9" width="15.7109375" style="559" customWidth="1"/>
    <col min="10" max="10" width="15.140625" style="559" customWidth="1"/>
    <col min="11" max="11" width="14.85546875" style="559" customWidth="1"/>
    <col min="12" max="12" width="15.85546875" style="559" customWidth="1"/>
    <col min="13" max="14" width="12.7109375" style="559" customWidth="1"/>
    <col min="15" max="15" width="19.28515625" style="559" customWidth="1"/>
    <col min="16" max="16" width="14.28515625" style="559" customWidth="1"/>
    <col min="17" max="18" width="14.7109375" style="559" customWidth="1"/>
    <col min="19" max="19" width="32.140625" style="559" customWidth="1"/>
    <col min="20" max="20" width="20.7109375" style="559" customWidth="1"/>
    <col min="21" max="21" width="15.140625" style="559" customWidth="1"/>
    <col min="22" max="16384" width="8.85546875" style="559"/>
  </cols>
  <sheetData>
    <row r="1" spans="1:20" s="560" customFormat="1">
      <c r="A1" s="522" t="s">
        <v>266</v>
      </c>
      <c r="B1" s="218"/>
      <c r="C1" s="218"/>
      <c r="D1" s="218"/>
      <c r="E1" s="218"/>
      <c r="F1" s="218"/>
      <c r="G1" s="218"/>
      <c r="H1" s="218"/>
      <c r="I1" s="218"/>
      <c r="J1" s="218"/>
      <c r="K1" s="218"/>
      <c r="L1" s="218"/>
      <c r="M1" s="218"/>
      <c r="N1" s="218"/>
      <c r="O1" s="218"/>
      <c r="P1" s="218"/>
      <c r="Q1" s="218"/>
      <c r="R1" s="218"/>
      <c r="S1" s="341" t="s">
        <v>2168</v>
      </c>
      <c r="T1" s="425" t="s">
        <v>3245</v>
      </c>
    </row>
    <row r="2" spans="1:20" ht="13.5" thickBot="1">
      <c r="A2" s="567"/>
      <c r="B2" s="560"/>
      <c r="C2" s="560"/>
      <c r="D2" s="560"/>
      <c r="E2" s="560"/>
      <c r="F2" s="560"/>
      <c r="G2" s="560"/>
      <c r="H2" s="560"/>
      <c r="I2" s="560"/>
      <c r="J2" s="560"/>
      <c r="K2" s="560"/>
      <c r="L2" s="560"/>
      <c r="M2" s="560"/>
      <c r="N2" s="560"/>
      <c r="O2" s="560"/>
      <c r="P2" s="560"/>
      <c r="Q2" s="560"/>
      <c r="R2" s="560"/>
      <c r="S2" s="332" t="s">
        <v>2167</v>
      </c>
      <c r="T2" s="343">
        <v>2018</v>
      </c>
    </row>
    <row r="3" spans="1:20">
      <c r="A3" s="823"/>
      <c r="B3" s="824"/>
      <c r="C3" s="824"/>
      <c r="D3" s="824"/>
      <c r="E3" s="824"/>
      <c r="F3" s="824"/>
      <c r="G3" s="824"/>
      <c r="H3" s="825" t="s">
        <v>91</v>
      </c>
      <c r="I3" s="825"/>
      <c r="J3" s="77" t="s">
        <v>92</v>
      </c>
      <c r="K3" s="825" t="s">
        <v>93</v>
      </c>
      <c r="L3" s="825"/>
      <c r="M3" s="825" t="s">
        <v>94</v>
      </c>
      <c r="N3" s="825"/>
      <c r="O3" s="825" t="s">
        <v>95</v>
      </c>
      <c r="P3" s="825"/>
      <c r="Q3" s="826"/>
      <c r="R3" s="826"/>
      <c r="S3" s="103"/>
      <c r="T3" s="821" t="s">
        <v>2243</v>
      </c>
    </row>
    <row r="4" spans="1:20" s="61" customFormat="1" ht="132.75" customHeight="1" thickBot="1">
      <c r="A4" s="204" t="s">
        <v>0</v>
      </c>
      <c r="B4" s="205" t="s">
        <v>78</v>
      </c>
      <c r="C4" s="206" t="s">
        <v>240</v>
      </c>
      <c r="D4" s="206" t="s">
        <v>2</v>
      </c>
      <c r="E4" s="206" t="s">
        <v>20</v>
      </c>
      <c r="F4" s="207" t="s">
        <v>126</v>
      </c>
      <c r="G4" s="205" t="s">
        <v>127</v>
      </c>
      <c r="H4" s="205" t="s">
        <v>96</v>
      </c>
      <c r="I4" s="205" t="s">
        <v>128</v>
      </c>
      <c r="J4" s="205" t="s">
        <v>129</v>
      </c>
      <c r="K4" s="205" t="s">
        <v>170</v>
      </c>
      <c r="L4" s="205" t="s">
        <v>130</v>
      </c>
      <c r="M4" s="205" t="s">
        <v>131</v>
      </c>
      <c r="N4" s="205" t="s">
        <v>132</v>
      </c>
      <c r="O4" s="205" t="s">
        <v>171</v>
      </c>
      <c r="P4" s="208" t="s">
        <v>133</v>
      </c>
      <c r="Q4" s="208" t="s">
        <v>172</v>
      </c>
      <c r="R4" s="208" t="s">
        <v>173</v>
      </c>
      <c r="S4" s="209" t="s">
        <v>134</v>
      </c>
      <c r="T4" s="822"/>
    </row>
    <row r="5" spans="1:20">
      <c r="A5" s="273" t="s">
        <v>4</v>
      </c>
      <c r="B5" s="273" t="s">
        <v>4</v>
      </c>
      <c r="C5" s="273" t="s">
        <v>409</v>
      </c>
      <c r="D5" s="273" t="s">
        <v>41</v>
      </c>
      <c r="E5" s="273" t="s">
        <v>21</v>
      </c>
      <c r="F5" s="271" t="s">
        <v>1119</v>
      </c>
      <c r="G5" s="379" t="s">
        <v>31</v>
      </c>
      <c r="H5" s="273" t="s">
        <v>29</v>
      </c>
      <c r="I5" s="273" t="s">
        <v>48</v>
      </c>
      <c r="J5" s="273" t="s">
        <v>45</v>
      </c>
      <c r="K5" s="273" t="s">
        <v>29</v>
      </c>
      <c r="L5" s="273" t="s">
        <v>48</v>
      </c>
      <c r="M5" s="273" t="s">
        <v>577</v>
      </c>
      <c r="N5" s="273" t="s">
        <v>97</v>
      </c>
      <c r="O5" s="273" t="s">
        <v>29</v>
      </c>
      <c r="P5" s="273" t="s">
        <v>48</v>
      </c>
      <c r="Q5" s="273" t="s">
        <v>29</v>
      </c>
      <c r="R5" s="273" t="s">
        <v>48</v>
      </c>
      <c r="S5" s="273" t="s">
        <v>580</v>
      </c>
      <c r="T5" s="196" t="s">
        <v>2279</v>
      </c>
    </row>
    <row r="6" spans="1:20">
      <c r="A6" s="273" t="s">
        <v>4</v>
      </c>
      <c r="B6" s="273" t="s">
        <v>4</v>
      </c>
      <c r="C6" s="273" t="s">
        <v>409</v>
      </c>
      <c r="D6" s="273" t="s">
        <v>37</v>
      </c>
      <c r="E6" s="273" t="s">
        <v>578</v>
      </c>
      <c r="F6" s="271" t="s">
        <v>1119</v>
      </c>
      <c r="G6" s="379" t="s">
        <v>31</v>
      </c>
      <c r="H6" s="273" t="s">
        <v>29</v>
      </c>
      <c r="I6" s="273" t="s">
        <v>48</v>
      </c>
      <c r="J6" s="273" t="s">
        <v>45</v>
      </c>
      <c r="K6" s="273" t="s">
        <v>29</v>
      </c>
      <c r="L6" s="273" t="s">
        <v>48</v>
      </c>
      <c r="M6" s="273" t="s">
        <v>577</v>
      </c>
      <c r="N6" s="273" t="s">
        <v>97</v>
      </c>
      <c r="O6" s="273" t="s">
        <v>29</v>
      </c>
      <c r="P6" s="273" t="s">
        <v>48</v>
      </c>
      <c r="Q6" s="273" t="s">
        <v>29</v>
      </c>
      <c r="R6" s="273" t="s">
        <v>48</v>
      </c>
      <c r="S6" s="273" t="s">
        <v>580</v>
      </c>
      <c r="T6" s="196" t="s">
        <v>2280</v>
      </c>
    </row>
    <row r="7" spans="1:20">
      <c r="A7" s="586" t="s">
        <v>4</v>
      </c>
      <c r="B7" s="586" t="s">
        <v>4</v>
      </c>
      <c r="C7" s="586" t="s">
        <v>409</v>
      </c>
      <c r="D7" s="632" t="s">
        <v>37</v>
      </c>
      <c r="E7" s="586" t="s">
        <v>21</v>
      </c>
      <c r="F7" s="683" t="s">
        <v>1128</v>
      </c>
      <c r="G7" s="683" t="s">
        <v>31</v>
      </c>
      <c r="H7" s="586" t="s">
        <v>2401</v>
      </c>
      <c r="I7" s="687" t="s">
        <v>3150</v>
      </c>
      <c r="J7" s="586" t="s">
        <v>45</v>
      </c>
      <c r="K7" s="586" t="s">
        <v>45</v>
      </c>
      <c r="L7" s="687" t="s">
        <v>3151</v>
      </c>
      <c r="M7" s="586" t="s">
        <v>1835</v>
      </c>
      <c r="N7" s="586" t="s">
        <v>97</v>
      </c>
      <c r="O7" s="586" t="s">
        <v>45</v>
      </c>
      <c r="P7" s="687" t="s">
        <v>3151</v>
      </c>
      <c r="Q7" s="586" t="s">
        <v>29</v>
      </c>
      <c r="R7" s="586" t="s">
        <v>48</v>
      </c>
      <c r="S7" s="586" t="s">
        <v>3152</v>
      </c>
      <c r="T7" s="380" t="s">
        <v>3153</v>
      </c>
    </row>
    <row r="8" spans="1:20">
      <c r="A8" s="586" t="s">
        <v>4</v>
      </c>
      <c r="B8" s="586" t="s">
        <v>4</v>
      </c>
      <c r="C8" s="586" t="s">
        <v>409</v>
      </c>
      <c r="D8" s="632" t="s">
        <v>37</v>
      </c>
      <c r="E8" s="586" t="s">
        <v>21</v>
      </c>
      <c r="F8" s="683" t="s">
        <v>1119</v>
      </c>
      <c r="G8" s="683" t="s">
        <v>31</v>
      </c>
      <c r="H8" s="586" t="s">
        <v>2401</v>
      </c>
      <c r="I8" s="687" t="s">
        <v>3150</v>
      </c>
      <c r="J8" s="586" t="s">
        <v>45</v>
      </c>
      <c r="K8" s="586" t="s">
        <v>45</v>
      </c>
      <c r="L8" s="687" t="s">
        <v>3151</v>
      </c>
      <c r="M8" s="586" t="s">
        <v>1835</v>
      </c>
      <c r="N8" s="586" t="s">
        <v>97</v>
      </c>
      <c r="O8" s="586" t="s">
        <v>45</v>
      </c>
      <c r="P8" s="687" t="s">
        <v>3151</v>
      </c>
      <c r="Q8" s="586" t="s">
        <v>29</v>
      </c>
      <c r="R8" s="586" t="s">
        <v>48</v>
      </c>
      <c r="S8" s="586" t="s">
        <v>3154</v>
      </c>
      <c r="T8" s="380" t="s">
        <v>3153</v>
      </c>
    </row>
    <row r="9" spans="1:20">
      <c r="A9" s="311" t="s">
        <v>4</v>
      </c>
      <c r="B9" s="311" t="s">
        <v>4</v>
      </c>
      <c r="C9" s="311" t="s">
        <v>409</v>
      </c>
      <c r="D9" s="342" t="s">
        <v>1024</v>
      </c>
      <c r="E9" s="311" t="s">
        <v>56</v>
      </c>
      <c r="F9" s="378" t="s">
        <v>1119</v>
      </c>
      <c r="G9" s="378" t="s">
        <v>31</v>
      </c>
      <c r="H9" s="311" t="s">
        <v>29</v>
      </c>
      <c r="I9" s="311" t="s">
        <v>48</v>
      </c>
      <c r="J9" s="311" t="s">
        <v>45</v>
      </c>
      <c r="K9" s="311" t="s">
        <v>29</v>
      </c>
      <c r="L9" s="311" t="s">
        <v>48</v>
      </c>
      <c r="M9" s="311" t="s">
        <v>577</v>
      </c>
      <c r="N9" s="311" t="s">
        <v>48</v>
      </c>
      <c r="O9" s="311" t="s">
        <v>29</v>
      </c>
      <c r="P9" s="311" t="s">
        <v>48</v>
      </c>
      <c r="Q9" s="311" t="s">
        <v>29</v>
      </c>
      <c r="R9" s="311" t="s">
        <v>48</v>
      </c>
      <c r="S9" s="311" t="s">
        <v>1597</v>
      </c>
      <c r="T9" s="196" t="s">
        <v>286</v>
      </c>
    </row>
    <row r="10" spans="1:20">
      <c r="A10" s="311" t="s">
        <v>4</v>
      </c>
      <c r="B10" s="311" t="s">
        <v>4</v>
      </c>
      <c r="C10" s="311" t="s">
        <v>409</v>
      </c>
      <c r="D10" s="342" t="s">
        <v>1024</v>
      </c>
      <c r="E10" s="311" t="s">
        <v>56</v>
      </c>
      <c r="F10" s="378" t="s">
        <v>1128</v>
      </c>
      <c r="G10" s="378" t="s">
        <v>31</v>
      </c>
      <c r="H10" s="311" t="s">
        <v>29</v>
      </c>
      <c r="I10" s="311" t="s">
        <v>48</v>
      </c>
      <c r="J10" s="311" t="s">
        <v>45</v>
      </c>
      <c r="K10" s="311" t="s">
        <v>29</v>
      </c>
      <c r="L10" s="311" t="s">
        <v>48</v>
      </c>
      <c r="M10" s="311" t="s">
        <v>577</v>
      </c>
      <c r="N10" s="311" t="s">
        <v>48</v>
      </c>
      <c r="O10" s="311" t="s">
        <v>29</v>
      </c>
      <c r="P10" s="311" t="s">
        <v>48</v>
      </c>
      <c r="Q10" s="311" t="s">
        <v>29</v>
      </c>
      <c r="R10" s="311" t="s">
        <v>48</v>
      </c>
      <c r="S10" s="311" t="s">
        <v>1597</v>
      </c>
      <c r="T10" s="196" t="s">
        <v>286</v>
      </c>
    </row>
    <row r="11" spans="1:20">
      <c r="A11" s="311" t="s">
        <v>4</v>
      </c>
      <c r="B11" s="311" t="s">
        <v>4</v>
      </c>
      <c r="C11" s="311" t="s">
        <v>409</v>
      </c>
      <c r="D11" s="342" t="s">
        <v>1024</v>
      </c>
      <c r="E11" s="311" t="s">
        <v>56</v>
      </c>
      <c r="F11" s="378" t="s">
        <v>1156</v>
      </c>
      <c r="G11" s="378" t="s">
        <v>31</v>
      </c>
      <c r="H11" s="311" t="s">
        <v>29</v>
      </c>
      <c r="I11" s="311" t="s">
        <v>48</v>
      </c>
      <c r="J11" s="311" t="s">
        <v>45</v>
      </c>
      <c r="K11" s="311" t="s">
        <v>29</v>
      </c>
      <c r="L11" s="311" t="s">
        <v>48</v>
      </c>
      <c r="M11" s="311" t="s">
        <v>577</v>
      </c>
      <c r="N11" s="311" t="s">
        <v>48</v>
      </c>
      <c r="O11" s="311" t="s">
        <v>29</v>
      </c>
      <c r="P11" s="311" t="s">
        <v>48</v>
      </c>
      <c r="Q11" s="311" t="s">
        <v>29</v>
      </c>
      <c r="R11" s="311" t="s">
        <v>48</v>
      </c>
      <c r="S11" s="311" t="s">
        <v>1597</v>
      </c>
      <c r="T11" s="196" t="s">
        <v>286</v>
      </c>
    </row>
    <row r="12" spans="1:20" s="596" customFormat="1">
      <c r="A12" s="311" t="s">
        <v>705</v>
      </c>
      <c r="B12" s="311" t="s">
        <v>705</v>
      </c>
      <c r="C12" s="311" t="s">
        <v>409</v>
      </c>
      <c r="D12" s="342" t="s">
        <v>591</v>
      </c>
      <c r="E12" s="311" t="s">
        <v>343</v>
      </c>
      <c r="F12" s="378" t="s">
        <v>1119</v>
      </c>
      <c r="G12" s="378" t="s">
        <v>31</v>
      </c>
      <c r="H12" s="311" t="s">
        <v>29</v>
      </c>
      <c r="I12" s="311" t="s">
        <v>48</v>
      </c>
      <c r="J12" s="311" t="s">
        <v>29</v>
      </c>
      <c r="K12" s="311" t="s">
        <v>29</v>
      </c>
      <c r="L12" s="311" t="s">
        <v>48</v>
      </c>
      <c r="M12" s="311" t="s">
        <v>577</v>
      </c>
      <c r="N12" s="311" t="s">
        <v>48</v>
      </c>
      <c r="O12" s="311" t="s">
        <v>29</v>
      </c>
      <c r="P12" s="311" t="s">
        <v>48</v>
      </c>
      <c r="Q12" s="311" t="s">
        <v>29</v>
      </c>
      <c r="R12" s="311" t="s">
        <v>48</v>
      </c>
      <c r="S12" s="311" t="s">
        <v>2288</v>
      </c>
      <c r="T12" s="196" t="s">
        <v>286</v>
      </c>
    </row>
    <row r="13" spans="1:20" s="596" customFormat="1">
      <c r="A13" s="311" t="s">
        <v>705</v>
      </c>
      <c r="B13" s="311" t="s">
        <v>705</v>
      </c>
      <c r="C13" s="311" t="s">
        <v>409</v>
      </c>
      <c r="D13" s="342" t="s">
        <v>591</v>
      </c>
      <c r="E13" s="311" t="s">
        <v>343</v>
      </c>
      <c r="F13" s="378" t="s">
        <v>1128</v>
      </c>
      <c r="G13" s="378" t="s">
        <v>31</v>
      </c>
      <c r="H13" s="311" t="s">
        <v>29</v>
      </c>
      <c r="I13" s="311" t="s">
        <v>48</v>
      </c>
      <c r="J13" s="311" t="s">
        <v>29</v>
      </c>
      <c r="K13" s="311" t="s">
        <v>29</v>
      </c>
      <c r="L13" s="311" t="s">
        <v>48</v>
      </c>
      <c r="M13" s="311" t="s">
        <v>577</v>
      </c>
      <c r="N13" s="311" t="s">
        <v>48</v>
      </c>
      <c r="O13" s="311" t="s">
        <v>29</v>
      </c>
      <c r="P13" s="311" t="s">
        <v>48</v>
      </c>
      <c r="Q13" s="311" t="s">
        <v>29</v>
      </c>
      <c r="R13" s="311" t="s">
        <v>48</v>
      </c>
      <c r="S13" s="311" t="s">
        <v>2288</v>
      </c>
      <c r="T13" s="196" t="s">
        <v>286</v>
      </c>
    </row>
    <row r="14" spans="1:20" s="596" customFormat="1">
      <c r="A14" s="311" t="s">
        <v>705</v>
      </c>
      <c r="B14" s="311" t="s">
        <v>705</v>
      </c>
      <c r="C14" s="311" t="s">
        <v>409</v>
      </c>
      <c r="D14" s="342" t="s">
        <v>591</v>
      </c>
      <c r="E14" s="311" t="s">
        <v>343</v>
      </c>
      <c r="F14" s="378" t="s">
        <v>1156</v>
      </c>
      <c r="G14" s="378" t="s">
        <v>31</v>
      </c>
      <c r="H14" s="311" t="s">
        <v>29</v>
      </c>
      <c r="I14" s="311" t="s">
        <v>48</v>
      </c>
      <c r="J14" s="311" t="s">
        <v>29</v>
      </c>
      <c r="K14" s="311" t="s">
        <v>29</v>
      </c>
      <c r="L14" s="311" t="s">
        <v>48</v>
      </c>
      <c r="M14" s="311" t="s">
        <v>577</v>
      </c>
      <c r="N14" s="311" t="s">
        <v>48</v>
      </c>
      <c r="O14" s="311" t="s">
        <v>29</v>
      </c>
      <c r="P14" s="311" t="s">
        <v>48</v>
      </c>
      <c r="Q14" s="311" t="s">
        <v>29</v>
      </c>
      <c r="R14" s="311" t="s">
        <v>48</v>
      </c>
      <c r="S14" s="311" t="s">
        <v>2288</v>
      </c>
      <c r="T14" s="196" t="s">
        <v>286</v>
      </c>
    </row>
    <row r="15" spans="1:20" s="596" customFormat="1">
      <c r="A15" s="311" t="s">
        <v>705</v>
      </c>
      <c r="B15" s="311" t="s">
        <v>705</v>
      </c>
      <c r="C15" s="311" t="s">
        <v>409</v>
      </c>
      <c r="D15" s="342" t="s">
        <v>591</v>
      </c>
      <c r="E15" s="311" t="s">
        <v>343</v>
      </c>
      <c r="F15" s="378" t="s">
        <v>1119</v>
      </c>
      <c r="G15" s="378" t="s">
        <v>31</v>
      </c>
      <c r="H15" s="311" t="s">
        <v>29</v>
      </c>
      <c r="I15" s="311" t="s">
        <v>48</v>
      </c>
      <c r="J15" s="311" t="s">
        <v>45</v>
      </c>
      <c r="K15" s="311" t="s">
        <v>29</v>
      </c>
      <c r="L15" s="311" t="s">
        <v>48</v>
      </c>
      <c r="M15" s="311" t="s">
        <v>577</v>
      </c>
      <c r="N15" s="311" t="s">
        <v>48</v>
      </c>
      <c r="O15" s="311" t="s">
        <v>29</v>
      </c>
      <c r="P15" s="311" t="s">
        <v>48</v>
      </c>
      <c r="Q15" s="311" t="s">
        <v>29</v>
      </c>
      <c r="R15" s="311" t="s">
        <v>48</v>
      </c>
      <c r="S15" s="311" t="s">
        <v>2288</v>
      </c>
      <c r="T15" s="196" t="s">
        <v>286</v>
      </c>
    </row>
    <row r="16" spans="1:20" s="596" customFormat="1">
      <c r="A16" s="311" t="s">
        <v>705</v>
      </c>
      <c r="B16" s="311" t="s">
        <v>705</v>
      </c>
      <c r="C16" s="311" t="s">
        <v>409</v>
      </c>
      <c r="D16" s="342" t="s">
        <v>591</v>
      </c>
      <c r="E16" s="311" t="s">
        <v>343</v>
      </c>
      <c r="F16" s="378" t="s">
        <v>1128</v>
      </c>
      <c r="G16" s="378" t="s">
        <v>31</v>
      </c>
      <c r="H16" s="311" t="s">
        <v>29</v>
      </c>
      <c r="I16" s="311" t="s">
        <v>48</v>
      </c>
      <c r="J16" s="311" t="s">
        <v>29</v>
      </c>
      <c r="K16" s="311" t="s">
        <v>29</v>
      </c>
      <c r="L16" s="311" t="s">
        <v>48</v>
      </c>
      <c r="M16" s="311" t="s">
        <v>577</v>
      </c>
      <c r="N16" s="311" t="s">
        <v>48</v>
      </c>
      <c r="O16" s="311" t="s">
        <v>29</v>
      </c>
      <c r="P16" s="311" t="s">
        <v>48</v>
      </c>
      <c r="Q16" s="311" t="s">
        <v>29</v>
      </c>
      <c r="R16" s="311" t="s">
        <v>48</v>
      </c>
      <c r="S16" s="311" t="s">
        <v>2288</v>
      </c>
      <c r="T16" s="196" t="s">
        <v>286</v>
      </c>
    </row>
    <row r="17" spans="1:20" s="596" customFormat="1">
      <c r="A17" s="311" t="s">
        <v>705</v>
      </c>
      <c r="B17" s="311" t="s">
        <v>705</v>
      </c>
      <c r="C17" s="311" t="s">
        <v>409</v>
      </c>
      <c r="D17" s="342" t="s">
        <v>591</v>
      </c>
      <c r="E17" s="311" t="s">
        <v>343</v>
      </c>
      <c r="F17" s="378" t="s">
        <v>1156</v>
      </c>
      <c r="G17" s="378" t="s">
        <v>31</v>
      </c>
      <c r="H17" s="311" t="s">
        <v>29</v>
      </c>
      <c r="I17" s="311" t="s">
        <v>48</v>
      </c>
      <c r="J17" s="311" t="s">
        <v>29</v>
      </c>
      <c r="K17" s="311" t="s">
        <v>29</v>
      </c>
      <c r="L17" s="311" t="s">
        <v>48</v>
      </c>
      <c r="M17" s="311" t="s">
        <v>577</v>
      </c>
      <c r="N17" s="311" t="s">
        <v>48</v>
      </c>
      <c r="O17" s="311" t="s">
        <v>29</v>
      </c>
      <c r="P17" s="311" t="s">
        <v>48</v>
      </c>
      <c r="Q17" s="311" t="s">
        <v>29</v>
      </c>
      <c r="R17" s="311" t="s">
        <v>48</v>
      </c>
      <c r="S17" s="311" t="s">
        <v>2288</v>
      </c>
      <c r="T17" s="196" t="s">
        <v>286</v>
      </c>
    </row>
    <row r="18" spans="1:20" s="596" customFormat="1">
      <c r="A18" s="311" t="s">
        <v>4</v>
      </c>
      <c r="B18" s="311" t="s">
        <v>4</v>
      </c>
      <c r="C18" s="311" t="s">
        <v>409</v>
      </c>
      <c r="D18" s="342" t="s">
        <v>591</v>
      </c>
      <c r="E18" s="311" t="s">
        <v>317</v>
      </c>
      <c r="F18" s="378" t="s">
        <v>1322</v>
      </c>
      <c r="G18" s="378" t="s">
        <v>1387</v>
      </c>
      <c r="H18" s="311" t="s">
        <v>45</v>
      </c>
      <c r="I18" s="311" t="s">
        <v>1578</v>
      </c>
      <c r="J18" s="311" t="s">
        <v>45</v>
      </c>
      <c r="K18" s="311" t="s">
        <v>45</v>
      </c>
      <c r="L18" s="311" t="s">
        <v>1579</v>
      </c>
      <c r="M18" s="311" t="s">
        <v>1835</v>
      </c>
      <c r="N18" s="586" t="s">
        <v>2764</v>
      </c>
      <c r="O18" s="311" t="s">
        <v>45</v>
      </c>
      <c r="P18" s="311" t="s">
        <v>1579</v>
      </c>
      <c r="Q18" s="311" t="s">
        <v>45</v>
      </c>
      <c r="R18" s="311" t="s">
        <v>1580</v>
      </c>
      <c r="S18" s="311" t="s">
        <v>286</v>
      </c>
      <c r="T18" s="196" t="s">
        <v>286</v>
      </c>
    </row>
    <row r="19" spans="1:20" s="596" customFormat="1">
      <c r="A19" s="311" t="s">
        <v>4</v>
      </c>
      <c r="B19" s="311" t="s">
        <v>4</v>
      </c>
      <c r="C19" s="311" t="s">
        <v>409</v>
      </c>
      <c r="D19" s="342" t="s">
        <v>591</v>
      </c>
      <c r="E19" s="311" t="s">
        <v>317</v>
      </c>
      <c r="F19" s="378" t="s">
        <v>1322</v>
      </c>
      <c r="G19" s="378" t="s">
        <v>1389</v>
      </c>
      <c r="H19" s="311" t="s">
        <v>45</v>
      </c>
      <c r="I19" s="311" t="s">
        <v>1578</v>
      </c>
      <c r="J19" s="311" t="s">
        <v>45</v>
      </c>
      <c r="K19" s="311" t="s">
        <v>45</v>
      </c>
      <c r="L19" s="311" t="s">
        <v>1579</v>
      </c>
      <c r="M19" s="311" t="s">
        <v>1835</v>
      </c>
      <c r="N19" s="586" t="s">
        <v>2764</v>
      </c>
      <c r="O19" s="311" t="s">
        <v>45</v>
      </c>
      <c r="P19" s="311" t="s">
        <v>1579</v>
      </c>
      <c r="Q19" s="311" t="s">
        <v>45</v>
      </c>
      <c r="R19" s="311" t="s">
        <v>1580</v>
      </c>
      <c r="S19" s="311" t="s">
        <v>286</v>
      </c>
      <c r="T19" s="196" t="s">
        <v>286</v>
      </c>
    </row>
    <row r="20" spans="1:20" s="596" customFormat="1">
      <c r="A20" s="311" t="s">
        <v>4</v>
      </c>
      <c r="B20" s="311" t="s">
        <v>1581</v>
      </c>
      <c r="C20" s="311" t="s">
        <v>409</v>
      </c>
      <c r="D20" s="342" t="s">
        <v>591</v>
      </c>
      <c r="E20" s="311" t="s">
        <v>115</v>
      </c>
      <c r="F20" s="378" t="s">
        <v>1322</v>
      </c>
      <c r="G20" s="683" t="s">
        <v>2758</v>
      </c>
      <c r="H20" s="311" t="s">
        <v>45</v>
      </c>
      <c r="I20" s="586" t="s">
        <v>2760</v>
      </c>
      <c r="J20" s="311" t="s">
        <v>45</v>
      </c>
      <c r="K20" s="311" t="s">
        <v>45</v>
      </c>
      <c r="L20" s="311" t="s">
        <v>2316</v>
      </c>
      <c r="M20" s="311" t="s">
        <v>2317</v>
      </c>
      <c r="N20" s="586" t="s">
        <v>2318</v>
      </c>
      <c r="O20" s="311" t="s">
        <v>29</v>
      </c>
      <c r="P20" s="311" t="s">
        <v>48</v>
      </c>
      <c r="Q20" s="311" t="s">
        <v>45</v>
      </c>
      <c r="R20" s="311" t="s">
        <v>1582</v>
      </c>
      <c r="S20" s="311" t="s">
        <v>286</v>
      </c>
      <c r="T20" s="196" t="s">
        <v>286</v>
      </c>
    </row>
    <row r="21" spans="1:20" s="596" customFormat="1">
      <c r="A21" s="311" t="s">
        <v>4</v>
      </c>
      <c r="B21" s="311" t="s">
        <v>4</v>
      </c>
      <c r="C21" s="311" t="s">
        <v>409</v>
      </c>
      <c r="D21" s="342" t="s">
        <v>591</v>
      </c>
      <c r="E21" s="311" t="s">
        <v>317</v>
      </c>
      <c r="F21" s="378" t="s">
        <v>1322</v>
      </c>
      <c r="G21" s="378" t="s">
        <v>1390</v>
      </c>
      <c r="H21" s="311" t="s">
        <v>45</v>
      </c>
      <c r="I21" s="311" t="s">
        <v>1583</v>
      </c>
      <c r="J21" s="311" t="s">
        <v>29</v>
      </c>
      <c r="K21" s="311" t="s">
        <v>45</v>
      </c>
      <c r="L21" s="311" t="s">
        <v>1584</v>
      </c>
      <c r="M21" s="311" t="s">
        <v>577</v>
      </c>
      <c r="N21" s="586" t="s">
        <v>2764</v>
      </c>
      <c r="O21" s="311" t="s">
        <v>45</v>
      </c>
      <c r="P21" s="311" t="s">
        <v>1585</v>
      </c>
      <c r="Q21" s="311" t="s">
        <v>29</v>
      </c>
      <c r="R21" s="311" t="s">
        <v>48</v>
      </c>
      <c r="S21" s="311" t="s">
        <v>1591</v>
      </c>
      <c r="T21" s="196" t="s">
        <v>286</v>
      </c>
    </row>
    <row r="22" spans="1:20" s="596" customFormat="1">
      <c r="A22" s="311" t="s">
        <v>4</v>
      </c>
      <c r="B22" s="311" t="s">
        <v>4</v>
      </c>
      <c r="C22" s="311" t="s">
        <v>409</v>
      </c>
      <c r="D22" s="342" t="s">
        <v>591</v>
      </c>
      <c r="E22" s="311" t="s">
        <v>1586</v>
      </c>
      <c r="F22" s="378" t="s">
        <v>1315</v>
      </c>
      <c r="G22" s="378" t="s">
        <v>1376</v>
      </c>
      <c r="H22" s="311" t="s">
        <v>45</v>
      </c>
      <c r="I22" s="311" t="s">
        <v>1583</v>
      </c>
      <c r="J22" s="311" t="s">
        <v>29</v>
      </c>
      <c r="K22" s="311" t="s">
        <v>45</v>
      </c>
      <c r="L22" s="311" t="s">
        <v>1585</v>
      </c>
      <c r="M22" s="311" t="s">
        <v>577</v>
      </c>
      <c r="N22" s="586" t="s">
        <v>2765</v>
      </c>
      <c r="O22" s="311" t="s">
        <v>45</v>
      </c>
      <c r="P22" s="311" t="s">
        <v>1585</v>
      </c>
      <c r="Q22" s="311" t="s">
        <v>29</v>
      </c>
      <c r="R22" s="311" t="s">
        <v>48</v>
      </c>
      <c r="S22" s="311" t="s">
        <v>1591</v>
      </c>
      <c r="T22" s="196" t="s">
        <v>286</v>
      </c>
    </row>
    <row r="23" spans="1:20" s="596" customFormat="1">
      <c r="A23" s="311" t="s">
        <v>4</v>
      </c>
      <c r="B23" s="311" t="s">
        <v>1581</v>
      </c>
      <c r="C23" s="311" t="s">
        <v>409</v>
      </c>
      <c r="D23" s="342" t="s">
        <v>591</v>
      </c>
      <c r="E23" s="311" t="s">
        <v>317</v>
      </c>
      <c r="F23" s="378" t="s">
        <v>1315</v>
      </c>
      <c r="G23" s="683" t="s">
        <v>2759</v>
      </c>
      <c r="H23" s="311" t="s">
        <v>45</v>
      </c>
      <c r="I23" s="586" t="s">
        <v>2761</v>
      </c>
      <c r="J23" s="311" t="s">
        <v>45</v>
      </c>
      <c r="K23" s="311" t="s">
        <v>45</v>
      </c>
      <c r="L23" s="311" t="s">
        <v>1585</v>
      </c>
      <c r="M23" s="311" t="s">
        <v>2317</v>
      </c>
      <c r="N23" s="586" t="s">
        <v>2764</v>
      </c>
      <c r="O23" s="311" t="s">
        <v>29</v>
      </c>
      <c r="P23" s="311" t="s">
        <v>48</v>
      </c>
      <c r="Q23" s="311" t="s">
        <v>45</v>
      </c>
      <c r="R23" s="311" t="s">
        <v>1582</v>
      </c>
      <c r="S23" s="311" t="s">
        <v>286</v>
      </c>
      <c r="T23" s="196" t="s">
        <v>286</v>
      </c>
    </row>
    <row r="24" spans="1:20" s="596" customFormat="1">
      <c r="A24" s="311" t="s">
        <v>4</v>
      </c>
      <c r="B24" s="311" t="s">
        <v>4</v>
      </c>
      <c r="C24" s="311" t="s">
        <v>409</v>
      </c>
      <c r="D24" s="342" t="s">
        <v>591</v>
      </c>
      <c r="E24" s="311" t="s">
        <v>317</v>
      </c>
      <c r="F24" s="683" t="s">
        <v>1322</v>
      </c>
      <c r="G24" s="378" t="s">
        <v>1394</v>
      </c>
      <c r="H24" s="311" t="s">
        <v>45</v>
      </c>
      <c r="I24" s="586" t="s">
        <v>2761</v>
      </c>
      <c r="J24" s="311" t="s">
        <v>45</v>
      </c>
      <c r="K24" s="311" t="s">
        <v>45</v>
      </c>
      <c r="L24" s="311" t="s">
        <v>1585</v>
      </c>
      <c r="M24" s="311" t="s">
        <v>2317</v>
      </c>
      <c r="N24" s="586" t="s">
        <v>2764</v>
      </c>
      <c r="O24" s="311" t="s">
        <v>29</v>
      </c>
      <c r="P24" s="311" t="s">
        <v>48</v>
      </c>
      <c r="Q24" s="311" t="s">
        <v>45</v>
      </c>
      <c r="R24" s="311" t="s">
        <v>1582</v>
      </c>
      <c r="S24" s="311" t="s">
        <v>286</v>
      </c>
      <c r="T24" s="196" t="s">
        <v>286</v>
      </c>
    </row>
    <row r="25" spans="1:20" s="596" customFormat="1">
      <c r="A25" s="311" t="s">
        <v>4</v>
      </c>
      <c r="B25" s="311" t="s">
        <v>4</v>
      </c>
      <c r="C25" s="311" t="s">
        <v>409</v>
      </c>
      <c r="D25" s="342" t="s">
        <v>591</v>
      </c>
      <c r="E25" s="311" t="s">
        <v>317</v>
      </c>
      <c r="F25" s="378" t="s">
        <v>1315</v>
      </c>
      <c r="G25" s="378" t="s">
        <v>1392</v>
      </c>
      <c r="H25" s="311" t="s">
        <v>45</v>
      </c>
      <c r="I25" s="586" t="s">
        <v>2761</v>
      </c>
      <c r="J25" s="311" t="s">
        <v>45</v>
      </c>
      <c r="K25" s="311" t="s">
        <v>45</v>
      </c>
      <c r="L25" s="311" t="s">
        <v>1585</v>
      </c>
      <c r="M25" s="311" t="s">
        <v>577</v>
      </c>
      <c r="N25" s="586" t="s">
        <v>2764</v>
      </c>
      <c r="O25" s="311" t="s">
        <v>45</v>
      </c>
      <c r="P25" s="311" t="s">
        <v>1587</v>
      </c>
      <c r="Q25" s="311" t="s">
        <v>45</v>
      </c>
      <c r="R25" s="311" t="s">
        <v>48</v>
      </c>
      <c r="S25" s="311" t="s">
        <v>286</v>
      </c>
      <c r="T25" s="196" t="s">
        <v>286</v>
      </c>
    </row>
    <row r="26" spans="1:20" s="596" customFormat="1">
      <c r="A26" s="311" t="s">
        <v>4</v>
      </c>
      <c r="B26" s="311" t="s">
        <v>1581</v>
      </c>
      <c r="C26" s="311" t="s">
        <v>409</v>
      </c>
      <c r="D26" s="342" t="s">
        <v>591</v>
      </c>
      <c r="E26" s="311" t="s">
        <v>1588</v>
      </c>
      <c r="F26" s="378" t="s">
        <v>1315</v>
      </c>
      <c r="G26" s="378" t="s">
        <v>1589</v>
      </c>
      <c r="H26" s="311" t="s">
        <v>45</v>
      </c>
      <c r="I26" s="586" t="s">
        <v>2762</v>
      </c>
      <c r="J26" s="311" t="s">
        <v>45</v>
      </c>
      <c r="K26" s="311" t="s">
        <v>45</v>
      </c>
      <c r="L26" s="311" t="s">
        <v>48</v>
      </c>
      <c r="M26" s="311" t="s">
        <v>2319</v>
      </c>
      <c r="N26" s="586" t="s">
        <v>2766</v>
      </c>
      <c r="O26" s="311" t="s">
        <v>29</v>
      </c>
      <c r="P26" s="311" t="s">
        <v>48</v>
      </c>
      <c r="Q26" s="311" t="s">
        <v>45</v>
      </c>
      <c r="R26" s="311" t="s">
        <v>2320</v>
      </c>
      <c r="S26" s="311" t="s">
        <v>286</v>
      </c>
      <c r="T26" s="196" t="s">
        <v>286</v>
      </c>
    </row>
    <row r="27" spans="1:20" s="596" customFormat="1">
      <c r="A27" s="311" t="s">
        <v>4</v>
      </c>
      <c r="B27" s="311" t="s">
        <v>4</v>
      </c>
      <c r="C27" s="311" t="s">
        <v>409</v>
      </c>
      <c r="D27" s="342" t="s">
        <v>591</v>
      </c>
      <c r="E27" s="311" t="s">
        <v>1341</v>
      </c>
      <c r="F27" s="378" t="s">
        <v>1315</v>
      </c>
      <c r="G27" s="378" t="s">
        <v>1590</v>
      </c>
      <c r="H27" s="311" t="s">
        <v>45</v>
      </c>
      <c r="I27" s="586" t="s">
        <v>2763</v>
      </c>
      <c r="J27" s="311" t="s">
        <v>45</v>
      </c>
      <c r="K27" s="311" t="s">
        <v>45</v>
      </c>
      <c r="L27" s="311" t="s">
        <v>48</v>
      </c>
      <c r="M27" s="311" t="s">
        <v>2321</v>
      </c>
      <c r="N27" s="586" t="s">
        <v>2767</v>
      </c>
      <c r="O27" s="311" t="s">
        <v>29</v>
      </c>
      <c r="P27" s="311" t="s">
        <v>48</v>
      </c>
      <c r="Q27" s="311" t="s">
        <v>45</v>
      </c>
      <c r="R27" s="311" t="s">
        <v>2320</v>
      </c>
      <c r="S27" s="311" t="s">
        <v>286</v>
      </c>
      <c r="T27" s="196" t="s">
        <v>286</v>
      </c>
    </row>
    <row r="28" spans="1:20" s="596" customFormat="1">
      <c r="A28" s="311" t="s">
        <v>4</v>
      </c>
      <c r="B28" s="311" t="s">
        <v>4</v>
      </c>
      <c r="C28" s="311" t="s">
        <v>409</v>
      </c>
      <c r="D28" s="342" t="s">
        <v>591</v>
      </c>
      <c r="E28" s="311" t="s">
        <v>317</v>
      </c>
      <c r="F28" s="378" t="s">
        <v>1315</v>
      </c>
      <c r="G28" s="378" t="s">
        <v>1401</v>
      </c>
      <c r="H28" s="311" t="s">
        <v>45</v>
      </c>
      <c r="I28" s="311" t="s">
        <v>1578</v>
      </c>
      <c r="J28" s="311" t="s">
        <v>45</v>
      </c>
      <c r="K28" s="311" t="s">
        <v>45</v>
      </c>
      <c r="L28" s="311" t="s">
        <v>48</v>
      </c>
      <c r="M28" s="311" t="s">
        <v>577</v>
      </c>
      <c r="N28" s="311" t="s">
        <v>317</v>
      </c>
      <c r="O28" s="311" t="s">
        <v>29</v>
      </c>
      <c r="P28" s="311" t="s">
        <v>48</v>
      </c>
      <c r="Q28" s="311" t="s">
        <v>29</v>
      </c>
      <c r="R28" s="311" t="s">
        <v>48</v>
      </c>
      <c r="S28" s="311" t="s">
        <v>1591</v>
      </c>
      <c r="T28" s="196" t="s">
        <v>286</v>
      </c>
    </row>
    <row r="29" spans="1:20" s="596" customFormat="1">
      <c r="A29" s="311" t="s">
        <v>4</v>
      </c>
      <c r="B29" s="311" t="s">
        <v>4</v>
      </c>
      <c r="C29" s="311" t="s">
        <v>409</v>
      </c>
      <c r="D29" s="342" t="s">
        <v>591</v>
      </c>
      <c r="E29" s="311" t="s">
        <v>317</v>
      </c>
      <c r="F29" s="378" t="s">
        <v>1322</v>
      </c>
      <c r="G29" s="378" t="s">
        <v>1402</v>
      </c>
      <c r="H29" s="311" t="s">
        <v>45</v>
      </c>
      <c r="I29" s="311" t="s">
        <v>1578</v>
      </c>
      <c r="J29" s="311" t="s">
        <v>45</v>
      </c>
      <c r="K29" s="311" t="s">
        <v>45</v>
      </c>
      <c r="L29" s="311" t="s">
        <v>48</v>
      </c>
      <c r="M29" s="311" t="s">
        <v>577</v>
      </c>
      <c r="N29" s="311" t="s">
        <v>317</v>
      </c>
      <c r="O29" s="311" t="s">
        <v>29</v>
      </c>
      <c r="P29" s="311" t="s">
        <v>48</v>
      </c>
      <c r="Q29" s="311" t="s">
        <v>29</v>
      </c>
      <c r="R29" s="311" t="s">
        <v>48</v>
      </c>
      <c r="S29" s="311" t="s">
        <v>1591</v>
      </c>
      <c r="T29" s="196" t="s">
        <v>286</v>
      </c>
    </row>
    <row r="30" spans="1:20" s="596" customFormat="1">
      <c r="A30" s="311" t="s">
        <v>4</v>
      </c>
      <c r="B30" s="311" t="s">
        <v>4</v>
      </c>
      <c r="C30" s="311" t="s">
        <v>409</v>
      </c>
      <c r="D30" s="342" t="s">
        <v>591</v>
      </c>
      <c r="E30" s="311" t="s">
        <v>317</v>
      </c>
      <c r="F30" s="378" t="s">
        <v>1322</v>
      </c>
      <c r="G30" s="378" t="s">
        <v>1404</v>
      </c>
      <c r="H30" s="311" t="s">
        <v>45</v>
      </c>
      <c r="I30" s="311" t="s">
        <v>1578</v>
      </c>
      <c r="J30" s="311" t="s">
        <v>45</v>
      </c>
      <c r="K30" s="311" t="s">
        <v>45</v>
      </c>
      <c r="L30" s="311" t="s">
        <v>48</v>
      </c>
      <c r="M30" s="311" t="s">
        <v>577</v>
      </c>
      <c r="N30" s="311" t="s">
        <v>317</v>
      </c>
      <c r="O30" s="311" t="s">
        <v>29</v>
      </c>
      <c r="P30" s="311" t="s">
        <v>48</v>
      </c>
      <c r="Q30" s="311" t="s">
        <v>29</v>
      </c>
      <c r="R30" s="311" t="s">
        <v>48</v>
      </c>
      <c r="S30" s="311" t="s">
        <v>1591</v>
      </c>
      <c r="T30" s="196" t="s">
        <v>286</v>
      </c>
    </row>
    <row r="31" spans="1:20" s="596" customFormat="1">
      <c r="A31" s="311" t="s">
        <v>4</v>
      </c>
      <c r="B31" s="311" t="s">
        <v>4</v>
      </c>
      <c r="C31" s="311" t="s">
        <v>409</v>
      </c>
      <c r="D31" s="342" t="s">
        <v>591</v>
      </c>
      <c r="E31" s="311" t="s">
        <v>317</v>
      </c>
      <c r="F31" s="378" t="s">
        <v>1322</v>
      </c>
      <c r="G31" s="378" t="s">
        <v>1372</v>
      </c>
      <c r="H31" s="311" t="s">
        <v>45</v>
      </c>
      <c r="I31" s="311" t="s">
        <v>1578</v>
      </c>
      <c r="J31" s="311" t="s">
        <v>45</v>
      </c>
      <c r="K31" s="311" t="s">
        <v>45</v>
      </c>
      <c r="L31" s="311" t="s">
        <v>48</v>
      </c>
      <c r="M31" s="311" t="s">
        <v>577</v>
      </c>
      <c r="N31" s="311" t="s">
        <v>317</v>
      </c>
      <c r="O31" s="311" t="s">
        <v>29</v>
      </c>
      <c r="P31" s="311" t="s">
        <v>48</v>
      </c>
      <c r="Q31" s="311" t="s">
        <v>29</v>
      </c>
      <c r="R31" s="311" t="s">
        <v>48</v>
      </c>
      <c r="S31" s="311" t="s">
        <v>1591</v>
      </c>
      <c r="T31" s="196" t="s">
        <v>286</v>
      </c>
    </row>
    <row r="32" spans="1:20" s="596" customFormat="1">
      <c r="A32" s="311" t="s">
        <v>4</v>
      </c>
      <c r="B32" s="311" t="s">
        <v>4</v>
      </c>
      <c r="C32" s="311" t="s">
        <v>409</v>
      </c>
      <c r="D32" s="342" t="s">
        <v>591</v>
      </c>
      <c r="E32" s="311" t="s">
        <v>317</v>
      </c>
      <c r="F32" s="378" t="s">
        <v>1322</v>
      </c>
      <c r="G32" s="378" t="s">
        <v>1383</v>
      </c>
      <c r="H32" s="311" t="s">
        <v>45</v>
      </c>
      <c r="I32" s="311" t="s">
        <v>1578</v>
      </c>
      <c r="J32" s="311" t="s">
        <v>45</v>
      </c>
      <c r="K32" s="311" t="s">
        <v>45</v>
      </c>
      <c r="L32" s="311" t="s">
        <v>48</v>
      </c>
      <c r="M32" s="311" t="s">
        <v>577</v>
      </c>
      <c r="N32" s="311" t="s">
        <v>317</v>
      </c>
      <c r="O32" s="311" t="s">
        <v>29</v>
      </c>
      <c r="P32" s="311" t="s">
        <v>48</v>
      </c>
      <c r="Q32" s="311" t="s">
        <v>29</v>
      </c>
      <c r="R32" s="311" t="s">
        <v>48</v>
      </c>
      <c r="S32" s="311" t="s">
        <v>1591</v>
      </c>
      <c r="T32" s="196" t="s">
        <v>286</v>
      </c>
    </row>
    <row r="33" spans="1:20" s="596" customFormat="1">
      <c r="A33" s="311" t="s">
        <v>4</v>
      </c>
      <c r="B33" s="311" t="s">
        <v>4</v>
      </c>
      <c r="C33" s="311" t="s">
        <v>409</v>
      </c>
      <c r="D33" s="342" t="s">
        <v>591</v>
      </c>
      <c r="E33" s="311" t="s">
        <v>317</v>
      </c>
      <c r="F33" s="378" t="s">
        <v>1322</v>
      </c>
      <c r="G33" s="378" t="s">
        <v>1384</v>
      </c>
      <c r="H33" s="311" t="s">
        <v>45</v>
      </c>
      <c r="I33" s="311" t="s">
        <v>1578</v>
      </c>
      <c r="J33" s="311" t="s">
        <v>45</v>
      </c>
      <c r="K33" s="311" t="s">
        <v>45</v>
      </c>
      <c r="L33" s="311" t="s">
        <v>48</v>
      </c>
      <c r="M33" s="311" t="s">
        <v>577</v>
      </c>
      <c r="N33" s="311" t="s">
        <v>317</v>
      </c>
      <c r="O33" s="311" t="s">
        <v>29</v>
      </c>
      <c r="P33" s="311" t="s">
        <v>48</v>
      </c>
      <c r="Q33" s="311" t="s">
        <v>29</v>
      </c>
      <c r="R33" s="311" t="s">
        <v>48</v>
      </c>
      <c r="S33" s="311" t="s">
        <v>1591</v>
      </c>
      <c r="T33" s="196" t="s">
        <v>286</v>
      </c>
    </row>
    <row r="34" spans="1:20" s="596" customFormat="1">
      <c r="A34" s="311" t="s">
        <v>4</v>
      </c>
      <c r="B34" s="311" t="s">
        <v>4</v>
      </c>
      <c r="C34" s="311" t="s">
        <v>409</v>
      </c>
      <c r="D34" s="342" t="s">
        <v>591</v>
      </c>
      <c r="E34" s="311" t="s">
        <v>317</v>
      </c>
      <c r="F34" s="378" t="s">
        <v>1322</v>
      </c>
      <c r="G34" s="378" t="s">
        <v>1385</v>
      </c>
      <c r="H34" s="311" t="s">
        <v>45</v>
      </c>
      <c r="I34" s="311" t="s">
        <v>1578</v>
      </c>
      <c r="J34" s="311" t="s">
        <v>45</v>
      </c>
      <c r="K34" s="311" t="s">
        <v>45</v>
      </c>
      <c r="L34" s="311" t="s">
        <v>48</v>
      </c>
      <c r="M34" s="311" t="s">
        <v>577</v>
      </c>
      <c r="N34" s="311" t="s">
        <v>317</v>
      </c>
      <c r="O34" s="311" t="s">
        <v>29</v>
      </c>
      <c r="P34" s="311" t="s">
        <v>48</v>
      </c>
      <c r="Q34" s="311" t="s">
        <v>29</v>
      </c>
      <c r="R34" s="311" t="s">
        <v>48</v>
      </c>
      <c r="S34" s="311" t="s">
        <v>1591</v>
      </c>
      <c r="T34" s="196" t="s">
        <v>286</v>
      </c>
    </row>
    <row r="35" spans="1:20" s="596" customFormat="1">
      <c r="A35" s="311" t="s">
        <v>4</v>
      </c>
      <c r="B35" s="311" t="s">
        <v>4</v>
      </c>
      <c r="C35" s="311" t="s">
        <v>409</v>
      </c>
      <c r="D35" s="342" t="s">
        <v>591</v>
      </c>
      <c r="E35" s="311" t="s">
        <v>317</v>
      </c>
      <c r="F35" s="378" t="s">
        <v>1322</v>
      </c>
      <c r="G35" s="378" t="s">
        <v>1386</v>
      </c>
      <c r="H35" s="311" t="s">
        <v>45</v>
      </c>
      <c r="I35" s="311" t="s">
        <v>1578</v>
      </c>
      <c r="J35" s="311" t="s">
        <v>45</v>
      </c>
      <c r="K35" s="311" t="s">
        <v>45</v>
      </c>
      <c r="L35" s="311" t="s">
        <v>48</v>
      </c>
      <c r="M35" s="311" t="s">
        <v>577</v>
      </c>
      <c r="N35" s="311" t="s">
        <v>317</v>
      </c>
      <c r="O35" s="311" t="s">
        <v>29</v>
      </c>
      <c r="P35" s="311" t="s">
        <v>48</v>
      </c>
      <c r="Q35" s="311" t="s">
        <v>29</v>
      </c>
      <c r="R35" s="311" t="s">
        <v>48</v>
      </c>
      <c r="S35" s="311" t="s">
        <v>1591</v>
      </c>
      <c r="T35" s="196" t="s">
        <v>286</v>
      </c>
    </row>
    <row r="36" spans="1:20" s="534" customFormat="1">
      <c r="A36" s="311" t="s">
        <v>4</v>
      </c>
      <c r="B36" s="311" t="s">
        <v>4</v>
      </c>
      <c r="C36" s="311" t="s">
        <v>409</v>
      </c>
      <c r="D36" s="342" t="s">
        <v>2285</v>
      </c>
      <c r="E36" s="311" t="s">
        <v>21</v>
      </c>
      <c r="F36" s="378" t="s">
        <v>2286</v>
      </c>
      <c r="G36" s="378" t="s">
        <v>31</v>
      </c>
      <c r="H36" s="311" t="s">
        <v>29</v>
      </c>
      <c r="I36" s="311" t="s">
        <v>48</v>
      </c>
      <c r="J36" s="311" t="s">
        <v>29</v>
      </c>
      <c r="K36" s="311" t="s">
        <v>29</v>
      </c>
      <c r="L36" s="311" t="s">
        <v>48</v>
      </c>
      <c r="M36" s="311" t="s">
        <v>1835</v>
      </c>
      <c r="N36" s="311" t="s">
        <v>97</v>
      </c>
      <c r="O36" s="311" t="s">
        <v>29</v>
      </c>
      <c r="P36" s="311" t="s">
        <v>48</v>
      </c>
      <c r="Q36" s="311" t="s">
        <v>29</v>
      </c>
      <c r="R36" s="311" t="s">
        <v>48</v>
      </c>
      <c r="S36" s="311" t="s">
        <v>2287</v>
      </c>
      <c r="T36" s="380" t="s">
        <v>286</v>
      </c>
    </row>
  </sheetData>
  <mergeCells count="6">
    <mergeCell ref="T3:T4"/>
    <mergeCell ref="A3:G3"/>
    <mergeCell ref="H3:I3"/>
    <mergeCell ref="K3:L3"/>
    <mergeCell ref="M3:N3"/>
    <mergeCell ref="O3:R3"/>
  </mergeCells>
  <dataValidations count="1">
    <dataValidation type="list" allowBlank="1" showInputMessage="1" showErrorMessage="1" sqref="A5:A6">
      <formula1>#REF!</formula1>
    </dataValidation>
  </dataValidations>
  <hyperlinks>
    <hyperlink ref="I27" r:id="rId1"/>
    <hyperlink ref="I7" r:id="rId2"/>
    <hyperlink ref="I8" r:id="rId3"/>
    <hyperlink ref="L7" r:id="rId4"/>
    <hyperlink ref="L8" r:id="rId5"/>
    <hyperlink ref="P8" r:id="rId6"/>
    <hyperlink ref="P7" r:id="rId7"/>
  </hyperlinks>
  <pageMargins left="0.7" right="0.7" top="0.75" bottom="0.75" header="0.3" footer="0.3"/>
  <pageSetup paperSize="9" orientation="portrait" horizontalDpi="4294967292" verticalDpi="4294967292" r:id="rId8"/>
  <headerFooter alignWithMargins="0"/>
  <legacyDrawing r:id="rId9"/>
</worksheet>
</file>

<file path=xl/worksheets/sheet18.xml><?xml version="1.0" encoding="utf-8"?>
<worksheet xmlns="http://schemas.openxmlformats.org/spreadsheetml/2006/main" xmlns:r="http://schemas.openxmlformats.org/officeDocument/2006/relationships">
  <sheetPr codeName="Sheet11"/>
  <dimension ref="A1:AJ12"/>
  <sheetViews>
    <sheetView workbookViewId="0"/>
  </sheetViews>
  <sheetFormatPr baseColWidth="10" defaultColWidth="9.140625" defaultRowHeight="12.75"/>
  <cols>
    <col min="1" max="31" width="9.140625" style="1"/>
    <col min="32" max="32" width="18.42578125" style="1" customWidth="1"/>
    <col min="33" max="33" width="12.5703125" style="1" customWidth="1"/>
    <col min="34" max="16384" width="9.140625" style="1"/>
  </cols>
  <sheetData>
    <row r="1" spans="1:36">
      <c r="A1" s="14" t="s">
        <v>267</v>
      </c>
    </row>
    <row r="2" spans="1:36">
      <c r="AF2" s="182" t="s">
        <v>2168</v>
      </c>
      <c r="AG2" s="238" t="s">
        <v>3245</v>
      </c>
    </row>
    <row r="3" spans="1:36" ht="13.5" thickBot="1">
      <c r="AF3" s="366" t="s">
        <v>2167</v>
      </c>
      <c r="AG3" s="365">
        <v>2018</v>
      </c>
    </row>
    <row r="4" spans="1:36">
      <c r="A4" s="829"/>
      <c r="B4" s="830"/>
      <c r="C4" s="830"/>
      <c r="D4" s="830"/>
      <c r="E4" s="830"/>
      <c r="F4" s="830"/>
      <c r="G4" s="830"/>
      <c r="H4" s="833" t="s">
        <v>190</v>
      </c>
      <c r="I4" s="833"/>
      <c r="J4" s="833"/>
      <c r="K4" s="833"/>
      <c r="L4" s="833"/>
      <c r="M4" s="833" t="s">
        <v>191</v>
      </c>
      <c r="N4" s="833"/>
      <c r="O4" s="833"/>
      <c r="P4" s="833"/>
      <c r="Q4" s="833"/>
      <c r="R4" s="833"/>
      <c r="S4" s="833"/>
      <c r="T4" s="833"/>
      <c r="U4" s="833"/>
      <c r="V4" s="833"/>
      <c r="W4" s="833" t="s">
        <v>192</v>
      </c>
      <c r="X4" s="833"/>
      <c r="Y4" s="833"/>
      <c r="Z4" s="833"/>
      <c r="AA4" s="833"/>
      <c r="AB4" s="833"/>
      <c r="AC4" s="833"/>
      <c r="AD4" s="833"/>
      <c r="AE4" s="834"/>
      <c r="AF4" s="254"/>
      <c r="AG4" s="255"/>
      <c r="AH4" s="100"/>
      <c r="AI4" s="100"/>
      <c r="AJ4" s="100"/>
    </row>
    <row r="5" spans="1:36" ht="77.25" thickBot="1">
      <c r="A5" s="831"/>
      <c r="B5" s="832"/>
      <c r="C5" s="832"/>
      <c r="D5" s="832"/>
      <c r="E5" s="832"/>
      <c r="F5" s="832"/>
      <c r="G5" s="832"/>
      <c r="H5" s="835" t="s">
        <v>193</v>
      </c>
      <c r="I5" s="835"/>
      <c r="J5" s="835" t="s">
        <v>194</v>
      </c>
      <c r="K5" s="835"/>
      <c r="L5" s="835"/>
      <c r="M5" s="835" t="s">
        <v>195</v>
      </c>
      <c r="N5" s="835"/>
      <c r="O5" s="835"/>
      <c r="P5" s="835" t="s">
        <v>196</v>
      </c>
      <c r="Q5" s="835"/>
      <c r="R5" s="835"/>
      <c r="S5" s="835"/>
      <c r="T5" s="835"/>
      <c r="U5" s="223" t="s">
        <v>197</v>
      </c>
      <c r="V5" s="223" t="s">
        <v>198</v>
      </c>
      <c r="W5" s="223" t="s">
        <v>199</v>
      </c>
      <c r="X5" s="835" t="s">
        <v>200</v>
      </c>
      <c r="Y5" s="835"/>
      <c r="Z5" s="223" t="s">
        <v>201</v>
      </c>
      <c r="AA5" s="835" t="s">
        <v>202</v>
      </c>
      <c r="AB5" s="835"/>
      <c r="AC5" s="835" t="s">
        <v>203</v>
      </c>
      <c r="AD5" s="835"/>
      <c r="AE5" s="836"/>
      <c r="AF5" s="837" t="s">
        <v>13</v>
      </c>
      <c r="AG5" s="827" t="s">
        <v>2188</v>
      </c>
      <c r="AH5" s="100"/>
      <c r="AI5" s="100"/>
      <c r="AJ5" s="100"/>
    </row>
    <row r="6" spans="1:36" s="14" customFormat="1" ht="135.75" thickBot="1">
      <c r="A6" s="256" t="s">
        <v>0</v>
      </c>
      <c r="B6" s="256" t="s">
        <v>2247</v>
      </c>
      <c r="C6" s="257" t="s">
        <v>241</v>
      </c>
      <c r="D6" s="257" t="s">
        <v>2</v>
      </c>
      <c r="E6" s="257" t="s">
        <v>2366</v>
      </c>
      <c r="F6" s="257" t="s">
        <v>2248</v>
      </c>
      <c r="G6" s="258" t="s">
        <v>2249</v>
      </c>
      <c r="H6" s="259" t="s">
        <v>204</v>
      </c>
      <c r="I6" s="257" t="s">
        <v>205</v>
      </c>
      <c r="J6" s="257" t="s">
        <v>206</v>
      </c>
      <c r="K6" s="257" t="s">
        <v>207</v>
      </c>
      <c r="L6" s="257" t="s">
        <v>208</v>
      </c>
      <c r="M6" s="257" t="s">
        <v>209</v>
      </c>
      <c r="N6" s="257" t="s">
        <v>210</v>
      </c>
      <c r="O6" s="257" t="s">
        <v>211</v>
      </c>
      <c r="P6" s="257" t="s">
        <v>212</v>
      </c>
      <c r="Q6" s="257" t="s">
        <v>213</v>
      </c>
      <c r="R6" s="257" t="s">
        <v>214</v>
      </c>
      <c r="S6" s="257" t="s">
        <v>215</v>
      </c>
      <c r="T6" s="257" t="s">
        <v>216</v>
      </c>
      <c r="U6" s="257" t="s">
        <v>217</v>
      </c>
      <c r="V6" s="257" t="s">
        <v>218</v>
      </c>
      <c r="W6" s="257" t="s">
        <v>219</v>
      </c>
      <c r="X6" s="257" t="s">
        <v>220</v>
      </c>
      <c r="Y6" s="257" t="s">
        <v>221</v>
      </c>
      <c r="Z6" s="257" t="s">
        <v>222</v>
      </c>
      <c r="AA6" s="257" t="s">
        <v>223</v>
      </c>
      <c r="AB6" s="257" t="s">
        <v>224</v>
      </c>
      <c r="AC6" s="257" t="s">
        <v>225</v>
      </c>
      <c r="AD6" s="257" t="s">
        <v>226</v>
      </c>
      <c r="AE6" s="260" t="s">
        <v>227</v>
      </c>
      <c r="AF6" s="838"/>
      <c r="AG6" s="828"/>
      <c r="AH6" s="210"/>
      <c r="AI6" s="210"/>
      <c r="AJ6" s="210"/>
    </row>
    <row r="7" spans="1:36" s="364" customFormat="1">
      <c r="A7" s="360" t="s">
        <v>4</v>
      </c>
      <c r="B7" s="353" t="s">
        <v>2367</v>
      </c>
      <c r="C7" s="361">
        <v>2016</v>
      </c>
      <c r="D7" s="361" t="s">
        <v>2362</v>
      </c>
      <c r="E7" s="361" t="s">
        <v>48</v>
      </c>
      <c r="F7" s="361" t="s">
        <v>6</v>
      </c>
      <c r="G7" s="361" t="s">
        <v>1851</v>
      </c>
      <c r="H7" s="355" t="s">
        <v>45</v>
      </c>
      <c r="I7" s="355" t="s">
        <v>45</v>
      </c>
      <c r="J7" s="355" t="s">
        <v>45</v>
      </c>
      <c r="K7" s="355" t="s">
        <v>45</v>
      </c>
      <c r="L7" s="355" t="s">
        <v>45</v>
      </c>
      <c r="M7" s="356" t="s">
        <v>3190</v>
      </c>
      <c r="N7" s="356" t="s">
        <v>3190</v>
      </c>
      <c r="O7" s="356"/>
      <c r="P7" s="355" t="s">
        <v>45</v>
      </c>
      <c r="Q7" s="355" t="s">
        <v>45</v>
      </c>
      <c r="R7" s="355" t="s">
        <v>45</v>
      </c>
      <c r="S7" s="355" t="s">
        <v>29</v>
      </c>
      <c r="T7" s="355" t="s">
        <v>45</v>
      </c>
      <c r="U7" s="355" t="s">
        <v>45</v>
      </c>
      <c r="V7" s="355" t="s">
        <v>45</v>
      </c>
      <c r="W7" s="355" t="s">
        <v>45</v>
      </c>
      <c r="X7" s="355" t="s">
        <v>45</v>
      </c>
      <c r="Y7" s="355" t="s">
        <v>45</v>
      </c>
      <c r="Z7" s="355" t="s">
        <v>45</v>
      </c>
      <c r="AA7" s="355" t="s">
        <v>45</v>
      </c>
      <c r="AB7" s="355" t="s">
        <v>45</v>
      </c>
      <c r="AC7" s="355" t="s">
        <v>45</v>
      </c>
      <c r="AD7" s="355" t="s">
        <v>45</v>
      </c>
      <c r="AE7" s="356" t="s">
        <v>1852</v>
      </c>
      <c r="AF7" s="362" t="s">
        <v>1858</v>
      </c>
      <c r="AG7" s="363"/>
    </row>
    <row r="8" spans="1:36" s="364" customFormat="1">
      <c r="A8" s="360" t="s">
        <v>4</v>
      </c>
      <c r="B8" s="353" t="s">
        <v>2250</v>
      </c>
      <c r="C8" s="356">
        <v>2016</v>
      </c>
      <c r="D8" s="356" t="s">
        <v>2362</v>
      </c>
      <c r="E8" s="356" t="s">
        <v>48</v>
      </c>
      <c r="F8" s="356" t="s">
        <v>1853</v>
      </c>
      <c r="G8" s="356" t="s">
        <v>1854</v>
      </c>
      <c r="H8" s="355" t="s">
        <v>45</v>
      </c>
      <c r="I8" s="355" t="s">
        <v>45</v>
      </c>
      <c r="J8" s="355" t="s">
        <v>45</v>
      </c>
      <c r="K8" s="355" t="s">
        <v>45</v>
      </c>
      <c r="L8" s="355" t="s">
        <v>45</v>
      </c>
      <c r="M8" s="356" t="s">
        <v>3191</v>
      </c>
      <c r="N8" s="356" t="s">
        <v>3191</v>
      </c>
      <c r="O8" s="356"/>
      <c r="P8" s="355" t="s">
        <v>45</v>
      </c>
      <c r="Q8" s="355" t="s">
        <v>45</v>
      </c>
      <c r="R8" s="355" t="s">
        <v>45</v>
      </c>
      <c r="S8" s="355" t="s">
        <v>29</v>
      </c>
      <c r="T8" s="355" t="s">
        <v>45</v>
      </c>
      <c r="U8" s="355" t="s">
        <v>45</v>
      </c>
      <c r="V8" s="355" t="s">
        <v>45</v>
      </c>
      <c r="W8" s="355" t="s">
        <v>45</v>
      </c>
      <c r="X8" s="355" t="s">
        <v>45</v>
      </c>
      <c r="Y8" s="355" t="s">
        <v>45</v>
      </c>
      <c r="Z8" s="355" t="s">
        <v>45</v>
      </c>
      <c r="AA8" s="355" t="s">
        <v>45</v>
      </c>
      <c r="AB8" s="355" t="s">
        <v>45</v>
      </c>
      <c r="AC8" s="355" t="s">
        <v>45</v>
      </c>
      <c r="AD8" s="355" t="s">
        <v>45</v>
      </c>
      <c r="AE8" s="356" t="s">
        <v>1852</v>
      </c>
      <c r="AF8" s="357" t="s">
        <v>1858</v>
      </c>
      <c r="AG8" s="363"/>
    </row>
    <row r="9" spans="1:36" s="364" customFormat="1">
      <c r="A9" s="360" t="s">
        <v>4</v>
      </c>
      <c r="B9" s="353" t="s">
        <v>2363</v>
      </c>
      <c r="C9" s="356">
        <v>2015</v>
      </c>
      <c r="D9" s="356" t="s">
        <v>2362</v>
      </c>
      <c r="E9" s="356" t="s">
        <v>48</v>
      </c>
      <c r="F9" s="356" t="s">
        <v>1853</v>
      </c>
      <c r="G9" s="356" t="s">
        <v>1855</v>
      </c>
      <c r="H9" s="355" t="s">
        <v>45</v>
      </c>
      <c r="I9" s="355" t="s">
        <v>45</v>
      </c>
      <c r="J9" s="355" t="s">
        <v>45</v>
      </c>
      <c r="K9" s="355" t="s">
        <v>45</v>
      </c>
      <c r="L9" s="355" t="s">
        <v>45</v>
      </c>
      <c r="M9" s="356" t="s">
        <v>2364</v>
      </c>
      <c r="N9" s="356" t="s">
        <v>1856</v>
      </c>
      <c r="O9" s="356"/>
      <c r="P9" s="355" t="s">
        <v>45</v>
      </c>
      <c r="Q9" s="355" t="s">
        <v>45</v>
      </c>
      <c r="R9" s="355" t="s">
        <v>45</v>
      </c>
      <c r="S9" s="357" t="s">
        <v>2365</v>
      </c>
      <c r="T9" s="355" t="s">
        <v>45</v>
      </c>
      <c r="U9" s="355" t="s">
        <v>45</v>
      </c>
      <c r="V9" s="355" t="s">
        <v>45</v>
      </c>
      <c r="W9" s="355" t="s">
        <v>45</v>
      </c>
      <c r="X9" s="355" t="s">
        <v>45</v>
      </c>
      <c r="Y9" s="355" t="s">
        <v>45</v>
      </c>
      <c r="Z9" s="355" t="s">
        <v>45</v>
      </c>
      <c r="AA9" s="355" t="s">
        <v>45</v>
      </c>
      <c r="AB9" s="355" t="s">
        <v>45</v>
      </c>
      <c r="AC9" s="355" t="s">
        <v>45</v>
      </c>
      <c r="AD9" s="355" t="s">
        <v>45</v>
      </c>
      <c r="AE9" s="358" t="s">
        <v>1857</v>
      </c>
      <c r="AF9" s="357" t="s">
        <v>2345</v>
      </c>
      <c r="AG9" s="363"/>
    </row>
    <row r="10" spans="1:36">
      <c r="A10" s="56"/>
      <c r="B10" s="102"/>
      <c r="C10" s="102"/>
      <c r="D10" s="102"/>
      <c r="E10" s="359"/>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253"/>
      <c r="AG10" s="252"/>
      <c r="AH10" s="101"/>
      <c r="AI10" s="101"/>
      <c r="AJ10" s="101"/>
    </row>
    <row r="11" spans="1:36">
      <c r="A11" s="101"/>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row>
    <row r="12" spans="1:36">
      <c r="A12" s="101"/>
      <c r="B12" s="101"/>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row>
  </sheetData>
  <mergeCells count="13">
    <mergeCell ref="AG5:AG6"/>
    <mergeCell ref="A4:G5"/>
    <mergeCell ref="H4:L4"/>
    <mergeCell ref="M4:V4"/>
    <mergeCell ref="W4:AE4"/>
    <mergeCell ref="H5:I5"/>
    <mergeCell ref="J5:L5"/>
    <mergeCell ref="M5:O5"/>
    <mergeCell ref="P5:T5"/>
    <mergeCell ref="X5:Y5"/>
    <mergeCell ref="AA5:AB5"/>
    <mergeCell ref="AC5:AE5"/>
    <mergeCell ref="AF5:AF6"/>
  </mergeCells>
  <dataValidations count="1">
    <dataValidation type="list" allowBlank="1" showInputMessage="1" showErrorMessage="1" sqref="A7:A10">
      <formula1>#REF!</formula1>
    </dataValidation>
  </dataValidations>
  <hyperlinks>
    <hyperlink ref="AE9" r:id="rId1"/>
  </hyperlinks>
  <pageMargins left="0.7" right="0.7" top="0.75" bottom="0.75" header="0.3" footer="0.3"/>
</worksheet>
</file>

<file path=xl/worksheets/sheet19.xml><?xml version="1.0" encoding="utf-8"?>
<worksheet xmlns="http://schemas.openxmlformats.org/spreadsheetml/2006/main" xmlns:r="http://schemas.openxmlformats.org/officeDocument/2006/relationships">
  <sheetPr codeName="Sheet24"/>
  <dimension ref="A1:J37"/>
  <sheetViews>
    <sheetView tabSelected="1" workbookViewId="0">
      <selection activeCell="F21" sqref="F21"/>
    </sheetView>
  </sheetViews>
  <sheetFormatPr baseColWidth="10" defaultColWidth="8.85546875" defaultRowHeight="12.75"/>
  <cols>
    <col min="1" max="1" width="8.42578125" style="528" customWidth="1"/>
    <col min="2" max="2" width="34.85546875" style="528" customWidth="1"/>
    <col min="3" max="3" width="20.28515625" style="528" customWidth="1"/>
    <col min="4" max="4" width="21.85546875" style="557" customWidth="1"/>
    <col min="5" max="5" width="15" style="528" customWidth="1"/>
    <col min="6" max="6" width="25.42578125" style="528" customWidth="1"/>
    <col min="7" max="7" width="24.28515625" style="528" bestFit="1" customWidth="1"/>
    <col min="8" max="8" width="13.140625" style="528" bestFit="1" customWidth="1"/>
    <col min="9" max="9" width="15.7109375" style="528" customWidth="1"/>
    <col min="10" max="10" width="24.7109375" style="528" customWidth="1"/>
    <col min="11" max="16384" width="8.85546875" style="528"/>
  </cols>
  <sheetData>
    <row r="1" spans="1:10" ht="13.5" thickBot="1">
      <c r="A1" s="536" t="s">
        <v>268</v>
      </c>
      <c r="B1" s="538"/>
      <c r="C1" s="538"/>
      <c r="D1" s="535"/>
    </row>
    <row r="2" spans="1:10">
      <c r="D2" s="528"/>
      <c r="I2" s="341" t="s">
        <v>2168</v>
      </c>
      <c r="J2" s="568" t="s">
        <v>3245</v>
      </c>
    </row>
    <row r="3" spans="1:10" ht="13.5" thickBot="1">
      <c r="D3" s="528"/>
      <c r="I3" s="332" t="s">
        <v>2167</v>
      </c>
      <c r="J3" s="343">
        <v>2018</v>
      </c>
    </row>
    <row r="4" spans="1:10" ht="39" thickBot="1">
      <c r="A4" s="34" t="s">
        <v>0</v>
      </c>
      <c r="B4" s="574" t="s">
        <v>27</v>
      </c>
      <c r="C4" s="574" t="s">
        <v>174</v>
      </c>
      <c r="D4" s="48" t="s">
        <v>7</v>
      </c>
      <c r="E4" s="574" t="s">
        <v>176</v>
      </c>
      <c r="F4" s="574" t="s">
        <v>175</v>
      </c>
      <c r="G4" s="574" t="s">
        <v>28</v>
      </c>
      <c r="H4" s="49" t="s">
        <v>13</v>
      </c>
      <c r="I4" s="186" t="s">
        <v>2244</v>
      </c>
      <c r="J4" s="186" t="s">
        <v>2215</v>
      </c>
    </row>
    <row r="5" spans="1:10" s="559" customFormat="1">
      <c r="A5" s="547" t="s">
        <v>4</v>
      </c>
      <c r="B5" s="51" t="s">
        <v>1217</v>
      </c>
      <c r="C5" s="23" t="s">
        <v>1831</v>
      </c>
      <c r="D5" s="99" t="s">
        <v>31</v>
      </c>
      <c r="E5" s="23" t="s">
        <v>29</v>
      </c>
      <c r="F5" s="47" t="s">
        <v>29</v>
      </c>
      <c r="G5" s="164" t="s">
        <v>1800</v>
      </c>
      <c r="H5" s="688"/>
      <c r="I5" s="689" t="s">
        <v>1800</v>
      </c>
      <c r="J5" s="689" t="s">
        <v>3115</v>
      </c>
    </row>
    <row r="6" spans="1:10">
      <c r="A6" s="547" t="s">
        <v>4</v>
      </c>
      <c r="B6" s="51" t="s">
        <v>1218</v>
      </c>
      <c r="C6" s="23" t="s">
        <v>1831</v>
      </c>
      <c r="D6" s="99" t="s">
        <v>31</v>
      </c>
      <c r="E6" s="23" t="s">
        <v>29</v>
      </c>
      <c r="F6" s="47" t="s">
        <v>29</v>
      </c>
      <c r="G6" s="690" t="s">
        <v>1801</v>
      </c>
      <c r="H6" s="3"/>
      <c r="I6" s="481" t="s">
        <v>1801</v>
      </c>
      <c r="J6" s="345" t="s">
        <v>2614</v>
      </c>
    </row>
    <row r="7" spans="1:10">
      <c r="A7" s="547" t="s">
        <v>4</v>
      </c>
      <c r="B7" s="51" t="s">
        <v>1219</v>
      </c>
      <c r="C7" s="23" t="s">
        <v>1830</v>
      </c>
      <c r="D7" s="99" t="s">
        <v>31</v>
      </c>
      <c r="E7" s="23" t="s">
        <v>29</v>
      </c>
      <c r="F7" s="47" t="s">
        <v>29</v>
      </c>
      <c r="G7" s="690" t="s">
        <v>1801</v>
      </c>
      <c r="H7" s="3"/>
      <c r="I7" s="691" t="s">
        <v>3215</v>
      </c>
      <c r="J7" s="199"/>
    </row>
    <row r="8" spans="1:10">
      <c r="A8" s="547" t="s">
        <v>4</v>
      </c>
      <c r="B8" s="51" t="s">
        <v>1828</v>
      </c>
      <c r="C8" s="23" t="s">
        <v>1830</v>
      </c>
      <c r="D8" s="99" t="s">
        <v>31</v>
      </c>
      <c r="E8" s="23" t="s">
        <v>29</v>
      </c>
      <c r="F8" s="47" t="s">
        <v>29</v>
      </c>
      <c r="G8" s="690" t="s">
        <v>1221</v>
      </c>
      <c r="H8" s="3"/>
      <c r="I8" s="345" t="s">
        <v>3216</v>
      </c>
      <c r="J8" s="345" t="s">
        <v>2768</v>
      </c>
    </row>
    <row r="9" spans="1:10">
      <c r="A9" s="47" t="s">
        <v>4</v>
      </c>
      <c r="B9" s="46" t="s">
        <v>1827</v>
      </c>
      <c r="C9" s="23" t="s">
        <v>1220</v>
      </c>
      <c r="D9" s="51" t="s">
        <v>1204</v>
      </c>
      <c r="E9" s="23" t="s">
        <v>29</v>
      </c>
      <c r="F9" s="47" t="s">
        <v>29</v>
      </c>
      <c r="G9" s="12" t="s">
        <v>1205</v>
      </c>
      <c r="H9" s="3" t="s">
        <v>1206</v>
      </c>
      <c r="I9" s="175" t="s">
        <v>1205</v>
      </c>
      <c r="J9" s="199"/>
    </row>
    <row r="10" spans="1:10">
      <c r="A10" s="47" t="s">
        <v>4</v>
      </c>
      <c r="B10" s="46" t="s">
        <v>1212</v>
      </c>
      <c r="C10" s="23" t="s">
        <v>960</v>
      </c>
      <c r="D10" s="23" t="s">
        <v>31</v>
      </c>
      <c r="E10" s="23" t="s">
        <v>29</v>
      </c>
      <c r="F10" s="23" t="s">
        <v>29</v>
      </c>
      <c r="G10" s="3" t="s">
        <v>1213</v>
      </c>
      <c r="H10" s="3"/>
      <c r="I10" s="175" t="s">
        <v>3217</v>
      </c>
      <c r="J10" s="199"/>
    </row>
    <row r="11" spans="1:10">
      <c r="A11" s="47" t="s">
        <v>4</v>
      </c>
      <c r="B11" s="46" t="s">
        <v>1214</v>
      </c>
      <c r="C11" s="23" t="s">
        <v>960</v>
      </c>
      <c r="D11" s="23" t="s">
        <v>31</v>
      </c>
      <c r="E11" s="23" t="s">
        <v>29</v>
      </c>
      <c r="F11" s="23" t="s">
        <v>29</v>
      </c>
      <c r="G11" s="46" t="s">
        <v>1215</v>
      </c>
      <c r="H11" s="3" t="s">
        <v>1216</v>
      </c>
      <c r="I11" s="175" t="s">
        <v>3217</v>
      </c>
      <c r="J11" s="199"/>
    </row>
    <row r="12" spans="1:10" ht="12" customHeight="1">
      <c r="A12" s="47" t="s">
        <v>4</v>
      </c>
      <c r="B12" s="46" t="s">
        <v>1829</v>
      </c>
      <c r="C12" s="23" t="s">
        <v>1592</v>
      </c>
      <c r="D12" s="23" t="s">
        <v>31</v>
      </c>
      <c r="E12" s="23" t="s">
        <v>29</v>
      </c>
      <c r="F12" s="47" t="s">
        <v>29</v>
      </c>
      <c r="G12" s="12" t="s">
        <v>1205</v>
      </c>
      <c r="H12" s="3"/>
      <c r="I12" s="175" t="s">
        <v>1205</v>
      </c>
      <c r="J12" s="199"/>
    </row>
    <row r="13" spans="1:10" s="559" customFormat="1">
      <c r="A13" s="47" t="s">
        <v>4</v>
      </c>
      <c r="B13" s="93" t="s">
        <v>1207</v>
      </c>
      <c r="C13" s="47">
        <v>1</v>
      </c>
      <c r="D13" s="47" t="s">
        <v>31</v>
      </c>
      <c r="E13" s="47" t="s">
        <v>29</v>
      </c>
      <c r="F13" s="47" t="s">
        <v>29</v>
      </c>
      <c r="G13" s="93" t="s">
        <v>1205</v>
      </c>
      <c r="H13" s="93"/>
      <c r="I13" s="692" t="s">
        <v>3117</v>
      </c>
      <c r="J13" s="345" t="s">
        <v>3116</v>
      </c>
    </row>
    <row r="14" spans="1:10" s="559" customFormat="1">
      <c r="A14" s="47" t="s">
        <v>4</v>
      </c>
      <c r="B14" s="93" t="s">
        <v>1208</v>
      </c>
      <c r="C14" s="47">
        <v>1</v>
      </c>
      <c r="D14" s="47" t="s">
        <v>31</v>
      </c>
      <c r="E14" s="47" t="s">
        <v>29</v>
      </c>
      <c r="F14" s="47" t="s">
        <v>29</v>
      </c>
      <c r="G14" s="93" t="s">
        <v>1205</v>
      </c>
      <c r="H14" s="46" t="s">
        <v>1209</v>
      </c>
      <c r="I14" s="692" t="s">
        <v>3118</v>
      </c>
      <c r="J14" s="345"/>
    </row>
    <row r="15" spans="1:10">
      <c r="A15" s="47" t="s">
        <v>4</v>
      </c>
      <c r="B15" s="93" t="s">
        <v>1210</v>
      </c>
      <c r="C15" s="47">
        <v>1</v>
      </c>
      <c r="D15" s="47" t="s">
        <v>31</v>
      </c>
      <c r="E15" s="47" t="s">
        <v>29</v>
      </c>
      <c r="F15" s="47" t="s">
        <v>29</v>
      </c>
      <c r="G15" s="12" t="s">
        <v>1205</v>
      </c>
      <c r="H15" s="12"/>
      <c r="I15" s="175" t="s">
        <v>3218</v>
      </c>
      <c r="J15" s="199"/>
    </row>
    <row r="16" spans="1:10">
      <c r="A16" s="547" t="s">
        <v>4</v>
      </c>
      <c r="B16" s="164" t="s">
        <v>1981</v>
      </c>
      <c r="C16" s="23" t="s">
        <v>1982</v>
      </c>
      <c r="D16" s="99" t="s">
        <v>31</v>
      </c>
      <c r="E16" s="23" t="s">
        <v>29</v>
      </c>
      <c r="F16" s="555" t="s">
        <v>30</v>
      </c>
      <c r="G16" s="3" t="s">
        <v>1983</v>
      </c>
      <c r="H16" s="12"/>
      <c r="I16" s="464" t="s">
        <v>3211</v>
      </c>
      <c r="J16" s="345"/>
    </row>
    <row r="17" spans="1:10">
      <c r="A17" s="547" t="s">
        <v>4</v>
      </c>
      <c r="B17" s="164" t="s">
        <v>1984</v>
      </c>
      <c r="C17" s="47" t="s">
        <v>1985</v>
      </c>
      <c r="D17" s="99" t="s">
        <v>31</v>
      </c>
      <c r="E17" s="23" t="s">
        <v>29</v>
      </c>
      <c r="F17" s="555" t="s">
        <v>30</v>
      </c>
      <c r="G17" s="3" t="s">
        <v>1986</v>
      </c>
      <c r="H17" s="12"/>
      <c r="I17" s="465" t="s">
        <v>3212</v>
      </c>
      <c r="J17" s="367"/>
    </row>
    <row r="18" spans="1:10">
      <c r="A18" s="555" t="s">
        <v>4</v>
      </c>
      <c r="B18" s="96" t="s">
        <v>1987</v>
      </c>
      <c r="C18" s="47" t="s">
        <v>1988</v>
      </c>
      <c r="D18" s="47" t="s">
        <v>1989</v>
      </c>
      <c r="E18" s="555" t="s">
        <v>29</v>
      </c>
      <c r="F18" s="47" t="s">
        <v>29</v>
      </c>
      <c r="G18" s="12" t="s">
        <v>2033</v>
      </c>
      <c r="H18" s="94"/>
      <c r="I18" s="464" t="s">
        <v>3213</v>
      </c>
      <c r="J18" s="199"/>
    </row>
    <row r="19" spans="1:10">
      <c r="A19" s="555" t="s">
        <v>4</v>
      </c>
      <c r="B19" s="96" t="s">
        <v>1987</v>
      </c>
      <c r="C19" s="47" t="s">
        <v>1988</v>
      </c>
      <c r="D19" s="47" t="s">
        <v>1990</v>
      </c>
      <c r="E19" s="555" t="s">
        <v>29</v>
      </c>
      <c r="F19" s="47" t="s">
        <v>29</v>
      </c>
      <c r="G19" s="12" t="s">
        <v>2033</v>
      </c>
      <c r="H19" s="94"/>
      <c r="I19" s="464" t="s">
        <v>3213</v>
      </c>
      <c r="J19" s="199"/>
    </row>
    <row r="20" spans="1:10">
      <c r="A20" s="555" t="s">
        <v>4</v>
      </c>
      <c r="B20" s="96" t="s">
        <v>1987</v>
      </c>
      <c r="C20" s="47" t="s">
        <v>1988</v>
      </c>
      <c r="D20" s="47" t="s">
        <v>1991</v>
      </c>
      <c r="E20" s="555" t="s">
        <v>29</v>
      </c>
      <c r="F20" s="47" t="s">
        <v>29</v>
      </c>
      <c r="G20" s="12" t="s">
        <v>2033</v>
      </c>
      <c r="H20" s="94"/>
      <c r="I20" s="464" t="s">
        <v>3213</v>
      </c>
      <c r="J20" s="199"/>
    </row>
    <row r="21" spans="1:10">
      <c r="A21" s="554" t="s">
        <v>4</v>
      </c>
      <c r="B21" s="96" t="s">
        <v>1211</v>
      </c>
      <c r="C21" s="554" t="s">
        <v>1992</v>
      </c>
      <c r="D21" s="553" t="s">
        <v>1993</v>
      </c>
      <c r="E21" s="554" t="s">
        <v>29</v>
      </c>
      <c r="F21" s="555" t="s">
        <v>30</v>
      </c>
      <c r="G21" s="12" t="s">
        <v>2033</v>
      </c>
      <c r="H21" s="95"/>
      <c r="I21" s="464" t="s">
        <v>3213</v>
      </c>
      <c r="J21" s="199"/>
    </row>
    <row r="22" spans="1:10">
      <c r="A22" s="554" t="s">
        <v>4</v>
      </c>
      <c r="B22" s="96" t="s">
        <v>1211</v>
      </c>
      <c r="C22" s="554" t="s">
        <v>1992</v>
      </c>
      <c r="D22" s="553" t="s">
        <v>1994</v>
      </c>
      <c r="E22" s="554" t="s">
        <v>29</v>
      </c>
      <c r="F22" s="555" t="s">
        <v>30</v>
      </c>
      <c r="G22" s="12" t="s">
        <v>2033</v>
      </c>
      <c r="H22" s="95"/>
      <c r="I22" s="464" t="s">
        <v>3213</v>
      </c>
      <c r="J22" s="199"/>
    </row>
    <row r="23" spans="1:10">
      <c r="A23" s="554" t="s">
        <v>4</v>
      </c>
      <c r="B23" s="96" t="s">
        <v>1211</v>
      </c>
      <c r="C23" s="554" t="s">
        <v>1992</v>
      </c>
      <c r="D23" s="553" t="s">
        <v>1995</v>
      </c>
      <c r="E23" s="554" t="s">
        <v>29</v>
      </c>
      <c r="F23" s="555" t="s">
        <v>30</v>
      </c>
      <c r="G23" s="12" t="s">
        <v>2033</v>
      </c>
      <c r="H23" s="95"/>
      <c r="I23" s="464" t="s">
        <v>3213</v>
      </c>
      <c r="J23" s="199"/>
    </row>
    <row r="24" spans="1:10">
      <c r="A24" s="554" t="s">
        <v>4</v>
      </c>
      <c r="B24" s="96" t="s">
        <v>1211</v>
      </c>
      <c r="C24" s="554" t="s">
        <v>1992</v>
      </c>
      <c r="D24" s="553" t="s">
        <v>1996</v>
      </c>
      <c r="E24" s="554" t="s">
        <v>29</v>
      </c>
      <c r="F24" s="555" t="s">
        <v>30</v>
      </c>
      <c r="G24" s="12" t="s">
        <v>2033</v>
      </c>
      <c r="H24" s="95"/>
      <c r="I24" s="464" t="s">
        <v>3213</v>
      </c>
      <c r="J24" s="199"/>
    </row>
    <row r="25" spans="1:10">
      <c r="A25" s="554" t="s">
        <v>4</v>
      </c>
      <c r="B25" s="96" t="s">
        <v>1211</v>
      </c>
      <c r="C25" s="554" t="s">
        <v>1992</v>
      </c>
      <c r="D25" s="553" t="s">
        <v>1997</v>
      </c>
      <c r="E25" s="554" t="s">
        <v>29</v>
      </c>
      <c r="F25" s="555" t="s">
        <v>30</v>
      </c>
      <c r="G25" s="12" t="s">
        <v>2033</v>
      </c>
      <c r="H25" s="95"/>
      <c r="I25" s="464" t="s">
        <v>3213</v>
      </c>
      <c r="J25" s="199"/>
    </row>
    <row r="26" spans="1:10">
      <c r="A26" s="554" t="s">
        <v>4</v>
      </c>
      <c r="B26" s="96" t="s">
        <v>1211</v>
      </c>
      <c r="C26" s="554" t="s">
        <v>1992</v>
      </c>
      <c r="D26" s="553" t="s">
        <v>1998</v>
      </c>
      <c r="E26" s="554" t="s">
        <v>29</v>
      </c>
      <c r="F26" s="555" t="s">
        <v>30</v>
      </c>
      <c r="G26" s="12" t="s">
        <v>2033</v>
      </c>
      <c r="H26" s="95"/>
      <c r="I26" s="464" t="s">
        <v>3213</v>
      </c>
      <c r="J26" s="199"/>
    </row>
    <row r="27" spans="1:10">
      <c r="A27" s="554" t="s">
        <v>4</v>
      </c>
      <c r="B27" s="96" t="s">
        <v>1211</v>
      </c>
      <c r="C27" s="554" t="s">
        <v>1992</v>
      </c>
      <c r="D27" s="553" t="s">
        <v>1980</v>
      </c>
      <c r="E27" s="554" t="s">
        <v>29</v>
      </c>
      <c r="F27" s="555" t="s">
        <v>30</v>
      </c>
      <c r="G27" s="12" t="s">
        <v>2033</v>
      </c>
      <c r="H27" s="95"/>
      <c r="I27" s="464" t="s">
        <v>3213</v>
      </c>
      <c r="J27" s="199"/>
    </row>
    <row r="28" spans="1:10">
      <c r="A28" s="554" t="s">
        <v>4</v>
      </c>
      <c r="B28" s="96" t="s">
        <v>1211</v>
      </c>
      <c r="C28" s="554" t="s">
        <v>1992</v>
      </c>
      <c r="D28" s="553" t="s">
        <v>1999</v>
      </c>
      <c r="E28" s="554" t="s">
        <v>29</v>
      </c>
      <c r="F28" s="555" t="s">
        <v>30</v>
      </c>
      <c r="G28" s="12" t="s">
        <v>2033</v>
      </c>
      <c r="H28" s="95"/>
      <c r="I28" s="464" t="s">
        <v>3213</v>
      </c>
      <c r="J28" s="199"/>
    </row>
    <row r="29" spans="1:10">
      <c r="A29" s="554" t="s">
        <v>4</v>
      </c>
      <c r="B29" s="96" t="s">
        <v>1211</v>
      </c>
      <c r="C29" s="554" t="s">
        <v>1992</v>
      </c>
      <c r="D29" s="553" t="s">
        <v>2000</v>
      </c>
      <c r="E29" s="554" t="s">
        <v>29</v>
      </c>
      <c r="F29" s="555" t="s">
        <v>30</v>
      </c>
      <c r="G29" s="12" t="s">
        <v>2033</v>
      </c>
      <c r="H29" s="95"/>
      <c r="I29" s="464" t="s">
        <v>3213</v>
      </c>
      <c r="J29" s="199"/>
    </row>
    <row r="30" spans="1:10">
      <c r="A30" s="554" t="s">
        <v>4</v>
      </c>
      <c r="B30" s="96" t="s">
        <v>1211</v>
      </c>
      <c r="C30" s="554" t="s">
        <v>1992</v>
      </c>
      <c r="D30" s="553" t="s">
        <v>2001</v>
      </c>
      <c r="E30" s="554" t="s">
        <v>29</v>
      </c>
      <c r="F30" s="555" t="s">
        <v>30</v>
      </c>
      <c r="G30" s="12" t="s">
        <v>2033</v>
      </c>
      <c r="H30" s="95"/>
      <c r="I30" s="464" t="s">
        <v>3213</v>
      </c>
      <c r="J30" s="199"/>
    </row>
    <row r="31" spans="1:10">
      <c r="A31" s="554" t="s">
        <v>4</v>
      </c>
      <c r="B31" s="96" t="s">
        <v>1211</v>
      </c>
      <c r="C31" s="554" t="s">
        <v>1992</v>
      </c>
      <c r="D31" s="553" t="s">
        <v>2002</v>
      </c>
      <c r="E31" s="554" t="s">
        <v>29</v>
      </c>
      <c r="F31" s="555" t="s">
        <v>30</v>
      </c>
      <c r="G31" s="12" t="s">
        <v>2033</v>
      </c>
      <c r="H31" s="95"/>
      <c r="I31" s="464" t="s">
        <v>3213</v>
      </c>
      <c r="J31" s="199"/>
    </row>
    <row r="32" spans="1:10">
      <c r="A32" s="554" t="s">
        <v>4</v>
      </c>
      <c r="B32" s="96" t="s">
        <v>1211</v>
      </c>
      <c r="C32" s="554" t="s">
        <v>1992</v>
      </c>
      <c r="D32" s="553" t="s">
        <v>2003</v>
      </c>
      <c r="E32" s="554" t="s">
        <v>29</v>
      </c>
      <c r="F32" s="555" t="s">
        <v>30</v>
      </c>
      <c r="G32" s="12" t="s">
        <v>2033</v>
      </c>
      <c r="H32" s="95"/>
      <c r="I32" s="464" t="s">
        <v>3213</v>
      </c>
      <c r="J32" s="199"/>
    </row>
    <row r="33" spans="1:10">
      <c r="A33" s="554" t="s">
        <v>4</v>
      </c>
      <c r="B33" s="96" t="s">
        <v>1211</v>
      </c>
      <c r="C33" s="554" t="s">
        <v>1992</v>
      </c>
      <c r="D33" s="553" t="s">
        <v>2004</v>
      </c>
      <c r="E33" s="554" t="s">
        <v>29</v>
      </c>
      <c r="F33" s="555" t="s">
        <v>30</v>
      </c>
      <c r="G33" s="12" t="s">
        <v>2033</v>
      </c>
      <c r="H33" s="95"/>
      <c r="I33" s="464" t="s">
        <v>3213</v>
      </c>
      <c r="J33" s="199"/>
    </row>
    <row r="34" spans="1:10">
      <c r="A34" s="554" t="s">
        <v>4</v>
      </c>
      <c r="B34" s="96" t="s">
        <v>1211</v>
      </c>
      <c r="C34" s="554" t="s">
        <v>1992</v>
      </c>
      <c r="D34" s="553" t="s">
        <v>42</v>
      </c>
      <c r="E34" s="554" t="s">
        <v>29</v>
      </c>
      <c r="F34" s="555" t="s">
        <v>30</v>
      </c>
      <c r="G34" s="12" t="s">
        <v>2033</v>
      </c>
      <c r="H34" s="95"/>
      <c r="I34" s="464" t="s">
        <v>3213</v>
      </c>
      <c r="J34" s="199"/>
    </row>
    <row r="35" spans="1:10">
      <c r="A35" s="554" t="s">
        <v>4</v>
      </c>
      <c r="B35" s="96" t="s">
        <v>1211</v>
      </c>
      <c r="C35" s="554" t="s">
        <v>1992</v>
      </c>
      <c r="D35" s="553" t="s">
        <v>1949</v>
      </c>
      <c r="E35" s="554" t="s">
        <v>29</v>
      </c>
      <c r="F35" s="555" t="s">
        <v>30</v>
      </c>
      <c r="G35" s="12" t="s">
        <v>2033</v>
      </c>
      <c r="H35" s="95"/>
      <c r="I35" s="464" t="s">
        <v>3213</v>
      </c>
      <c r="J35" s="199"/>
    </row>
    <row r="36" spans="1:10">
      <c r="A36" s="554" t="s">
        <v>4</v>
      </c>
      <c r="B36" s="96" t="s">
        <v>1211</v>
      </c>
      <c r="C36" s="554" t="s">
        <v>1992</v>
      </c>
      <c r="D36" s="553" t="s">
        <v>2005</v>
      </c>
      <c r="E36" s="554" t="s">
        <v>29</v>
      </c>
      <c r="F36" s="555" t="s">
        <v>30</v>
      </c>
      <c r="G36" s="12" t="s">
        <v>2033</v>
      </c>
      <c r="H36" s="95"/>
      <c r="I36" s="464" t="s">
        <v>3213</v>
      </c>
      <c r="J36" s="199"/>
    </row>
    <row r="37" spans="1:10">
      <c r="A37" s="528" t="s">
        <v>579</v>
      </c>
    </row>
  </sheetData>
  <dataValidations count="1">
    <dataValidation type="textLength" showInputMessage="1" showErrorMessage="1" sqref="I7:I8 J18:J36 H18:H36 J6:J16 I5">
      <formula1>0</formula1>
      <formula2>150</formula2>
    </dataValidation>
  </dataValidation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sheetPr codeName="Sheet25"/>
  <dimension ref="A1:I143"/>
  <sheetViews>
    <sheetView workbookViewId="0"/>
  </sheetViews>
  <sheetFormatPr baseColWidth="10" defaultColWidth="8.85546875" defaultRowHeight="12.75"/>
  <cols>
    <col min="1" max="1" width="6" style="528" customWidth="1"/>
    <col min="2" max="2" width="13.85546875" style="528" customWidth="1"/>
    <col min="3" max="3" width="85.5703125" style="528" customWidth="1"/>
    <col min="4" max="4" width="13.42578125" style="528" bestFit="1" customWidth="1"/>
    <col min="5" max="5" width="8.5703125" style="528" customWidth="1"/>
    <col min="6" max="6" width="6.85546875" style="528" customWidth="1"/>
    <col min="7" max="7" width="11.7109375" style="528" bestFit="1" customWidth="1"/>
    <col min="8" max="8" width="12.85546875" style="74" bestFit="1" customWidth="1"/>
    <col min="9" max="16384" width="8.85546875" style="528"/>
  </cols>
  <sheetData>
    <row r="1" spans="1:8" ht="13.5" thickBot="1">
      <c r="A1" s="536" t="s">
        <v>269</v>
      </c>
    </row>
    <row r="2" spans="1:8">
      <c r="G2" s="341" t="s">
        <v>2168</v>
      </c>
      <c r="H2" s="267" t="s">
        <v>3245</v>
      </c>
    </row>
    <row r="3" spans="1:8" ht="13.5" thickBot="1">
      <c r="G3" s="332" t="s">
        <v>2167</v>
      </c>
      <c r="H3" s="336">
        <v>2018</v>
      </c>
    </row>
    <row r="4" spans="1:8" ht="51.75" thickBot="1">
      <c r="A4" s="34" t="s">
        <v>0</v>
      </c>
      <c r="B4" s="574" t="s">
        <v>19</v>
      </c>
      <c r="C4" s="48" t="s">
        <v>177</v>
      </c>
      <c r="D4" s="574" t="s">
        <v>20</v>
      </c>
      <c r="E4" s="574" t="s">
        <v>123</v>
      </c>
      <c r="F4" s="50" t="s">
        <v>13</v>
      </c>
      <c r="G4" s="195" t="s">
        <v>2245</v>
      </c>
      <c r="H4" s="270" t="s">
        <v>2215</v>
      </c>
    </row>
    <row r="5" spans="1:8">
      <c r="A5" s="547" t="s">
        <v>4</v>
      </c>
      <c r="B5" s="552" t="s">
        <v>286</v>
      </c>
      <c r="C5" s="59" t="s">
        <v>287</v>
      </c>
      <c r="D5" s="554" t="s">
        <v>286</v>
      </c>
      <c r="E5" s="555" t="s">
        <v>1</v>
      </c>
      <c r="F5" s="556" t="s">
        <v>458</v>
      </c>
      <c r="G5" s="275">
        <v>17</v>
      </c>
      <c r="H5" s="271"/>
    </row>
    <row r="6" spans="1:8">
      <c r="A6" s="547" t="s">
        <v>4</v>
      </c>
      <c r="B6" s="51" t="s">
        <v>286</v>
      </c>
      <c r="C6" s="381" t="s">
        <v>408</v>
      </c>
      <c r="D6" s="23" t="s">
        <v>286</v>
      </c>
      <c r="E6" s="47" t="s">
        <v>1</v>
      </c>
      <c r="F6" s="556" t="s">
        <v>458</v>
      </c>
      <c r="G6" s="200"/>
      <c r="H6" s="271"/>
    </row>
    <row r="7" spans="1:8">
      <c r="A7" s="547" t="s">
        <v>4</v>
      </c>
      <c r="B7" s="51" t="s">
        <v>288</v>
      </c>
      <c r="C7" s="3" t="s">
        <v>289</v>
      </c>
      <c r="D7" s="23" t="s">
        <v>286</v>
      </c>
      <c r="E7" s="47" t="s">
        <v>1</v>
      </c>
      <c r="F7" s="556" t="s">
        <v>458</v>
      </c>
      <c r="G7" s="429">
        <v>0</v>
      </c>
      <c r="H7" s="276" t="s">
        <v>2661</v>
      </c>
    </row>
    <row r="8" spans="1:8">
      <c r="A8" s="547" t="s">
        <v>4</v>
      </c>
      <c r="B8" s="51" t="s">
        <v>290</v>
      </c>
      <c r="C8" s="3" t="s">
        <v>291</v>
      </c>
      <c r="D8" s="23" t="s">
        <v>286</v>
      </c>
      <c r="E8" s="47" t="s">
        <v>1</v>
      </c>
      <c r="F8" s="556" t="s">
        <v>458</v>
      </c>
      <c r="G8" s="200">
        <f>3+2</f>
        <v>5</v>
      </c>
      <c r="H8" s="271"/>
    </row>
    <row r="9" spans="1:8">
      <c r="A9" s="520" t="s">
        <v>4</v>
      </c>
      <c r="B9" s="441" t="s">
        <v>292</v>
      </c>
      <c r="C9" s="693" t="s">
        <v>2289</v>
      </c>
      <c r="D9" s="410" t="s">
        <v>286</v>
      </c>
      <c r="E9" s="517" t="s">
        <v>1</v>
      </c>
      <c r="F9" s="521" t="s">
        <v>458</v>
      </c>
      <c r="G9" s="429">
        <v>2</v>
      </c>
      <c r="H9" s="276" t="s">
        <v>2489</v>
      </c>
    </row>
    <row r="10" spans="1:8">
      <c r="A10" s="547" t="s">
        <v>4</v>
      </c>
      <c r="B10" s="51" t="s">
        <v>293</v>
      </c>
      <c r="C10" s="3" t="s">
        <v>294</v>
      </c>
      <c r="D10" s="23" t="s">
        <v>286</v>
      </c>
      <c r="E10" s="47" t="s">
        <v>1</v>
      </c>
      <c r="F10" s="556" t="s">
        <v>458</v>
      </c>
      <c r="G10" s="200">
        <v>1</v>
      </c>
      <c r="H10" s="271"/>
    </row>
    <row r="11" spans="1:8">
      <c r="A11" s="547" t="s">
        <v>4</v>
      </c>
      <c r="B11" s="51" t="s">
        <v>295</v>
      </c>
      <c r="C11" s="3" t="s">
        <v>296</v>
      </c>
      <c r="D11" s="23" t="s">
        <v>286</v>
      </c>
      <c r="E11" s="47" t="s">
        <v>1</v>
      </c>
      <c r="F11" s="556" t="s">
        <v>458</v>
      </c>
      <c r="G11" s="200">
        <v>1</v>
      </c>
      <c r="H11" s="271" t="s">
        <v>3025</v>
      </c>
    </row>
    <row r="12" spans="1:8">
      <c r="A12" s="547" t="s">
        <v>4</v>
      </c>
      <c r="B12" s="51" t="s">
        <v>297</v>
      </c>
      <c r="C12" s="3" t="s">
        <v>298</v>
      </c>
      <c r="D12" s="23" t="s">
        <v>21</v>
      </c>
      <c r="E12" s="47" t="s">
        <v>1</v>
      </c>
      <c r="F12" s="556" t="s">
        <v>458</v>
      </c>
      <c r="G12" s="200">
        <v>1</v>
      </c>
      <c r="H12" s="271"/>
    </row>
    <row r="13" spans="1:8">
      <c r="A13" s="520" t="s">
        <v>4</v>
      </c>
      <c r="B13" s="441" t="s">
        <v>299</v>
      </c>
      <c r="C13" s="693" t="s">
        <v>300</v>
      </c>
      <c r="D13" s="410" t="s">
        <v>56</v>
      </c>
      <c r="E13" s="517" t="s">
        <v>1</v>
      </c>
      <c r="F13" s="521" t="s">
        <v>458</v>
      </c>
      <c r="G13" s="429" t="s">
        <v>286</v>
      </c>
      <c r="H13" s="276"/>
    </row>
    <row r="14" spans="1:8">
      <c r="A14" s="520" t="s">
        <v>4</v>
      </c>
      <c r="B14" s="441" t="s">
        <v>301</v>
      </c>
      <c r="C14" s="693" t="s">
        <v>379</v>
      </c>
      <c r="D14" s="410" t="s">
        <v>56</v>
      </c>
      <c r="E14" s="517" t="s">
        <v>1</v>
      </c>
      <c r="F14" s="521" t="s">
        <v>458</v>
      </c>
      <c r="G14" s="429" t="s">
        <v>286</v>
      </c>
      <c r="H14" s="276" t="s">
        <v>2490</v>
      </c>
    </row>
    <row r="15" spans="1:8">
      <c r="A15" s="520" t="s">
        <v>4</v>
      </c>
      <c r="B15" s="441" t="s">
        <v>302</v>
      </c>
      <c r="C15" s="693" t="s">
        <v>303</v>
      </c>
      <c r="D15" s="410" t="s">
        <v>56</v>
      </c>
      <c r="E15" s="517" t="s">
        <v>1</v>
      </c>
      <c r="F15" s="521" t="s">
        <v>458</v>
      </c>
      <c r="G15" s="429">
        <v>4</v>
      </c>
      <c r="H15" s="276"/>
    </row>
    <row r="16" spans="1:8">
      <c r="A16" s="520" t="s">
        <v>4</v>
      </c>
      <c r="B16" s="441" t="s">
        <v>304</v>
      </c>
      <c r="C16" s="693" t="s">
        <v>305</v>
      </c>
      <c r="D16" s="410" t="s">
        <v>56</v>
      </c>
      <c r="E16" s="517" t="s">
        <v>1</v>
      </c>
      <c r="F16" s="521" t="s">
        <v>458</v>
      </c>
      <c r="G16" s="429">
        <v>2</v>
      </c>
      <c r="H16" s="276"/>
    </row>
    <row r="17" spans="1:8">
      <c r="A17" s="520" t="s">
        <v>4</v>
      </c>
      <c r="B17" s="441" t="s">
        <v>306</v>
      </c>
      <c r="C17" s="693" t="s">
        <v>380</v>
      </c>
      <c r="D17" s="410" t="s">
        <v>56</v>
      </c>
      <c r="E17" s="517" t="s">
        <v>1</v>
      </c>
      <c r="F17" s="521" t="s">
        <v>458</v>
      </c>
      <c r="G17" s="429">
        <v>2</v>
      </c>
      <c r="H17" s="276"/>
    </row>
    <row r="18" spans="1:8">
      <c r="A18" s="547" t="s">
        <v>4</v>
      </c>
      <c r="B18" s="51" t="s">
        <v>407</v>
      </c>
      <c r="C18" s="3" t="s">
        <v>307</v>
      </c>
      <c r="D18" s="23" t="s">
        <v>119</v>
      </c>
      <c r="E18" s="47" t="s">
        <v>1</v>
      </c>
      <c r="F18" s="556" t="s">
        <v>458</v>
      </c>
      <c r="G18" s="200">
        <v>4</v>
      </c>
      <c r="H18" s="271"/>
    </row>
    <row r="19" spans="1:8">
      <c r="A19" s="547" t="s">
        <v>4</v>
      </c>
      <c r="B19" s="51" t="s">
        <v>407</v>
      </c>
      <c r="C19" s="3" t="s">
        <v>308</v>
      </c>
      <c r="D19" s="23" t="s">
        <v>119</v>
      </c>
      <c r="E19" s="47" t="s">
        <v>1</v>
      </c>
      <c r="F19" s="556" t="s">
        <v>458</v>
      </c>
      <c r="G19" s="200">
        <v>5</v>
      </c>
      <c r="H19" s="271"/>
    </row>
    <row r="20" spans="1:8">
      <c r="A20" s="547" t="s">
        <v>4</v>
      </c>
      <c r="B20" s="51" t="s">
        <v>309</v>
      </c>
      <c r="C20" s="3" t="s">
        <v>310</v>
      </c>
      <c r="D20" s="23" t="s">
        <v>119</v>
      </c>
      <c r="E20" s="47" t="s">
        <v>1</v>
      </c>
      <c r="F20" s="556" t="s">
        <v>458</v>
      </c>
      <c r="G20" s="200">
        <v>2</v>
      </c>
      <c r="H20" s="271"/>
    </row>
    <row r="21" spans="1:8">
      <c r="A21" s="547" t="s">
        <v>4</v>
      </c>
      <c r="B21" s="51" t="s">
        <v>311</v>
      </c>
      <c r="C21" s="3" t="s">
        <v>312</v>
      </c>
      <c r="D21" s="23" t="s">
        <v>119</v>
      </c>
      <c r="E21" s="47" t="s">
        <v>1</v>
      </c>
      <c r="F21" s="556" t="s">
        <v>458</v>
      </c>
      <c r="G21" s="200">
        <v>2</v>
      </c>
      <c r="H21" s="271"/>
    </row>
    <row r="22" spans="1:8">
      <c r="A22" s="547" t="s">
        <v>4</v>
      </c>
      <c r="B22" s="51" t="s">
        <v>313</v>
      </c>
      <c r="C22" s="3" t="s">
        <v>381</v>
      </c>
      <c r="D22" s="23" t="s">
        <v>119</v>
      </c>
      <c r="E22" s="47" t="s">
        <v>1</v>
      </c>
      <c r="F22" s="556" t="s">
        <v>458</v>
      </c>
      <c r="G22" s="200">
        <v>0</v>
      </c>
      <c r="H22" s="271" t="s">
        <v>3125</v>
      </c>
    </row>
    <row r="23" spans="1:8">
      <c r="A23" s="547" t="s">
        <v>4</v>
      </c>
      <c r="B23" s="51" t="s">
        <v>314</v>
      </c>
      <c r="C23" s="3" t="s">
        <v>315</v>
      </c>
      <c r="D23" s="23" t="s">
        <v>119</v>
      </c>
      <c r="E23" s="47" t="s">
        <v>1</v>
      </c>
      <c r="F23" s="556" t="s">
        <v>458</v>
      </c>
      <c r="G23" s="200">
        <v>4</v>
      </c>
      <c r="H23" s="271"/>
    </row>
    <row r="24" spans="1:8">
      <c r="A24" s="547" t="s">
        <v>4</v>
      </c>
      <c r="B24" s="51" t="s">
        <v>286</v>
      </c>
      <c r="C24" s="3" t="s">
        <v>316</v>
      </c>
      <c r="D24" s="23" t="s">
        <v>317</v>
      </c>
      <c r="E24" s="47" t="s">
        <v>1</v>
      </c>
      <c r="F24" s="556" t="s">
        <v>458</v>
      </c>
      <c r="G24" s="200">
        <v>5</v>
      </c>
      <c r="H24" s="271"/>
    </row>
    <row r="25" spans="1:8">
      <c r="A25" s="547" t="s">
        <v>4</v>
      </c>
      <c r="B25" s="51" t="s">
        <v>286</v>
      </c>
      <c r="C25" s="3" t="s">
        <v>318</v>
      </c>
      <c r="D25" s="23" t="s">
        <v>317</v>
      </c>
      <c r="E25" s="47" t="s">
        <v>1</v>
      </c>
      <c r="F25" s="556" t="s">
        <v>458</v>
      </c>
      <c r="G25" s="200">
        <f>1+1</f>
        <v>2</v>
      </c>
      <c r="H25" s="271"/>
    </row>
    <row r="26" spans="1:8">
      <c r="A26" s="547" t="s">
        <v>4</v>
      </c>
      <c r="B26" s="51" t="s">
        <v>286</v>
      </c>
      <c r="C26" s="3" t="s">
        <v>382</v>
      </c>
      <c r="D26" s="23" t="s">
        <v>317</v>
      </c>
      <c r="E26" s="47" t="s">
        <v>1</v>
      </c>
      <c r="F26" s="556" t="s">
        <v>458</v>
      </c>
      <c r="G26" s="200" t="s">
        <v>286</v>
      </c>
      <c r="H26" s="271" t="s">
        <v>2769</v>
      </c>
    </row>
    <row r="27" spans="1:8">
      <c r="A27" s="547" t="s">
        <v>4</v>
      </c>
      <c r="B27" s="51" t="s">
        <v>286</v>
      </c>
      <c r="C27" s="3" t="s">
        <v>383</v>
      </c>
      <c r="D27" s="23" t="s">
        <v>317</v>
      </c>
      <c r="E27" s="47" t="s">
        <v>1</v>
      </c>
      <c r="F27" s="556" t="s">
        <v>458</v>
      </c>
      <c r="G27" s="200" t="s">
        <v>286</v>
      </c>
      <c r="H27" s="271" t="s">
        <v>2769</v>
      </c>
    </row>
    <row r="28" spans="1:8">
      <c r="A28" s="547" t="s">
        <v>4</v>
      </c>
      <c r="B28" s="51" t="s">
        <v>286</v>
      </c>
      <c r="C28" s="3" t="s">
        <v>462</v>
      </c>
      <c r="D28" s="23" t="s">
        <v>317</v>
      </c>
      <c r="E28" s="47" t="s">
        <v>1</v>
      </c>
      <c r="F28" s="556" t="s">
        <v>458</v>
      </c>
      <c r="G28" s="200" t="s">
        <v>286</v>
      </c>
      <c r="H28" s="271" t="s">
        <v>2770</v>
      </c>
    </row>
    <row r="29" spans="1:8">
      <c r="A29" s="547" t="s">
        <v>4</v>
      </c>
      <c r="B29" s="51" t="s">
        <v>286</v>
      </c>
      <c r="C29" s="3" t="s">
        <v>460</v>
      </c>
      <c r="D29" s="23" t="s">
        <v>317</v>
      </c>
      <c r="E29" s="47" t="s">
        <v>1</v>
      </c>
      <c r="F29" s="556" t="s">
        <v>458</v>
      </c>
      <c r="G29" s="200">
        <f>15+2</f>
        <v>17</v>
      </c>
      <c r="H29" s="271"/>
    </row>
    <row r="30" spans="1:8">
      <c r="A30" s="547" t="s">
        <v>4</v>
      </c>
      <c r="B30" s="51" t="s">
        <v>461</v>
      </c>
      <c r="C30" s="3" t="s">
        <v>459</v>
      </c>
      <c r="D30" s="23" t="s">
        <v>317</v>
      </c>
      <c r="E30" s="47" t="s">
        <v>1</v>
      </c>
      <c r="F30" s="556" t="s">
        <v>458</v>
      </c>
      <c r="G30" s="200">
        <f>6+6</f>
        <v>12</v>
      </c>
      <c r="H30" s="271"/>
    </row>
    <row r="31" spans="1:8">
      <c r="A31" s="547" t="s">
        <v>4</v>
      </c>
      <c r="B31" s="51" t="s">
        <v>286</v>
      </c>
      <c r="C31" s="3" t="s">
        <v>319</v>
      </c>
      <c r="D31" s="23" t="s">
        <v>317</v>
      </c>
      <c r="E31" s="47" t="s">
        <v>1</v>
      </c>
      <c r="F31" s="556" t="s">
        <v>458</v>
      </c>
      <c r="G31" s="429" t="s">
        <v>286</v>
      </c>
      <c r="H31" s="276" t="s">
        <v>2771</v>
      </c>
    </row>
    <row r="32" spans="1:8">
      <c r="A32" s="547" t="s">
        <v>4</v>
      </c>
      <c r="B32" s="51" t="s">
        <v>320</v>
      </c>
      <c r="C32" s="3" t="s">
        <v>321</v>
      </c>
      <c r="D32" s="23" t="s">
        <v>115</v>
      </c>
      <c r="E32" s="47" t="s">
        <v>1</v>
      </c>
      <c r="F32" s="556" t="s">
        <v>458</v>
      </c>
      <c r="G32" s="429">
        <v>2</v>
      </c>
      <c r="H32" s="271"/>
    </row>
    <row r="33" spans="1:8">
      <c r="A33" s="547" t="s">
        <v>4</v>
      </c>
      <c r="B33" s="51" t="s">
        <v>322</v>
      </c>
      <c r="C33" s="3" t="s">
        <v>323</v>
      </c>
      <c r="D33" s="23" t="s">
        <v>115</v>
      </c>
      <c r="E33" s="47" t="s">
        <v>1</v>
      </c>
      <c r="F33" s="556" t="s">
        <v>458</v>
      </c>
      <c r="G33" s="429">
        <v>0</v>
      </c>
      <c r="H33" s="271"/>
    </row>
    <row r="34" spans="1:8">
      <c r="A34" s="547" t="s">
        <v>4</v>
      </c>
      <c r="B34" s="51" t="s">
        <v>324</v>
      </c>
      <c r="C34" s="3" t="s">
        <v>325</v>
      </c>
      <c r="D34" s="23" t="s">
        <v>115</v>
      </c>
      <c r="E34" s="47" t="s">
        <v>1</v>
      </c>
      <c r="F34" s="556" t="s">
        <v>458</v>
      </c>
      <c r="G34" s="429">
        <f>2+4</f>
        <v>6</v>
      </c>
      <c r="H34" s="271"/>
    </row>
    <row r="35" spans="1:8">
      <c r="A35" s="547" t="s">
        <v>4</v>
      </c>
      <c r="B35" s="51" t="s">
        <v>326</v>
      </c>
      <c r="C35" s="3" t="s">
        <v>327</v>
      </c>
      <c r="D35" s="23" t="s">
        <v>115</v>
      </c>
      <c r="E35" s="47" t="s">
        <v>1</v>
      </c>
      <c r="F35" s="556" t="s">
        <v>458</v>
      </c>
      <c r="G35" s="429">
        <f>4+1</f>
        <v>5</v>
      </c>
      <c r="H35" s="271"/>
    </row>
    <row r="36" spans="1:8">
      <c r="A36" s="547" t="s">
        <v>4</v>
      </c>
      <c r="B36" s="51" t="s">
        <v>328</v>
      </c>
      <c r="C36" s="3" t="s">
        <v>329</v>
      </c>
      <c r="D36" s="23" t="s">
        <v>115</v>
      </c>
      <c r="E36" s="47" t="s">
        <v>1</v>
      </c>
      <c r="F36" s="556" t="s">
        <v>458</v>
      </c>
      <c r="G36" s="429">
        <v>0</v>
      </c>
      <c r="H36" s="271"/>
    </row>
    <row r="37" spans="1:8">
      <c r="A37" s="547" t="s">
        <v>4</v>
      </c>
      <c r="B37" s="51" t="s">
        <v>286</v>
      </c>
      <c r="C37" s="3" t="s">
        <v>330</v>
      </c>
      <c r="D37" s="23" t="s">
        <v>115</v>
      </c>
      <c r="E37" s="47" t="s">
        <v>1</v>
      </c>
      <c r="F37" s="556" t="s">
        <v>458</v>
      </c>
      <c r="G37" s="429">
        <f>2+2</f>
        <v>4</v>
      </c>
      <c r="H37" s="271"/>
    </row>
    <row r="38" spans="1:8">
      <c r="A38" s="547" t="s">
        <v>4</v>
      </c>
      <c r="B38" s="51" t="s">
        <v>286</v>
      </c>
      <c r="C38" s="3" t="s">
        <v>331</v>
      </c>
      <c r="D38" s="23" t="s">
        <v>115</v>
      </c>
      <c r="E38" s="47" t="s">
        <v>1</v>
      </c>
      <c r="F38" s="556" t="s">
        <v>458</v>
      </c>
      <c r="G38" s="429" t="s">
        <v>286</v>
      </c>
      <c r="H38" s="271"/>
    </row>
    <row r="39" spans="1:8">
      <c r="A39" s="547" t="s">
        <v>4</v>
      </c>
      <c r="B39" s="51" t="s">
        <v>286</v>
      </c>
      <c r="C39" s="3" t="s">
        <v>332</v>
      </c>
      <c r="D39" s="23" t="s">
        <v>333</v>
      </c>
      <c r="E39" s="47" t="s">
        <v>1</v>
      </c>
      <c r="F39" s="556" t="s">
        <v>458</v>
      </c>
      <c r="G39" s="200">
        <v>0</v>
      </c>
      <c r="H39" s="271"/>
    </row>
    <row r="40" spans="1:8">
      <c r="A40" s="547" t="s">
        <v>4</v>
      </c>
      <c r="B40" s="51" t="s">
        <v>286</v>
      </c>
      <c r="C40" s="694" t="s">
        <v>334</v>
      </c>
      <c r="D40" s="23" t="s">
        <v>333</v>
      </c>
      <c r="E40" s="47" t="s">
        <v>1</v>
      </c>
      <c r="F40" s="556" t="s">
        <v>458</v>
      </c>
      <c r="G40" s="200" t="s">
        <v>286</v>
      </c>
      <c r="H40" s="271"/>
    </row>
    <row r="41" spans="1:8">
      <c r="A41" s="547" t="s">
        <v>4</v>
      </c>
      <c r="B41" s="51" t="s">
        <v>286</v>
      </c>
      <c r="C41" s="3" t="s">
        <v>335</v>
      </c>
      <c r="D41" s="23" t="s">
        <v>333</v>
      </c>
      <c r="E41" s="47" t="s">
        <v>1</v>
      </c>
      <c r="F41" s="556" t="s">
        <v>458</v>
      </c>
      <c r="G41" s="200">
        <v>0</v>
      </c>
      <c r="H41" s="271"/>
    </row>
    <row r="42" spans="1:8">
      <c r="A42" s="547" t="s">
        <v>4</v>
      </c>
      <c r="B42" s="51" t="s">
        <v>286</v>
      </c>
      <c r="C42" s="694" t="s">
        <v>336</v>
      </c>
      <c r="D42" s="23" t="s">
        <v>333</v>
      </c>
      <c r="E42" s="47" t="s">
        <v>1</v>
      </c>
      <c r="F42" s="556" t="s">
        <v>458</v>
      </c>
      <c r="G42" s="200" t="s">
        <v>286</v>
      </c>
      <c r="H42" s="271"/>
    </row>
    <row r="43" spans="1:8">
      <c r="A43" s="547" t="s">
        <v>4</v>
      </c>
      <c r="B43" s="51" t="s">
        <v>286</v>
      </c>
      <c r="C43" s="3" t="s">
        <v>337</v>
      </c>
      <c r="D43" s="23" t="s">
        <v>333</v>
      </c>
      <c r="E43" s="47" t="s">
        <v>1</v>
      </c>
      <c r="F43" s="556" t="s">
        <v>458</v>
      </c>
      <c r="G43" s="200">
        <v>0</v>
      </c>
      <c r="H43" s="271"/>
    </row>
    <row r="44" spans="1:8">
      <c r="A44" s="547" t="s">
        <v>4</v>
      </c>
      <c r="B44" s="51" t="s">
        <v>286</v>
      </c>
      <c r="C44" s="3" t="s">
        <v>338</v>
      </c>
      <c r="D44" s="23" t="s">
        <v>339</v>
      </c>
      <c r="E44" s="47" t="s">
        <v>1</v>
      </c>
      <c r="F44" s="556" t="s">
        <v>458</v>
      </c>
      <c r="G44" s="200">
        <v>1</v>
      </c>
      <c r="H44" s="271"/>
    </row>
    <row r="45" spans="1:8">
      <c r="A45" s="547" t="s">
        <v>4</v>
      </c>
      <c r="B45" s="51" t="s">
        <v>286</v>
      </c>
      <c r="C45" s="694" t="s">
        <v>340</v>
      </c>
      <c r="D45" s="23" t="s">
        <v>339</v>
      </c>
      <c r="E45" s="47" t="s">
        <v>1</v>
      </c>
      <c r="F45" s="556" t="s">
        <v>458</v>
      </c>
      <c r="G45" s="200" t="s">
        <v>286</v>
      </c>
      <c r="H45" s="271"/>
    </row>
    <row r="46" spans="1:8">
      <c r="A46" s="547" t="s">
        <v>4</v>
      </c>
      <c r="B46" s="51" t="s">
        <v>286</v>
      </c>
      <c r="C46" s="3" t="s">
        <v>341</v>
      </c>
      <c r="D46" s="23" t="s">
        <v>339</v>
      </c>
      <c r="E46" s="47" t="s">
        <v>1</v>
      </c>
      <c r="F46" s="556" t="s">
        <v>458</v>
      </c>
      <c r="G46" s="200">
        <v>0</v>
      </c>
      <c r="H46" s="271"/>
    </row>
    <row r="47" spans="1:8">
      <c r="A47" s="547" t="s">
        <v>4</v>
      </c>
      <c r="B47" s="51" t="s">
        <v>286</v>
      </c>
      <c r="C47" s="3" t="s">
        <v>463</v>
      </c>
      <c r="D47" s="23" t="s">
        <v>333</v>
      </c>
      <c r="E47" s="47" t="s">
        <v>1</v>
      </c>
      <c r="F47" s="556" t="s">
        <v>458</v>
      </c>
      <c r="G47" s="200" t="s">
        <v>286</v>
      </c>
      <c r="H47" s="276" t="s">
        <v>2771</v>
      </c>
    </row>
    <row r="48" spans="1:8">
      <c r="A48" s="547" t="s">
        <v>4</v>
      </c>
      <c r="B48" s="51" t="s">
        <v>342</v>
      </c>
      <c r="C48" s="3" t="s">
        <v>412</v>
      </c>
      <c r="D48" s="23" t="s">
        <v>343</v>
      </c>
      <c r="E48" s="47" t="s">
        <v>1</v>
      </c>
      <c r="F48" s="556" t="s">
        <v>458</v>
      </c>
      <c r="G48" s="200">
        <v>2</v>
      </c>
      <c r="H48" s="271"/>
    </row>
    <row r="49" spans="1:8" s="534" customFormat="1">
      <c r="A49" s="578" t="s">
        <v>4</v>
      </c>
      <c r="B49" s="46" t="s">
        <v>286</v>
      </c>
      <c r="C49" s="12" t="s">
        <v>410</v>
      </c>
      <c r="D49" s="47" t="s">
        <v>343</v>
      </c>
      <c r="E49" s="47" t="s">
        <v>1</v>
      </c>
      <c r="F49" s="556" t="s">
        <v>458</v>
      </c>
      <c r="G49" s="200"/>
      <c r="H49" s="273" t="s">
        <v>2937</v>
      </c>
    </row>
    <row r="50" spans="1:8" s="534" customFormat="1">
      <c r="A50" s="578" t="s">
        <v>4</v>
      </c>
      <c r="B50" s="46" t="s">
        <v>286</v>
      </c>
      <c r="C50" s="12" t="s">
        <v>411</v>
      </c>
      <c r="D50" s="47" t="s">
        <v>343</v>
      </c>
      <c r="E50" s="47" t="s">
        <v>1</v>
      </c>
      <c r="F50" s="556" t="s">
        <v>458</v>
      </c>
      <c r="G50" s="200"/>
      <c r="H50" s="273" t="s">
        <v>2937</v>
      </c>
    </row>
    <row r="51" spans="1:8">
      <c r="A51" s="547" t="s">
        <v>4</v>
      </c>
      <c r="B51" s="51" t="s">
        <v>344</v>
      </c>
      <c r="C51" s="3" t="s">
        <v>384</v>
      </c>
      <c r="D51" s="23" t="s">
        <v>345</v>
      </c>
      <c r="E51" s="47" t="s">
        <v>1</v>
      </c>
      <c r="F51" s="556" t="s">
        <v>458</v>
      </c>
      <c r="G51" s="200">
        <v>3</v>
      </c>
      <c r="H51" s="271"/>
    </row>
    <row r="52" spans="1:8">
      <c r="A52" s="547" t="s">
        <v>4</v>
      </c>
      <c r="B52" s="51" t="s">
        <v>345</v>
      </c>
      <c r="C52" s="3" t="s">
        <v>385</v>
      </c>
      <c r="D52" s="23" t="s">
        <v>345</v>
      </c>
      <c r="E52" s="47" t="s">
        <v>1</v>
      </c>
      <c r="F52" s="556" t="s">
        <v>458</v>
      </c>
      <c r="G52" s="200">
        <v>3</v>
      </c>
      <c r="H52" s="271"/>
    </row>
    <row r="53" spans="1:8">
      <c r="A53" s="547" t="s">
        <v>4</v>
      </c>
      <c r="B53" s="51" t="s">
        <v>346</v>
      </c>
      <c r="C53" s="3" t="s">
        <v>386</v>
      </c>
      <c r="D53" s="23" t="s">
        <v>21</v>
      </c>
      <c r="E53" s="47" t="s">
        <v>1</v>
      </c>
      <c r="F53" s="556" t="s">
        <v>458</v>
      </c>
      <c r="G53" s="200">
        <v>2</v>
      </c>
      <c r="H53" s="271"/>
    </row>
    <row r="54" spans="1:8">
      <c r="A54" s="547" t="s">
        <v>4</v>
      </c>
      <c r="B54" s="51" t="s">
        <v>347</v>
      </c>
      <c r="C54" s="3" t="s">
        <v>387</v>
      </c>
      <c r="D54" s="23" t="s">
        <v>21</v>
      </c>
      <c r="E54" s="47" t="s">
        <v>1</v>
      </c>
      <c r="F54" s="556" t="s">
        <v>458</v>
      </c>
      <c r="G54" s="200"/>
      <c r="H54" s="271"/>
    </row>
    <row r="55" spans="1:8">
      <c r="A55" s="547" t="s">
        <v>4</v>
      </c>
      <c r="B55" s="51" t="s">
        <v>348</v>
      </c>
      <c r="C55" s="3" t="s">
        <v>388</v>
      </c>
      <c r="D55" s="23" t="s">
        <v>21</v>
      </c>
      <c r="E55" s="47" t="s">
        <v>1</v>
      </c>
      <c r="F55" s="556" t="s">
        <v>458</v>
      </c>
      <c r="G55" s="200">
        <f>1+1</f>
        <v>2</v>
      </c>
      <c r="H55" s="271"/>
    </row>
    <row r="56" spans="1:8">
      <c r="A56" s="547" t="s">
        <v>4</v>
      </c>
      <c r="B56" s="51" t="s">
        <v>349</v>
      </c>
      <c r="C56" s="3" t="s">
        <v>389</v>
      </c>
      <c r="D56" s="23" t="s">
        <v>21</v>
      </c>
      <c r="E56" s="47" t="s">
        <v>1</v>
      </c>
      <c r="F56" s="556" t="s">
        <v>458</v>
      </c>
      <c r="G56" s="200">
        <f>3+5</f>
        <v>8</v>
      </c>
      <c r="H56" s="271" t="s">
        <v>3119</v>
      </c>
    </row>
    <row r="57" spans="1:8">
      <c r="A57" s="547" t="s">
        <v>4</v>
      </c>
      <c r="B57" s="51" t="s">
        <v>350</v>
      </c>
      <c r="C57" s="3" t="s">
        <v>390</v>
      </c>
      <c r="D57" s="23" t="s">
        <v>21</v>
      </c>
      <c r="E57" s="47" t="s">
        <v>1</v>
      </c>
      <c r="F57" s="556" t="s">
        <v>458</v>
      </c>
      <c r="G57" s="200">
        <f>3+2</f>
        <v>5</v>
      </c>
      <c r="H57" s="271"/>
    </row>
    <row r="58" spans="1:8">
      <c r="A58" s="547" t="s">
        <v>4</v>
      </c>
      <c r="B58" s="51" t="s">
        <v>351</v>
      </c>
      <c r="C58" s="3" t="s">
        <v>352</v>
      </c>
      <c r="D58" s="23" t="s">
        <v>119</v>
      </c>
      <c r="E58" s="47" t="s">
        <v>1</v>
      </c>
      <c r="F58" s="556" t="s">
        <v>458</v>
      </c>
      <c r="G58" s="200">
        <v>11</v>
      </c>
      <c r="H58" s="271"/>
    </row>
    <row r="59" spans="1:8">
      <c r="A59" s="520" t="s">
        <v>4</v>
      </c>
      <c r="B59" s="441" t="s">
        <v>22</v>
      </c>
      <c r="C59" s="693" t="s">
        <v>353</v>
      </c>
      <c r="D59" s="410" t="s">
        <v>56</v>
      </c>
      <c r="E59" s="517" t="s">
        <v>1</v>
      </c>
      <c r="F59" s="521" t="s">
        <v>458</v>
      </c>
      <c r="G59" s="429">
        <v>2</v>
      </c>
      <c r="H59" s="276"/>
    </row>
    <row r="60" spans="1:8">
      <c r="A60" s="520" t="s">
        <v>4</v>
      </c>
      <c r="B60" s="441" t="s">
        <v>281</v>
      </c>
      <c r="C60" s="693" t="s">
        <v>354</v>
      </c>
      <c r="D60" s="410" t="s">
        <v>56</v>
      </c>
      <c r="E60" s="517" t="s">
        <v>1</v>
      </c>
      <c r="F60" s="521" t="s">
        <v>458</v>
      </c>
      <c r="G60" s="429">
        <v>2</v>
      </c>
      <c r="H60" s="276"/>
    </row>
    <row r="61" spans="1:8">
      <c r="A61" s="547" t="s">
        <v>4</v>
      </c>
      <c r="B61" s="51" t="s">
        <v>355</v>
      </c>
      <c r="C61" s="3" t="s">
        <v>391</v>
      </c>
      <c r="D61" s="23" t="s">
        <v>21</v>
      </c>
      <c r="E61" s="47" t="s">
        <v>1</v>
      </c>
      <c r="F61" s="556" t="s">
        <v>458</v>
      </c>
      <c r="G61" s="200">
        <f>1+2</f>
        <v>3</v>
      </c>
      <c r="H61" s="271"/>
    </row>
    <row r="62" spans="1:8">
      <c r="A62" s="520" t="s">
        <v>4</v>
      </c>
      <c r="B62" s="441" t="s">
        <v>356</v>
      </c>
      <c r="C62" s="693" t="s">
        <v>392</v>
      </c>
      <c r="D62" s="410" t="s">
        <v>21</v>
      </c>
      <c r="E62" s="517" t="s">
        <v>1</v>
      </c>
      <c r="F62" s="521" t="s">
        <v>458</v>
      </c>
      <c r="G62" s="429">
        <v>2</v>
      </c>
      <c r="H62" s="276"/>
    </row>
    <row r="63" spans="1:8">
      <c r="A63" s="547" t="s">
        <v>4</v>
      </c>
      <c r="B63" s="51" t="s">
        <v>357</v>
      </c>
      <c r="C63" s="3" t="s">
        <v>393</v>
      </c>
      <c r="D63" s="23" t="s">
        <v>21</v>
      </c>
      <c r="E63" s="47" t="s">
        <v>1</v>
      </c>
      <c r="F63" s="556" t="s">
        <v>458</v>
      </c>
      <c r="G63" s="200">
        <f>4+1</f>
        <v>5</v>
      </c>
      <c r="H63" s="271"/>
    </row>
    <row r="64" spans="1:8">
      <c r="A64" s="547" t="s">
        <v>4</v>
      </c>
      <c r="B64" s="51" t="s">
        <v>358</v>
      </c>
      <c r="C64" s="3" t="s">
        <v>394</v>
      </c>
      <c r="D64" s="23" t="s">
        <v>21</v>
      </c>
      <c r="E64" s="47" t="s">
        <v>1</v>
      </c>
      <c r="F64" s="556" t="s">
        <v>458</v>
      </c>
      <c r="G64" s="429">
        <v>0</v>
      </c>
      <c r="H64" s="276" t="s">
        <v>2662</v>
      </c>
    </row>
    <row r="65" spans="1:8">
      <c r="A65" s="547" t="s">
        <v>4</v>
      </c>
      <c r="B65" s="51" t="s">
        <v>359</v>
      </c>
      <c r="C65" s="3" t="s">
        <v>395</v>
      </c>
      <c r="D65" s="23" t="s">
        <v>21</v>
      </c>
      <c r="E65" s="47" t="s">
        <v>1</v>
      </c>
      <c r="F65" s="556" t="s">
        <v>458</v>
      </c>
      <c r="G65" s="429">
        <v>0</v>
      </c>
      <c r="H65" s="276" t="s">
        <v>2662</v>
      </c>
    </row>
    <row r="66" spans="1:8">
      <c r="A66" s="547" t="s">
        <v>4</v>
      </c>
      <c r="B66" s="51" t="s">
        <v>360</v>
      </c>
      <c r="C66" s="3" t="s">
        <v>396</v>
      </c>
      <c r="D66" s="23" t="s">
        <v>21</v>
      </c>
      <c r="E66" s="47" t="s">
        <v>1</v>
      </c>
      <c r="F66" s="556" t="s">
        <v>458</v>
      </c>
      <c r="G66" s="200">
        <f>6+3</f>
        <v>9</v>
      </c>
      <c r="H66" s="271"/>
    </row>
    <row r="67" spans="1:8">
      <c r="A67" s="547" t="s">
        <v>4</v>
      </c>
      <c r="B67" s="51" t="s">
        <v>361</v>
      </c>
      <c r="C67" s="3" t="s">
        <v>397</v>
      </c>
      <c r="D67" s="23" t="s">
        <v>21</v>
      </c>
      <c r="E67" s="47" t="s">
        <v>1</v>
      </c>
      <c r="F67" s="556" t="s">
        <v>458</v>
      </c>
      <c r="G67" s="200">
        <f>2+1</f>
        <v>3</v>
      </c>
      <c r="H67" s="271"/>
    </row>
    <row r="68" spans="1:8">
      <c r="A68" s="547" t="s">
        <v>4</v>
      </c>
      <c r="B68" s="51" t="s">
        <v>362</v>
      </c>
      <c r="C68" s="3" t="s">
        <v>398</v>
      </c>
      <c r="D68" s="23" t="s">
        <v>21</v>
      </c>
      <c r="E68" s="47" t="s">
        <v>1</v>
      </c>
      <c r="F68" s="556" t="s">
        <v>458</v>
      </c>
      <c r="G68" s="200">
        <f>2+3</f>
        <v>5</v>
      </c>
      <c r="H68" s="276"/>
    </row>
    <row r="69" spans="1:8">
      <c r="A69" s="547" t="s">
        <v>4</v>
      </c>
      <c r="B69" s="51" t="s">
        <v>363</v>
      </c>
      <c r="C69" s="3" t="s">
        <v>399</v>
      </c>
      <c r="D69" s="23" t="s">
        <v>21</v>
      </c>
      <c r="E69" s="47" t="s">
        <v>1</v>
      </c>
      <c r="F69" s="556" t="s">
        <v>458</v>
      </c>
      <c r="G69" s="200">
        <f>1+1</f>
        <v>2</v>
      </c>
      <c r="H69" s="276"/>
    </row>
    <row r="70" spans="1:8">
      <c r="A70" s="547" t="s">
        <v>4</v>
      </c>
      <c r="B70" s="51" t="s">
        <v>364</v>
      </c>
      <c r="C70" s="3" t="s">
        <v>400</v>
      </c>
      <c r="D70" s="23" t="s">
        <v>21</v>
      </c>
      <c r="E70" s="47" t="s">
        <v>1</v>
      </c>
      <c r="F70" s="556" t="s">
        <v>458</v>
      </c>
      <c r="G70" s="200">
        <v>1</v>
      </c>
      <c r="H70" s="271"/>
    </row>
    <row r="71" spans="1:8">
      <c r="A71" s="547" t="s">
        <v>4</v>
      </c>
      <c r="B71" s="51" t="s">
        <v>365</v>
      </c>
      <c r="C71" s="3" t="s">
        <v>401</v>
      </c>
      <c r="D71" s="23" t="s">
        <v>21</v>
      </c>
      <c r="E71" s="47" t="s">
        <v>1</v>
      </c>
      <c r="F71" s="556" t="s">
        <v>458</v>
      </c>
      <c r="G71" s="200">
        <f>2+1</f>
        <v>3</v>
      </c>
      <c r="H71" s="276"/>
    </row>
    <row r="72" spans="1:8">
      <c r="A72" s="547" t="s">
        <v>4</v>
      </c>
      <c r="B72" s="51" t="s">
        <v>366</v>
      </c>
      <c r="C72" s="3" t="s">
        <v>402</v>
      </c>
      <c r="D72" s="23" t="s">
        <v>21</v>
      </c>
      <c r="E72" s="47" t="s">
        <v>1</v>
      </c>
      <c r="F72" s="556" t="s">
        <v>458</v>
      </c>
      <c r="G72" s="200">
        <f>1+1</f>
        <v>2</v>
      </c>
      <c r="H72" s="271"/>
    </row>
    <row r="73" spans="1:8">
      <c r="A73" s="547" t="s">
        <v>4</v>
      </c>
      <c r="B73" s="51" t="s">
        <v>367</v>
      </c>
      <c r="C73" s="3" t="s">
        <v>403</v>
      </c>
      <c r="D73" s="23" t="s">
        <v>21</v>
      </c>
      <c r="E73" s="47" t="s">
        <v>1</v>
      </c>
      <c r="F73" s="556" t="s">
        <v>458</v>
      </c>
      <c r="G73" s="200">
        <f>2+1+1</f>
        <v>4</v>
      </c>
      <c r="H73" s="271"/>
    </row>
    <row r="74" spans="1:8">
      <c r="A74" s="547" t="s">
        <v>4</v>
      </c>
      <c r="B74" s="51" t="s">
        <v>368</v>
      </c>
      <c r="C74" s="3" t="s">
        <v>404</v>
      </c>
      <c r="D74" s="23" t="s">
        <v>21</v>
      </c>
      <c r="E74" s="47" t="s">
        <v>1</v>
      </c>
      <c r="F74" s="556" t="s">
        <v>458</v>
      </c>
      <c r="G74" s="200">
        <v>1</v>
      </c>
      <c r="H74" s="271"/>
    </row>
    <row r="75" spans="1:8">
      <c r="A75" s="547" t="s">
        <v>4</v>
      </c>
      <c r="B75" s="51" t="s">
        <v>369</v>
      </c>
      <c r="C75" s="695" t="s">
        <v>3017</v>
      </c>
      <c r="D75" s="23" t="s">
        <v>21</v>
      </c>
      <c r="E75" s="47" t="s">
        <v>1</v>
      </c>
      <c r="F75" s="556" t="s">
        <v>458</v>
      </c>
      <c r="G75" s="200">
        <v>1</v>
      </c>
      <c r="H75" s="271"/>
    </row>
    <row r="76" spans="1:8">
      <c r="A76" s="547" t="s">
        <v>4</v>
      </c>
      <c r="B76" s="51" t="s">
        <v>370</v>
      </c>
      <c r="C76" s="3" t="s">
        <v>405</v>
      </c>
      <c r="D76" s="23" t="s">
        <v>21</v>
      </c>
      <c r="E76" s="47" t="s">
        <v>1</v>
      </c>
      <c r="F76" s="556" t="s">
        <v>458</v>
      </c>
      <c r="G76" s="200">
        <f>3+2</f>
        <v>5</v>
      </c>
      <c r="H76" s="276"/>
    </row>
    <row r="77" spans="1:8">
      <c r="A77" s="547" t="s">
        <v>4</v>
      </c>
      <c r="B77" s="51" t="s">
        <v>371</v>
      </c>
      <c r="C77" s="3" t="s">
        <v>406</v>
      </c>
      <c r="D77" s="23" t="s">
        <v>21</v>
      </c>
      <c r="E77" s="47" t="s">
        <v>1</v>
      </c>
      <c r="F77" s="556" t="s">
        <v>458</v>
      </c>
      <c r="G77" s="200">
        <v>2</v>
      </c>
      <c r="H77" s="271"/>
    </row>
    <row r="78" spans="1:8">
      <c r="A78" s="547" t="s">
        <v>4</v>
      </c>
      <c r="B78" s="51" t="s">
        <v>372</v>
      </c>
      <c r="C78" s="3" t="s">
        <v>373</v>
      </c>
      <c r="D78" s="23" t="s">
        <v>21</v>
      </c>
      <c r="E78" s="47" t="s">
        <v>1</v>
      </c>
      <c r="F78" s="556" t="s">
        <v>458</v>
      </c>
      <c r="G78" s="200">
        <f>3+1</f>
        <v>4</v>
      </c>
      <c r="H78" s="271"/>
    </row>
    <row r="79" spans="1:8">
      <c r="A79" s="547" t="s">
        <v>4</v>
      </c>
      <c r="B79" s="51" t="s">
        <v>374</v>
      </c>
      <c r="C79" s="3" t="s">
        <v>375</v>
      </c>
      <c r="D79" s="23" t="s">
        <v>21</v>
      </c>
      <c r="E79" s="47" t="s">
        <v>1</v>
      </c>
      <c r="F79" s="556" t="s">
        <v>458</v>
      </c>
      <c r="G79" s="200">
        <f>1+2</f>
        <v>3</v>
      </c>
      <c r="H79" s="271"/>
    </row>
    <row r="80" spans="1:8">
      <c r="A80" s="547" t="s">
        <v>4</v>
      </c>
      <c r="B80" s="51" t="s">
        <v>376</v>
      </c>
      <c r="C80" s="3" t="s">
        <v>377</v>
      </c>
      <c r="D80" s="23" t="s">
        <v>21</v>
      </c>
      <c r="E80" s="47" t="s">
        <v>1</v>
      </c>
      <c r="F80" s="556" t="s">
        <v>458</v>
      </c>
      <c r="G80" s="200"/>
      <c r="H80" s="271"/>
    </row>
    <row r="81" spans="1:8" ht="25.5">
      <c r="A81" s="547" t="s">
        <v>4</v>
      </c>
      <c r="B81" s="51" t="s">
        <v>286</v>
      </c>
      <c r="C81" s="58" t="s">
        <v>378</v>
      </c>
      <c r="D81" s="23" t="s">
        <v>31</v>
      </c>
      <c r="E81" s="47" t="s">
        <v>1</v>
      </c>
      <c r="F81" s="97"/>
      <c r="G81" s="200" t="s">
        <v>286</v>
      </c>
      <c r="H81" s="271" t="s">
        <v>2322</v>
      </c>
    </row>
    <row r="82" spans="1:8">
      <c r="A82" s="98" t="s">
        <v>457</v>
      </c>
      <c r="B82" s="74"/>
    </row>
    <row r="83" spans="1:8">
      <c r="A83" s="696" t="s">
        <v>4</v>
      </c>
      <c r="B83" s="273" t="s">
        <v>3120</v>
      </c>
      <c r="C83" s="697" t="s">
        <v>3121</v>
      </c>
      <c r="D83" s="200"/>
      <c r="E83" s="200"/>
      <c r="F83" s="698"/>
      <c r="G83" s="429">
        <v>1</v>
      </c>
      <c r="H83" s="505"/>
    </row>
    <row r="84" spans="1:8">
      <c r="A84" s="272" t="s">
        <v>4</v>
      </c>
      <c r="B84" s="273" t="s">
        <v>3122</v>
      </c>
      <c r="C84" s="697" t="s">
        <v>3123</v>
      </c>
      <c r="D84" s="200"/>
      <c r="E84" s="200"/>
      <c r="F84" s="274"/>
      <c r="G84" s="429">
        <v>1</v>
      </c>
      <c r="H84" s="271"/>
    </row>
    <row r="85" spans="1:8">
      <c r="A85" s="272" t="s">
        <v>4</v>
      </c>
      <c r="B85" s="273" t="s">
        <v>3055</v>
      </c>
      <c r="C85" s="697" t="s">
        <v>3056</v>
      </c>
      <c r="D85" s="200"/>
      <c r="E85" s="200"/>
      <c r="F85" s="274"/>
      <c r="G85" s="429">
        <v>1</v>
      </c>
      <c r="H85" s="271"/>
    </row>
    <row r="86" spans="1:8">
      <c r="A86" s="272" t="s">
        <v>4</v>
      </c>
      <c r="B86" s="273" t="s">
        <v>3053</v>
      </c>
      <c r="C86" s="697" t="s">
        <v>3054</v>
      </c>
      <c r="D86" s="200"/>
      <c r="E86" s="200"/>
      <c r="F86" s="274"/>
      <c r="G86" s="429">
        <v>1</v>
      </c>
      <c r="H86" s="271"/>
    </row>
    <row r="87" spans="1:8">
      <c r="A87" s="272" t="s">
        <v>4</v>
      </c>
      <c r="B87" s="273" t="s">
        <v>3068</v>
      </c>
      <c r="C87" s="175" t="s">
        <v>3069</v>
      </c>
      <c r="D87" s="200"/>
      <c r="E87" s="200"/>
      <c r="F87" s="274"/>
      <c r="G87" s="200">
        <f>4+1</f>
        <v>5</v>
      </c>
      <c r="H87" s="271"/>
    </row>
    <row r="88" spans="1:8">
      <c r="A88" s="272" t="s">
        <v>4</v>
      </c>
      <c r="B88" s="273" t="s">
        <v>3059</v>
      </c>
      <c r="C88" s="175" t="s">
        <v>3060</v>
      </c>
      <c r="D88" s="200"/>
      <c r="E88" s="200"/>
      <c r="F88" s="274"/>
      <c r="G88" s="200">
        <f>1+1</f>
        <v>2</v>
      </c>
      <c r="H88" s="271"/>
    </row>
    <row r="89" spans="1:8">
      <c r="A89" s="272" t="s">
        <v>4</v>
      </c>
      <c r="B89" s="273" t="s">
        <v>3006</v>
      </c>
      <c r="C89" s="697" t="s">
        <v>3007</v>
      </c>
      <c r="D89" s="200"/>
      <c r="E89" s="200"/>
      <c r="F89" s="274"/>
      <c r="G89" s="429">
        <v>1</v>
      </c>
      <c r="H89" s="271"/>
    </row>
    <row r="90" spans="1:8">
      <c r="A90" s="272" t="s">
        <v>4</v>
      </c>
      <c r="B90" s="273" t="s">
        <v>3009</v>
      </c>
      <c r="C90" s="697" t="s">
        <v>3008</v>
      </c>
      <c r="D90" s="200"/>
      <c r="E90" s="200"/>
      <c r="F90" s="274"/>
      <c r="G90" s="429">
        <v>1</v>
      </c>
      <c r="H90" s="271"/>
    </row>
    <row r="91" spans="1:8">
      <c r="A91" s="272" t="s">
        <v>4</v>
      </c>
      <c r="B91" s="273" t="s">
        <v>3010</v>
      </c>
      <c r="C91" s="697" t="s">
        <v>3011</v>
      </c>
      <c r="D91" s="200"/>
      <c r="E91" s="200"/>
      <c r="F91" s="274"/>
      <c r="G91" s="429">
        <v>1</v>
      </c>
      <c r="H91" s="271"/>
    </row>
    <row r="92" spans="1:8">
      <c r="A92" s="272" t="s">
        <v>4</v>
      </c>
      <c r="B92" s="273" t="s">
        <v>3024</v>
      </c>
      <c r="C92" s="697" t="s">
        <v>3012</v>
      </c>
      <c r="D92" s="200"/>
      <c r="E92" s="200"/>
      <c r="F92" s="274"/>
      <c r="G92" s="429">
        <v>1</v>
      </c>
      <c r="H92" s="271"/>
    </row>
    <row r="93" spans="1:8">
      <c r="A93" s="272" t="s">
        <v>4</v>
      </c>
      <c r="B93" s="273" t="s">
        <v>3030</v>
      </c>
      <c r="C93" s="175" t="s">
        <v>3013</v>
      </c>
      <c r="D93" s="200"/>
      <c r="E93" s="200"/>
      <c r="F93" s="274"/>
      <c r="G93" s="200">
        <f>1+1</f>
        <v>2</v>
      </c>
      <c r="H93" s="271"/>
    </row>
    <row r="94" spans="1:8">
      <c r="A94" s="272" t="s">
        <v>4</v>
      </c>
      <c r="B94" s="273" t="s">
        <v>3023</v>
      </c>
      <c r="C94" s="697" t="s">
        <v>3014</v>
      </c>
      <c r="D94" s="200"/>
      <c r="E94" s="200"/>
      <c r="F94" s="274"/>
      <c r="G94" s="429">
        <v>1</v>
      </c>
      <c r="H94" s="271"/>
    </row>
    <row r="95" spans="1:8">
      <c r="A95" s="272" t="s">
        <v>4</v>
      </c>
      <c r="B95" s="273" t="s">
        <v>3021</v>
      </c>
      <c r="C95" s="697" t="s">
        <v>3022</v>
      </c>
      <c r="D95" s="200"/>
      <c r="E95" s="200"/>
      <c r="F95" s="274"/>
      <c r="G95" s="429">
        <v>2</v>
      </c>
      <c r="H95" s="271"/>
    </row>
    <row r="96" spans="1:8">
      <c r="A96" s="272" t="s">
        <v>4</v>
      </c>
      <c r="B96" s="273" t="s">
        <v>3020</v>
      </c>
      <c r="C96" s="697" t="s">
        <v>3015</v>
      </c>
      <c r="D96" s="200"/>
      <c r="E96" s="200"/>
      <c r="F96" s="274"/>
      <c r="G96" s="429">
        <v>1</v>
      </c>
      <c r="H96" s="271"/>
    </row>
    <row r="97" spans="1:8">
      <c r="A97" s="272" t="s">
        <v>4</v>
      </c>
      <c r="B97" s="273" t="s">
        <v>3004</v>
      </c>
      <c r="C97" s="175" t="s">
        <v>3038</v>
      </c>
      <c r="D97" s="200"/>
      <c r="E97" s="200"/>
      <c r="F97" s="274"/>
      <c r="G97" s="200">
        <f>3+2</f>
        <v>5</v>
      </c>
      <c r="H97" s="271"/>
    </row>
    <row r="98" spans="1:8">
      <c r="A98" s="272" t="s">
        <v>4</v>
      </c>
      <c r="B98" s="273" t="s">
        <v>3019</v>
      </c>
      <c r="C98" s="697" t="s">
        <v>3016</v>
      </c>
      <c r="D98" s="200"/>
      <c r="E98" s="200"/>
      <c r="F98" s="274"/>
      <c r="G98" s="429">
        <v>1</v>
      </c>
      <c r="H98" s="271"/>
    </row>
    <row r="99" spans="1:8">
      <c r="A99" s="272" t="s">
        <v>4</v>
      </c>
      <c r="B99" s="273" t="s">
        <v>286</v>
      </c>
      <c r="C99" s="697" t="s">
        <v>3005</v>
      </c>
      <c r="D99" s="200"/>
      <c r="E99" s="200"/>
      <c r="F99" s="274"/>
      <c r="G99" s="429">
        <v>1</v>
      </c>
      <c r="H99" s="271"/>
    </row>
    <row r="100" spans="1:8">
      <c r="A100" s="272" t="s">
        <v>4</v>
      </c>
      <c r="B100" s="273" t="s">
        <v>3026</v>
      </c>
      <c r="C100" s="175" t="s">
        <v>3027</v>
      </c>
      <c r="D100" s="200"/>
      <c r="E100" s="200"/>
      <c r="F100" s="274"/>
      <c r="G100" s="200">
        <v>1</v>
      </c>
      <c r="H100" s="271"/>
    </row>
    <row r="101" spans="1:8">
      <c r="A101" s="272" t="s">
        <v>4</v>
      </c>
      <c r="B101" s="273" t="s">
        <v>3028</v>
      </c>
      <c r="C101" s="175" t="s">
        <v>3029</v>
      </c>
      <c r="D101" s="200"/>
      <c r="E101" s="200"/>
      <c r="F101" s="274"/>
      <c r="G101" s="200">
        <v>1</v>
      </c>
      <c r="H101" s="271"/>
    </row>
    <row r="102" spans="1:8">
      <c r="A102" s="272" t="s">
        <v>4</v>
      </c>
      <c r="B102" s="273" t="s">
        <v>3031</v>
      </c>
      <c r="C102" s="175" t="s">
        <v>3032</v>
      </c>
      <c r="D102" s="200"/>
      <c r="E102" s="200"/>
      <c r="F102" s="274"/>
      <c r="G102" s="200">
        <f>1+1+1</f>
        <v>3</v>
      </c>
      <c r="H102" s="271"/>
    </row>
    <row r="103" spans="1:8">
      <c r="A103" s="272" t="s">
        <v>4</v>
      </c>
      <c r="B103" s="273" t="s">
        <v>3033</v>
      </c>
      <c r="C103" s="697" t="s">
        <v>3034</v>
      </c>
      <c r="D103" s="200"/>
      <c r="E103" s="200"/>
      <c r="F103" s="274"/>
      <c r="G103" s="429">
        <v>1</v>
      </c>
      <c r="H103" s="271"/>
    </row>
    <row r="104" spans="1:8">
      <c r="A104" s="272" t="s">
        <v>4</v>
      </c>
      <c r="B104" s="273" t="s">
        <v>3035</v>
      </c>
      <c r="C104" s="175" t="s">
        <v>3242</v>
      </c>
      <c r="D104" s="200"/>
      <c r="E104" s="200"/>
      <c r="F104" s="274"/>
      <c r="G104" s="200">
        <v>2</v>
      </c>
      <c r="H104" s="271"/>
    </row>
    <row r="105" spans="1:8">
      <c r="A105" s="272" t="s">
        <v>4</v>
      </c>
      <c r="B105" s="273" t="s">
        <v>3036</v>
      </c>
      <c r="C105" s="175" t="s">
        <v>3037</v>
      </c>
      <c r="D105" s="200"/>
      <c r="E105" s="200"/>
      <c r="F105" s="274"/>
      <c r="G105" s="200">
        <v>4</v>
      </c>
      <c r="H105" s="271"/>
    </row>
    <row r="106" spans="1:8">
      <c r="A106" s="272" t="s">
        <v>4</v>
      </c>
      <c r="B106" s="273" t="s">
        <v>3039</v>
      </c>
      <c r="C106" s="175" t="s">
        <v>3040</v>
      </c>
      <c r="D106" s="200"/>
      <c r="E106" s="200"/>
      <c r="F106" s="274"/>
      <c r="G106" s="200">
        <v>2</v>
      </c>
      <c r="H106" s="271"/>
    </row>
    <row r="107" spans="1:8">
      <c r="A107" s="272" t="s">
        <v>4</v>
      </c>
      <c r="B107" s="273" t="s">
        <v>3041</v>
      </c>
      <c r="C107" s="175" t="s">
        <v>3042</v>
      </c>
      <c r="D107" s="200"/>
      <c r="E107" s="200"/>
      <c r="F107" s="274"/>
      <c r="G107" s="200">
        <v>2</v>
      </c>
      <c r="H107" s="271"/>
    </row>
    <row r="108" spans="1:8">
      <c r="A108" s="272" t="s">
        <v>4</v>
      </c>
      <c r="B108" s="273" t="s">
        <v>3043</v>
      </c>
      <c r="C108" s="175" t="s">
        <v>3044</v>
      </c>
      <c r="D108" s="200"/>
      <c r="E108" s="200"/>
      <c r="F108" s="274"/>
      <c r="G108" s="200">
        <v>1</v>
      </c>
      <c r="H108" s="271"/>
    </row>
    <row r="109" spans="1:8">
      <c r="A109" s="272" t="s">
        <v>4</v>
      </c>
      <c r="B109" s="273" t="s">
        <v>3045</v>
      </c>
      <c r="C109" s="175" t="s">
        <v>3046</v>
      </c>
      <c r="D109" s="200"/>
      <c r="E109" s="200"/>
      <c r="F109" s="274"/>
      <c r="G109" s="200">
        <v>3</v>
      </c>
      <c r="H109" s="271"/>
    </row>
    <row r="110" spans="1:8">
      <c r="A110" s="272" t="s">
        <v>4</v>
      </c>
      <c r="B110" s="273" t="s">
        <v>3047</v>
      </c>
      <c r="C110" s="175" t="s">
        <v>3048</v>
      </c>
      <c r="D110" s="200"/>
      <c r="E110" s="200"/>
      <c r="F110" s="274"/>
      <c r="G110" s="200">
        <v>2</v>
      </c>
      <c r="H110" s="271"/>
    </row>
    <row r="111" spans="1:8">
      <c r="A111" s="272" t="s">
        <v>4</v>
      </c>
      <c r="B111" s="273" t="s">
        <v>3049</v>
      </c>
      <c r="C111" s="697" t="s">
        <v>3050</v>
      </c>
      <c r="D111" s="200"/>
      <c r="E111" s="200"/>
      <c r="F111" s="274"/>
      <c r="G111" s="429">
        <v>1</v>
      </c>
      <c r="H111" s="271"/>
    </row>
    <row r="112" spans="1:8">
      <c r="A112" s="272" t="s">
        <v>4</v>
      </c>
      <c r="B112" s="273" t="s">
        <v>3051</v>
      </c>
      <c r="C112" s="175" t="s">
        <v>3052</v>
      </c>
      <c r="D112" s="200"/>
      <c r="E112" s="200"/>
      <c r="F112" s="274"/>
      <c r="G112" s="200">
        <v>3</v>
      </c>
      <c r="H112" s="271"/>
    </row>
    <row r="113" spans="1:9">
      <c r="A113" s="272" t="s">
        <v>4</v>
      </c>
      <c r="B113" s="273" t="s">
        <v>3057</v>
      </c>
      <c r="C113" s="175" t="s">
        <v>3058</v>
      </c>
      <c r="D113" s="200"/>
      <c r="E113" s="200"/>
      <c r="F113" s="274"/>
      <c r="G113" s="200">
        <f>2+1</f>
        <v>3</v>
      </c>
      <c r="H113" s="271"/>
    </row>
    <row r="114" spans="1:9">
      <c r="A114" s="272" t="s">
        <v>4</v>
      </c>
      <c r="B114" s="273" t="s">
        <v>3061</v>
      </c>
      <c r="C114" s="175" t="s">
        <v>3018</v>
      </c>
      <c r="D114" s="200"/>
      <c r="E114" s="200"/>
      <c r="F114" s="274"/>
      <c r="G114" s="200">
        <f>2+1</f>
        <v>3</v>
      </c>
      <c r="H114" s="271"/>
    </row>
    <row r="115" spans="1:9">
      <c r="A115" s="272" t="s">
        <v>4</v>
      </c>
      <c r="B115" s="273" t="s">
        <v>3062</v>
      </c>
      <c r="C115" s="175" t="s">
        <v>3063</v>
      </c>
      <c r="D115" s="200"/>
      <c r="E115" s="200"/>
      <c r="F115" s="274"/>
      <c r="G115" s="200">
        <v>1</v>
      </c>
      <c r="H115" s="271"/>
    </row>
    <row r="116" spans="1:9">
      <c r="A116" s="272" t="s">
        <v>4</v>
      </c>
      <c r="B116" s="273" t="s">
        <v>3064</v>
      </c>
      <c r="C116" s="175" t="s">
        <v>3065</v>
      </c>
      <c r="D116" s="200"/>
      <c r="E116" s="200"/>
      <c r="F116" s="274"/>
      <c r="G116" s="200">
        <v>1</v>
      </c>
      <c r="H116" s="271"/>
    </row>
    <row r="117" spans="1:9">
      <c r="A117" s="272" t="s">
        <v>4</v>
      </c>
      <c r="B117" s="273" t="s">
        <v>3066</v>
      </c>
      <c r="C117" s="175" t="s">
        <v>3067</v>
      </c>
      <c r="D117" s="200"/>
      <c r="E117" s="200"/>
      <c r="F117" s="274"/>
      <c r="G117" s="200">
        <v>1</v>
      </c>
      <c r="H117" s="271"/>
    </row>
    <row r="118" spans="1:9">
      <c r="A118" s="272" t="s">
        <v>4</v>
      </c>
      <c r="B118" s="273" t="s">
        <v>3124</v>
      </c>
      <c r="C118" s="175" t="s">
        <v>3070</v>
      </c>
      <c r="D118" s="200"/>
      <c r="E118" s="200"/>
      <c r="F118" s="274"/>
      <c r="G118" s="200">
        <v>1</v>
      </c>
      <c r="H118" s="271"/>
    </row>
    <row r="119" spans="1:9">
      <c r="A119" s="429" t="s">
        <v>4</v>
      </c>
      <c r="B119" s="505" t="s">
        <v>2491</v>
      </c>
      <c r="C119" s="505" t="s">
        <v>2492</v>
      </c>
      <c r="D119" s="429" t="s">
        <v>21</v>
      </c>
      <c r="E119" s="429" t="s">
        <v>1</v>
      </c>
      <c r="F119" s="505"/>
      <c r="G119" s="429">
        <v>1</v>
      </c>
      <c r="H119" s="505"/>
    </row>
    <row r="120" spans="1:9">
      <c r="A120" s="429" t="s">
        <v>4</v>
      </c>
      <c r="B120" s="505" t="s">
        <v>2493</v>
      </c>
      <c r="C120" s="505" t="s">
        <v>2494</v>
      </c>
      <c r="D120" s="429" t="s">
        <v>286</v>
      </c>
      <c r="E120" s="429" t="s">
        <v>1</v>
      </c>
      <c r="F120" s="505"/>
      <c r="G120" s="429">
        <v>2</v>
      </c>
      <c r="H120" s="276"/>
    </row>
    <row r="121" spans="1:9">
      <c r="A121" s="429" t="s">
        <v>4</v>
      </c>
      <c r="B121" s="505" t="s">
        <v>2495</v>
      </c>
      <c r="C121" s="505" t="s">
        <v>2496</v>
      </c>
      <c r="D121" s="429" t="s">
        <v>286</v>
      </c>
      <c r="E121" s="429" t="s">
        <v>1</v>
      </c>
      <c r="F121" s="505"/>
      <c r="G121" s="429">
        <v>7</v>
      </c>
      <c r="H121" s="276"/>
      <c r="I121" s="528" t="s">
        <v>2497</v>
      </c>
    </row>
    <row r="122" spans="1:9">
      <c r="A122" s="200" t="s">
        <v>4</v>
      </c>
      <c r="B122" s="273" t="s">
        <v>2663</v>
      </c>
      <c r="C122" s="273" t="s">
        <v>2664</v>
      </c>
      <c r="D122" s="200" t="s">
        <v>119</v>
      </c>
      <c r="E122" s="200" t="s">
        <v>1</v>
      </c>
      <c r="F122" s="273"/>
      <c r="G122" s="200">
        <v>1</v>
      </c>
      <c r="H122" s="276" t="s">
        <v>2670</v>
      </c>
    </row>
    <row r="123" spans="1:9">
      <c r="A123" s="200" t="s">
        <v>4</v>
      </c>
      <c r="B123" s="273" t="s">
        <v>2665</v>
      </c>
      <c r="C123" s="175" t="s">
        <v>2666</v>
      </c>
      <c r="D123" s="200" t="s">
        <v>119</v>
      </c>
      <c r="E123" s="200" t="s">
        <v>1</v>
      </c>
      <c r="F123" s="274"/>
      <c r="G123" s="200">
        <v>2</v>
      </c>
      <c r="H123" s="271"/>
    </row>
    <row r="124" spans="1:9">
      <c r="A124" s="200" t="s">
        <v>4</v>
      </c>
      <c r="B124" s="273" t="s">
        <v>2667</v>
      </c>
      <c r="C124" s="175" t="s">
        <v>2668</v>
      </c>
      <c r="D124" s="200" t="s">
        <v>119</v>
      </c>
      <c r="E124" s="200" t="s">
        <v>1</v>
      </c>
      <c r="F124" s="274"/>
      <c r="G124" s="200">
        <v>1</v>
      </c>
      <c r="H124" s="271"/>
    </row>
    <row r="125" spans="1:9">
      <c r="A125" s="272" t="s">
        <v>4</v>
      </c>
      <c r="B125" s="273" t="s">
        <v>286</v>
      </c>
      <c r="C125" s="175" t="s">
        <v>2669</v>
      </c>
      <c r="D125" s="200" t="s">
        <v>119</v>
      </c>
      <c r="E125" s="200" t="s">
        <v>1</v>
      </c>
      <c r="F125" s="274"/>
      <c r="G125" s="200">
        <v>3</v>
      </c>
      <c r="H125" s="271"/>
    </row>
    <row r="126" spans="1:9">
      <c r="A126" s="272" t="s">
        <v>4</v>
      </c>
      <c r="B126" s="273" t="s">
        <v>286</v>
      </c>
      <c r="C126" s="175" t="s">
        <v>2772</v>
      </c>
      <c r="D126" s="200" t="s">
        <v>317</v>
      </c>
      <c r="E126" s="200" t="s">
        <v>1</v>
      </c>
      <c r="F126" s="274"/>
      <c r="G126" s="200">
        <v>0</v>
      </c>
      <c r="H126" s="271"/>
    </row>
    <row r="127" spans="1:9">
      <c r="A127" s="272" t="s">
        <v>4</v>
      </c>
      <c r="B127" s="273" t="s">
        <v>286</v>
      </c>
      <c r="C127" s="175" t="s">
        <v>2776</v>
      </c>
      <c r="D127" s="200" t="s">
        <v>317</v>
      </c>
      <c r="E127" s="200" t="s">
        <v>1</v>
      </c>
      <c r="F127" s="274"/>
      <c r="G127" s="200">
        <v>5</v>
      </c>
      <c r="H127" s="271"/>
    </row>
    <row r="128" spans="1:9">
      <c r="A128" s="272" t="s">
        <v>4</v>
      </c>
      <c r="B128" s="273" t="s">
        <v>286</v>
      </c>
      <c r="C128" s="175" t="s">
        <v>2777</v>
      </c>
      <c r="D128" s="200" t="s">
        <v>317</v>
      </c>
      <c r="E128" s="200" t="s">
        <v>1</v>
      </c>
      <c r="F128" s="274"/>
      <c r="G128" s="200">
        <v>0</v>
      </c>
      <c r="H128" s="271"/>
    </row>
    <row r="129" spans="1:8">
      <c r="A129" s="272" t="s">
        <v>4</v>
      </c>
      <c r="B129" s="273" t="s">
        <v>286</v>
      </c>
      <c r="C129" s="175" t="s">
        <v>2779</v>
      </c>
      <c r="D129" s="200" t="s">
        <v>317</v>
      </c>
      <c r="E129" s="200" t="s">
        <v>1</v>
      </c>
      <c r="F129" s="274"/>
      <c r="G129" s="200">
        <v>5</v>
      </c>
      <c r="H129" s="271"/>
    </row>
    <row r="130" spans="1:8">
      <c r="A130" s="272" t="s">
        <v>4</v>
      </c>
      <c r="B130" s="273" t="s">
        <v>286</v>
      </c>
      <c r="C130" s="175" t="s">
        <v>2773</v>
      </c>
      <c r="D130" s="200" t="s">
        <v>317</v>
      </c>
      <c r="E130" s="200" t="s">
        <v>1</v>
      </c>
      <c r="F130" s="274"/>
      <c r="G130" s="200">
        <v>3</v>
      </c>
      <c r="H130" s="271"/>
    </row>
    <row r="131" spans="1:8">
      <c r="A131" s="272" t="s">
        <v>4</v>
      </c>
      <c r="B131" s="273" t="s">
        <v>286</v>
      </c>
      <c r="C131" s="175" t="s">
        <v>2774</v>
      </c>
      <c r="D131" s="200" t="s">
        <v>317</v>
      </c>
      <c r="E131" s="200" t="s">
        <v>1</v>
      </c>
      <c r="F131" s="274"/>
      <c r="G131" s="200">
        <v>1</v>
      </c>
      <c r="H131" s="271"/>
    </row>
    <row r="132" spans="1:8">
      <c r="A132" s="272" t="s">
        <v>4</v>
      </c>
      <c r="B132" s="273" t="s">
        <v>286</v>
      </c>
      <c r="C132" s="175" t="s">
        <v>2775</v>
      </c>
      <c r="D132" s="200" t="s">
        <v>317</v>
      </c>
      <c r="E132" s="200" t="s">
        <v>1</v>
      </c>
      <c r="F132" s="274"/>
      <c r="G132" s="200">
        <v>4</v>
      </c>
      <c r="H132" s="271"/>
    </row>
    <row r="133" spans="1:8">
      <c r="A133" s="272" t="s">
        <v>4</v>
      </c>
      <c r="B133" s="273" t="s">
        <v>286</v>
      </c>
      <c r="C133" s="175" t="s">
        <v>2778</v>
      </c>
      <c r="D133" s="200" t="s">
        <v>317</v>
      </c>
      <c r="E133" s="200" t="s">
        <v>1</v>
      </c>
      <c r="F133" s="274"/>
      <c r="G133" s="200">
        <v>1</v>
      </c>
      <c r="H133" s="271"/>
    </row>
    <row r="134" spans="1:8">
      <c r="A134" s="272" t="s">
        <v>4</v>
      </c>
      <c r="B134" s="273" t="s">
        <v>2780</v>
      </c>
      <c r="C134" s="175" t="s">
        <v>2781</v>
      </c>
      <c r="D134" s="200" t="s">
        <v>317</v>
      </c>
      <c r="E134" s="200" t="s">
        <v>1</v>
      </c>
      <c r="F134" s="274"/>
      <c r="G134" s="200">
        <v>3</v>
      </c>
      <c r="H134" s="271"/>
    </row>
    <row r="135" spans="1:8">
      <c r="A135" s="272" t="s">
        <v>4</v>
      </c>
      <c r="B135" s="273" t="s">
        <v>286</v>
      </c>
      <c r="C135" s="175" t="s">
        <v>2782</v>
      </c>
      <c r="D135" s="200" t="s">
        <v>339</v>
      </c>
      <c r="E135" s="200" t="s">
        <v>1</v>
      </c>
      <c r="F135" s="274"/>
      <c r="G135" s="200">
        <v>1</v>
      </c>
      <c r="H135" s="271"/>
    </row>
    <row r="136" spans="1:8">
      <c r="A136" s="272" t="s">
        <v>4</v>
      </c>
      <c r="B136" s="273" t="s">
        <v>286</v>
      </c>
      <c r="C136" s="175" t="s">
        <v>2783</v>
      </c>
      <c r="D136" s="200" t="s">
        <v>2784</v>
      </c>
      <c r="E136" s="200" t="s">
        <v>1</v>
      </c>
      <c r="F136" s="274"/>
      <c r="G136" s="200">
        <f>1+3</f>
        <v>4</v>
      </c>
      <c r="H136" s="271"/>
    </row>
    <row r="137" spans="1:8">
      <c r="A137" s="272" t="s">
        <v>4</v>
      </c>
      <c r="B137" s="273" t="s">
        <v>286</v>
      </c>
      <c r="C137" s="175" t="s">
        <v>2785</v>
      </c>
      <c r="D137" s="200" t="s">
        <v>2786</v>
      </c>
      <c r="E137" s="200" t="s">
        <v>1</v>
      </c>
      <c r="F137" s="274"/>
      <c r="G137" s="200">
        <v>2</v>
      </c>
      <c r="H137" s="271"/>
    </row>
    <row r="138" spans="1:8">
      <c r="A138" s="272" t="s">
        <v>4</v>
      </c>
      <c r="B138" s="273" t="s">
        <v>1327</v>
      </c>
      <c r="C138" s="175" t="s">
        <v>2787</v>
      </c>
      <c r="D138" s="200" t="s">
        <v>2788</v>
      </c>
      <c r="E138" s="200" t="s">
        <v>1</v>
      </c>
      <c r="F138" s="274"/>
      <c r="G138" s="200">
        <v>3</v>
      </c>
      <c r="H138" s="271"/>
    </row>
    <row r="139" spans="1:8">
      <c r="A139" s="272" t="s">
        <v>4</v>
      </c>
      <c r="B139" s="273" t="s">
        <v>286</v>
      </c>
      <c r="C139" s="175" t="s">
        <v>2789</v>
      </c>
      <c r="D139" s="200" t="s">
        <v>2788</v>
      </c>
      <c r="E139" s="200" t="s">
        <v>1</v>
      </c>
      <c r="F139" s="274"/>
      <c r="G139" s="200">
        <v>1</v>
      </c>
      <c r="H139" s="271"/>
    </row>
    <row r="140" spans="1:8">
      <c r="A140" s="272" t="s">
        <v>4</v>
      </c>
      <c r="B140" s="273" t="s">
        <v>286</v>
      </c>
      <c r="C140" s="175" t="s">
        <v>2980</v>
      </c>
      <c r="D140" s="200" t="s">
        <v>343</v>
      </c>
      <c r="E140" s="200" t="s">
        <v>1</v>
      </c>
      <c r="F140" s="274"/>
      <c r="G140" s="200">
        <v>4</v>
      </c>
      <c r="H140" s="271" t="s">
        <v>2981</v>
      </c>
    </row>
    <row r="141" spans="1:8">
      <c r="A141" s="272" t="s">
        <v>4</v>
      </c>
      <c r="B141" s="273" t="s">
        <v>286</v>
      </c>
      <c r="C141" s="175" t="s">
        <v>2982</v>
      </c>
      <c r="D141" s="200" t="s">
        <v>343</v>
      </c>
      <c r="E141" s="200" t="s">
        <v>1</v>
      </c>
      <c r="F141" s="274"/>
      <c r="G141" s="200">
        <v>3</v>
      </c>
      <c r="H141" s="271" t="s">
        <v>2981</v>
      </c>
    </row>
    <row r="142" spans="1:8">
      <c r="A142" s="272" t="s">
        <v>4</v>
      </c>
      <c r="B142" s="273" t="s">
        <v>286</v>
      </c>
      <c r="C142" s="175" t="s">
        <v>2983</v>
      </c>
      <c r="D142" s="200" t="s">
        <v>343</v>
      </c>
      <c r="E142" s="200" t="s">
        <v>1</v>
      </c>
      <c r="F142" s="274"/>
      <c r="G142" s="200">
        <v>2</v>
      </c>
      <c r="H142" s="271" t="s">
        <v>2981</v>
      </c>
    </row>
    <row r="143" spans="1:8">
      <c r="H143" s="528"/>
    </row>
  </sheetData>
  <autoFilter ref="A4:I144"/>
  <dataValidations count="1">
    <dataValidation type="list" allowBlank="1" showInputMessage="1" showErrorMessage="1" sqref="A5:A7">
      <formula1>#REF!</formula1>
    </dataValidation>
  </dataValidation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sheetPr codeName="Sheet26"/>
  <dimension ref="A1:K60"/>
  <sheetViews>
    <sheetView workbookViewId="0"/>
  </sheetViews>
  <sheetFormatPr baseColWidth="10" defaultColWidth="8.85546875" defaultRowHeight="12.75"/>
  <cols>
    <col min="1" max="1" width="5" style="528" customWidth="1"/>
    <col min="2" max="2" width="13.85546875" style="528" customWidth="1"/>
    <col min="3" max="3" width="8.140625" style="534" customWidth="1"/>
    <col min="4" max="4" width="12.85546875" style="528" customWidth="1"/>
    <col min="5" max="5" width="8.85546875" style="528" customWidth="1"/>
    <col min="6" max="6" width="16.42578125" style="528" customWidth="1"/>
    <col min="7" max="7" width="13.7109375" style="528" customWidth="1"/>
    <col min="8" max="8" width="50.7109375" style="528" customWidth="1"/>
    <col min="9" max="9" width="50.7109375" style="74" customWidth="1"/>
    <col min="10" max="11" width="50.7109375" style="534" customWidth="1"/>
    <col min="12" max="16384" width="8.85546875" style="534"/>
  </cols>
  <sheetData>
    <row r="1" spans="1:11" ht="13.5" thickBot="1">
      <c r="A1" s="538" t="s">
        <v>250</v>
      </c>
    </row>
    <row r="2" spans="1:11">
      <c r="C2" s="528"/>
      <c r="I2" s="528"/>
      <c r="J2" s="341" t="s">
        <v>2168</v>
      </c>
      <c r="K2" s="568" t="s">
        <v>3245</v>
      </c>
    </row>
    <row r="3" spans="1:11" ht="13.5" thickBot="1">
      <c r="C3" s="528"/>
      <c r="I3" s="528"/>
      <c r="J3" s="332" t="s">
        <v>2167</v>
      </c>
      <c r="K3" s="343">
        <v>2018</v>
      </c>
    </row>
    <row r="4" spans="1:11" ht="26.25" thickBot="1">
      <c r="A4" s="192" t="s">
        <v>0</v>
      </c>
      <c r="B4" s="201" t="s">
        <v>2</v>
      </c>
      <c r="C4" s="201" t="s">
        <v>20</v>
      </c>
      <c r="D4" s="201" t="s">
        <v>32</v>
      </c>
      <c r="E4" s="201" t="s">
        <v>33</v>
      </c>
      <c r="F4" s="201" t="s">
        <v>34</v>
      </c>
      <c r="G4" s="201" t="s">
        <v>35</v>
      </c>
      <c r="H4" s="201" t="s">
        <v>178</v>
      </c>
      <c r="I4" s="202" t="s">
        <v>36</v>
      </c>
      <c r="J4" s="176" t="s">
        <v>13</v>
      </c>
      <c r="K4" s="195" t="s">
        <v>2246</v>
      </c>
    </row>
    <row r="5" spans="1:11" s="561" customFormat="1" ht="229.5">
      <c r="A5" s="699" t="s">
        <v>4</v>
      </c>
      <c r="B5" s="700" t="s">
        <v>37</v>
      </c>
      <c r="C5" s="699" t="s">
        <v>21</v>
      </c>
      <c r="D5" s="700" t="s">
        <v>2488</v>
      </c>
      <c r="E5" s="700" t="s">
        <v>31</v>
      </c>
      <c r="F5" s="700" t="s">
        <v>2425</v>
      </c>
      <c r="G5" s="445">
        <v>1</v>
      </c>
      <c r="H5" s="464" t="s">
        <v>2426</v>
      </c>
      <c r="I5" s="700" t="s">
        <v>2427</v>
      </c>
      <c r="J5" s="700" t="s">
        <v>2455</v>
      </c>
      <c r="K5" s="701" t="s">
        <v>2459</v>
      </c>
    </row>
    <row r="6" spans="1:11" s="561" customFormat="1" ht="153">
      <c r="A6" s="699" t="s">
        <v>4</v>
      </c>
      <c r="B6" s="700" t="s">
        <v>37</v>
      </c>
      <c r="C6" s="699" t="s">
        <v>21</v>
      </c>
      <c r="D6" s="700" t="s">
        <v>2488</v>
      </c>
      <c r="E6" s="700" t="s">
        <v>2629</v>
      </c>
      <c r="F6" s="700" t="s">
        <v>2428</v>
      </c>
      <c r="G6" s="445">
        <v>2</v>
      </c>
      <c r="H6" s="464" t="s">
        <v>2429</v>
      </c>
      <c r="I6" s="700" t="s">
        <v>2430</v>
      </c>
      <c r="J6" s="700"/>
      <c r="K6" s="700" t="s">
        <v>2460</v>
      </c>
    </row>
    <row r="7" spans="1:11" s="561" customFormat="1" ht="153">
      <c r="A7" s="699" t="s">
        <v>4</v>
      </c>
      <c r="B7" s="700" t="s">
        <v>37</v>
      </c>
      <c r="C7" s="699" t="s">
        <v>21</v>
      </c>
      <c r="D7" s="700" t="s">
        <v>2488</v>
      </c>
      <c r="E7" s="700" t="s">
        <v>31</v>
      </c>
      <c r="F7" s="700" t="s">
        <v>2431</v>
      </c>
      <c r="G7" s="445">
        <v>3</v>
      </c>
      <c r="H7" s="464" t="s">
        <v>2432</v>
      </c>
      <c r="I7" s="700" t="s">
        <v>2433</v>
      </c>
      <c r="J7" s="700"/>
      <c r="K7" s="702" t="s">
        <v>2434</v>
      </c>
    </row>
    <row r="8" spans="1:11" s="561" customFormat="1" ht="140.25">
      <c r="A8" s="699" t="s">
        <v>4</v>
      </c>
      <c r="B8" s="700" t="s">
        <v>37</v>
      </c>
      <c r="C8" s="699" t="s">
        <v>21</v>
      </c>
      <c r="D8" s="700" t="s">
        <v>2488</v>
      </c>
      <c r="E8" s="700" t="s">
        <v>2629</v>
      </c>
      <c r="F8" s="700" t="s">
        <v>2435</v>
      </c>
      <c r="G8" s="445">
        <v>4</v>
      </c>
      <c r="H8" s="464" t="s">
        <v>2436</v>
      </c>
      <c r="I8" s="700" t="s">
        <v>2437</v>
      </c>
      <c r="J8" s="700" t="s">
        <v>3243</v>
      </c>
      <c r="K8" s="700" t="s">
        <v>2438</v>
      </c>
    </row>
    <row r="9" spans="1:11" s="561" customFormat="1" ht="127.5">
      <c r="A9" s="699" t="s">
        <v>4</v>
      </c>
      <c r="B9" s="700" t="s">
        <v>37</v>
      </c>
      <c r="C9" s="699" t="s">
        <v>21</v>
      </c>
      <c r="D9" s="700" t="s">
        <v>2488</v>
      </c>
      <c r="E9" s="700" t="s">
        <v>31</v>
      </c>
      <c r="F9" s="700" t="s">
        <v>2439</v>
      </c>
      <c r="G9" s="445">
        <v>6</v>
      </c>
      <c r="H9" s="703" t="s">
        <v>2440</v>
      </c>
      <c r="I9" s="700" t="s">
        <v>2441</v>
      </c>
      <c r="J9" s="700" t="s">
        <v>2456</v>
      </c>
      <c r="K9" s="701"/>
    </row>
    <row r="10" spans="1:11" s="561" customFormat="1" ht="140.25">
      <c r="A10" s="699" t="s">
        <v>4</v>
      </c>
      <c r="B10" s="700" t="s">
        <v>37</v>
      </c>
      <c r="C10" s="699" t="s">
        <v>21</v>
      </c>
      <c r="D10" s="700" t="s">
        <v>2488</v>
      </c>
      <c r="E10" s="700" t="s">
        <v>31</v>
      </c>
      <c r="F10" s="700" t="s">
        <v>2442</v>
      </c>
      <c r="G10" s="445">
        <v>7</v>
      </c>
      <c r="H10" s="464" t="s">
        <v>2443</v>
      </c>
      <c r="I10" s="700" t="s">
        <v>2444</v>
      </c>
      <c r="J10" s="700"/>
      <c r="K10" s="701"/>
    </row>
    <row r="11" spans="1:11" s="561" customFormat="1" ht="153">
      <c r="A11" s="699" t="s">
        <v>4</v>
      </c>
      <c r="B11" s="700" t="s">
        <v>37</v>
      </c>
      <c r="C11" s="699" t="s">
        <v>21</v>
      </c>
      <c r="D11" s="700" t="s">
        <v>2488</v>
      </c>
      <c r="E11" s="700" t="s">
        <v>31</v>
      </c>
      <c r="F11" s="700" t="s">
        <v>2445</v>
      </c>
      <c r="G11" s="445">
        <v>8</v>
      </c>
      <c r="H11" s="464" t="s">
        <v>2446</v>
      </c>
      <c r="I11" s="464" t="s">
        <v>2447</v>
      </c>
      <c r="J11" s="701" t="s">
        <v>2457</v>
      </c>
      <c r="K11" s="701"/>
    </row>
    <row r="12" spans="1:11" s="561" customFormat="1" ht="153">
      <c r="A12" s="699" t="s">
        <v>4</v>
      </c>
      <c r="B12" s="700" t="s">
        <v>37</v>
      </c>
      <c r="C12" s="699" t="s">
        <v>21</v>
      </c>
      <c r="D12" s="700" t="s">
        <v>2488</v>
      </c>
      <c r="E12" s="700" t="s">
        <v>31</v>
      </c>
      <c r="F12" s="700" t="s">
        <v>2448</v>
      </c>
      <c r="G12" s="445">
        <v>9</v>
      </c>
      <c r="H12" s="464" t="s">
        <v>2449</v>
      </c>
      <c r="I12" s="700" t="s">
        <v>2450</v>
      </c>
      <c r="J12" s="701" t="s">
        <v>2458</v>
      </c>
      <c r="K12" s="701"/>
    </row>
    <row r="13" spans="1:11" s="561" customFormat="1" ht="140.25">
      <c r="A13" s="699" t="s">
        <v>4</v>
      </c>
      <c r="B13" s="700" t="s">
        <v>37</v>
      </c>
      <c r="C13" s="699" t="s">
        <v>21</v>
      </c>
      <c r="D13" s="700" t="s">
        <v>2488</v>
      </c>
      <c r="E13" s="700" t="s">
        <v>31</v>
      </c>
      <c r="F13" s="700" t="s">
        <v>2451</v>
      </c>
      <c r="G13" s="445">
        <v>10</v>
      </c>
      <c r="H13" s="464" t="s">
        <v>2452</v>
      </c>
      <c r="I13" s="700" t="s">
        <v>2453</v>
      </c>
      <c r="J13" s="700"/>
      <c r="K13" s="701" t="s">
        <v>2454</v>
      </c>
    </row>
    <row r="14" spans="1:11" s="706" customFormat="1" ht="89.25">
      <c r="A14" s="699" t="s">
        <v>4</v>
      </c>
      <c r="B14" s="700" t="s">
        <v>1024</v>
      </c>
      <c r="C14" s="699" t="s">
        <v>56</v>
      </c>
      <c r="D14" s="700" t="s">
        <v>2461</v>
      </c>
      <c r="E14" s="700" t="s">
        <v>31</v>
      </c>
      <c r="F14" s="700" t="s">
        <v>2462</v>
      </c>
      <c r="G14" s="700">
        <v>1</v>
      </c>
      <c r="H14" s="704" t="s">
        <v>2463</v>
      </c>
      <c r="I14" s="705" t="s">
        <v>2615</v>
      </c>
      <c r="J14" s="700" t="s">
        <v>2464</v>
      </c>
      <c r="K14" s="464"/>
    </row>
    <row r="15" spans="1:11" s="706" customFormat="1" ht="51">
      <c r="A15" s="699" t="s">
        <v>4</v>
      </c>
      <c r="B15" s="700" t="s">
        <v>1024</v>
      </c>
      <c r="C15" s="699" t="s">
        <v>56</v>
      </c>
      <c r="D15" s="700" t="s">
        <v>2461</v>
      </c>
      <c r="E15" s="700" t="s">
        <v>31</v>
      </c>
      <c r="F15" s="700" t="s">
        <v>2465</v>
      </c>
      <c r="G15" s="700">
        <v>2</v>
      </c>
      <c r="H15" s="704" t="s">
        <v>2466</v>
      </c>
      <c r="I15" s="700" t="s">
        <v>2616</v>
      </c>
      <c r="J15" s="700" t="s">
        <v>2467</v>
      </c>
      <c r="K15" s="464"/>
    </row>
    <row r="16" spans="1:11" s="706" customFormat="1" ht="51">
      <c r="A16" s="699" t="s">
        <v>4</v>
      </c>
      <c r="B16" s="700" t="s">
        <v>1024</v>
      </c>
      <c r="C16" s="699" t="s">
        <v>56</v>
      </c>
      <c r="D16" s="700" t="s">
        <v>2461</v>
      </c>
      <c r="E16" s="700" t="s">
        <v>2629</v>
      </c>
      <c r="F16" s="700" t="s">
        <v>2468</v>
      </c>
      <c r="G16" s="700">
        <v>3</v>
      </c>
      <c r="H16" s="704" t="s">
        <v>2469</v>
      </c>
      <c r="I16" s="700" t="s">
        <v>2617</v>
      </c>
      <c r="J16" s="707"/>
      <c r="K16" s="700" t="s">
        <v>2470</v>
      </c>
    </row>
    <row r="17" spans="1:11" s="706" customFormat="1" ht="38.25">
      <c r="A17" s="699" t="s">
        <v>4</v>
      </c>
      <c r="B17" s="700" t="s">
        <v>1024</v>
      </c>
      <c r="C17" s="699" t="s">
        <v>56</v>
      </c>
      <c r="D17" s="700" t="s">
        <v>2461</v>
      </c>
      <c r="E17" s="700" t="s">
        <v>31</v>
      </c>
      <c r="F17" s="700" t="s">
        <v>2471</v>
      </c>
      <c r="G17" s="700">
        <v>4</v>
      </c>
      <c r="H17" s="704" t="s">
        <v>2472</v>
      </c>
      <c r="I17" s="705" t="s">
        <v>2618</v>
      </c>
      <c r="J17" s="700" t="s">
        <v>2473</v>
      </c>
      <c r="K17" s="464" t="s">
        <v>2619</v>
      </c>
    </row>
    <row r="18" spans="1:11" s="706" customFormat="1" ht="89.25">
      <c r="A18" s="699" t="s">
        <v>4</v>
      </c>
      <c r="B18" s="700" t="s">
        <v>1024</v>
      </c>
      <c r="C18" s="699" t="s">
        <v>56</v>
      </c>
      <c r="D18" s="700" t="s">
        <v>2461</v>
      </c>
      <c r="E18" s="700" t="s">
        <v>90</v>
      </c>
      <c r="F18" s="700" t="s">
        <v>2474</v>
      </c>
      <c r="G18" s="700">
        <v>5</v>
      </c>
      <c r="H18" s="704" t="s">
        <v>2475</v>
      </c>
      <c r="I18" s="700" t="s">
        <v>2620</v>
      </c>
      <c r="J18" s="707"/>
      <c r="K18" s="700" t="s">
        <v>2621</v>
      </c>
    </row>
    <row r="19" spans="1:11" s="706" customFormat="1" ht="63.75">
      <c r="A19" s="699" t="s">
        <v>4</v>
      </c>
      <c r="B19" s="700" t="s">
        <v>1024</v>
      </c>
      <c r="C19" s="699" t="s">
        <v>56</v>
      </c>
      <c r="D19" s="700" t="s">
        <v>2461</v>
      </c>
      <c r="E19" s="700" t="s">
        <v>31</v>
      </c>
      <c r="F19" s="700" t="s">
        <v>2476</v>
      </c>
      <c r="G19" s="700">
        <v>6</v>
      </c>
      <c r="H19" s="704" t="s">
        <v>2477</v>
      </c>
      <c r="I19" s="700" t="s">
        <v>2622</v>
      </c>
      <c r="J19" s="700" t="s">
        <v>2467</v>
      </c>
      <c r="K19" s="464"/>
    </row>
    <row r="20" spans="1:11" s="706" customFormat="1" ht="63.75">
      <c r="A20" s="699" t="s">
        <v>4</v>
      </c>
      <c r="B20" s="700" t="s">
        <v>1024</v>
      </c>
      <c r="C20" s="699" t="s">
        <v>56</v>
      </c>
      <c r="D20" s="700" t="s">
        <v>2461</v>
      </c>
      <c r="E20" s="700" t="s">
        <v>31</v>
      </c>
      <c r="F20" s="700" t="s">
        <v>2478</v>
      </c>
      <c r="G20" s="700">
        <v>7.8</v>
      </c>
      <c r="H20" s="700" t="s">
        <v>2479</v>
      </c>
      <c r="I20" s="708" t="s">
        <v>2623</v>
      </c>
      <c r="J20" s="708"/>
      <c r="K20" s="708" t="s">
        <v>2480</v>
      </c>
    </row>
    <row r="21" spans="1:11" s="706" customFormat="1" ht="51">
      <c r="A21" s="699" t="s">
        <v>4</v>
      </c>
      <c r="B21" s="700" t="s">
        <v>1024</v>
      </c>
      <c r="C21" s="699" t="s">
        <v>56</v>
      </c>
      <c r="D21" s="700" t="s">
        <v>2461</v>
      </c>
      <c r="E21" s="700" t="s">
        <v>31</v>
      </c>
      <c r="F21" s="700" t="s">
        <v>2481</v>
      </c>
      <c r="G21" s="700">
        <v>9</v>
      </c>
      <c r="H21" s="700" t="s">
        <v>2482</v>
      </c>
      <c r="I21" s="700" t="s">
        <v>2624</v>
      </c>
      <c r="J21" s="700" t="s">
        <v>2467</v>
      </c>
      <c r="K21" s="464"/>
    </row>
    <row r="22" spans="1:11" s="706" customFormat="1" ht="76.5">
      <c r="A22" s="699" t="s">
        <v>4</v>
      </c>
      <c r="B22" s="700" t="s">
        <v>1024</v>
      </c>
      <c r="C22" s="699" t="s">
        <v>56</v>
      </c>
      <c r="D22" s="700" t="s">
        <v>2461</v>
      </c>
      <c r="E22" s="700" t="s">
        <v>2629</v>
      </c>
      <c r="F22" s="700" t="s">
        <v>2483</v>
      </c>
      <c r="G22" s="700">
        <v>10</v>
      </c>
      <c r="H22" s="700" t="s">
        <v>2484</v>
      </c>
      <c r="I22" s="708" t="s">
        <v>2625</v>
      </c>
      <c r="J22" s="707"/>
      <c r="K22" s="708" t="s">
        <v>2485</v>
      </c>
    </row>
    <row r="23" spans="1:11" s="706" customFormat="1" ht="51">
      <c r="A23" s="699" t="s">
        <v>4</v>
      </c>
      <c r="B23" s="700" t="s">
        <v>1024</v>
      </c>
      <c r="C23" s="699" t="s">
        <v>56</v>
      </c>
      <c r="D23" s="700" t="s">
        <v>2461</v>
      </c>
      <c r="E23" s="700" t="s">
        <v>31</v>
      </c>
      <c r="F23" s="700" t="s">
        <v>2486</v>
      </c>
      <c r="G23" s="700">
        <v>11</v>
      </c>
      <c r="H23" s="700" t="s">
        <v>2487</v>
      </c>
      <c r="I23" s="708" t="s">
        <v>2626</v>
      </c>
      <c r="J23" s="707"/>
      <c r="K23" s="708" t="s">
        <v>2627</v>
      </c>
    </row>
    <row r="24" spans="1:11" s="706" customFormat="1" ht="89.25">
      <c r="A24" s="699" t="s">
        <v>4</v>
      </c>
      <c r="B24" s="700" t="s">
        <v>37</v>
      </c>
      <c r="C24" s="699" t="s">
        <v>21</v>
      </c>
      <c r="D24" s="700" t="s">
        <v>2628</v>
      </c>
      <c r="E24" s="445" t="s">
        <v>2629</v>
      </c>
      <c r="F24" s="700" t="s">
        <v>2630</v>
      </c>
      <c r="G24" s="700">
        <v>1</v>
      </c>
      <c r="H24" s="709" t="s">
        <v>2631</v>
      </c>
      <c r="I24" s="709" t="s">
        <v>2636</v>
      </c>
      <c r="J24" s="709" t="s">
        <v>2644</v>
      </c>
      <c r="K24" s="709" t="s">
        <v>2638</v>
      </c>
    </row>
    <row r="25" spans="1:11" s="706" customFormat="1" ht="114.75">
      <c r="A25" s="699" t="s">
        <v>4</v>
      </c>
      <c r="B25" s="700" t="s">
        <v>37</v>
      </c>
      <c r="C25" s="699" t="s">
        <v>21</v>
      </c>
      <c r="D25" s="700" t="s">
        <v>2628</v>
      </c>
      <c r="E25" s="445" t="s">
        <v>2629</v>
      </c>
      <c r="F25" s="700" t="s">
        <v>2632</v>
      </c>
      <c r="G25" s="700">
        <v>2</v>
      </c>
      <c r="H25" s="709" t="s">
        <v>2633</v>
      </c>
      <c r="I25" s="709" t="s">
        <v>2645</v>
      </c>
      <c r="J25" s="709" t="s">
        <v>2646</v>
      </c>
      <c r="K25" s="709" t="s">
        <v>2637</v>
      </c>
    </row>
    <row r="26" spans="1:11" s="706" customFormat="1" ht="178.5">
      <c r="A26" s="699" t="s">
        <v>4</v>
      </c>
      <c r="B26" s="700" t="s">
        <v>37</v>
      </c>
      <c r="C26" s="699" t="s">
        <v>21</v>
      </c>
      <c r="D26" s="700" t="s">
        <v>2628</v>
      </c>
      <c r="E26" s="445"/>
      <c r="F26" s="700" t="s">
        <v>2641</v>
      </c>
      <c r="G26" s="700">
        <v>3</v>
      </c>
      <c r="H26" s="709" t="s">
        <v>2642</v>
      </c>
      <c r="I26" s="709" t="s">
        <v>2643</v>
      </c>
      <c r="J26" s="709" t="s">
        <v>2644</v>
      </c>
      <c r="K26" s="709"/>
    </row>
    <row r="27" spans="1:11" s="706" customFormat="1" ht="165.75">
      <c r="A27" s="699" t="s">
        <v>4</v>
      </c>
      <c r="B27" s="700" t="s">
        <v>37</v>
      </c>
      <c r="C27" s="699" t="s">
        <v>21</v>
      </c>
      <c r="D27" s="700" t="s">
        <v>2628</v>
      </c>
      <c r="E27" s="445" t="s">
        <v>2629</v>
      </c>
      <c r="F27" s="700" t="s">
        <v>2634</v>
      </c>
      <c r="G27" s="700">
        <v>4</v>
      </c>
      <c r="H27" s="709" t="s">
        <v>2635</v>
      </c>
      <c r="I27" s="709" t="s">
        <v>2640</v>
      </c>
      <c r="J27" s="709" t="s">
        <v>2644</v>
      </c>
      <c r="K27" s="709" t="s">
        <v>2639</v>
      </c>
    </row>
    <row r="28" spans="1:11" s="706" customFormat="1" ht="165.75">
      <c r="A28" s="699" t="s">
        <v>4</v>
      </c>
      <c r="B28" s="700" t="s">
        <v>37</v>
      </c>
      <c r="C28" s="699" t="s">
        <v>21</v>
      </c>
      <c r="D28" s="700" t="s">
        <v>2628</v>
      </c>
      <c r="E28" s="445" t="s">
        <v>2629</v>
      </c>
      <c r="F28" s="700" t="s">
        <v>2634</v>
      </c>
      <c r="G28" s="700">
        <v>5</v>
      </c>
      <c r="H28" s="709" t="s">
        <v>2647</v>
      </c>
      <c r="I28" s="709" t="s">
        <v>2648</v>
      </c>
      <c r="J28" s="709" t="s">
        <v>2644</v>
      </c>
      <c r="K28" s="709"/>
    </row>
    <row r="29" spans="1:11" s="706" customFormat="1" ht="51">
      <c r="A29" s="699" t="s">
        <v>4</v>
      </c>
      <c r="B29" s="700" t="s">
        <v>591</v>
      </c>
      <c r="C29" s="699" t="s">
        <v>48</v>
      </c>
      <c r="D29" s="700" t="s">
        <v>2799</v>
      </c>
      <c r="E29" s="445" t="s">
        <v>31</v>
      </c>
      <c r="F29" s="700" t="s">
        <v>2790</v>
      </c>
      <c r="G29" s="700">
        <v>1</v>
      </c>
      <c r="H29" s="709" t="s">
        <v>2791</v>
      </c>
      <c r="I29" s="709" t="s">
        <v>2800</v>
      </c>
      <c r="J29" s="709" t="s">
        <v>2644</v>
      </c>
      <c r="K29" s="709"/>
    </row>
    <row r="30" spans="1:11" s="706" customFormat="1" ht="127.5">
      <c r="A30" s="699" t="s">
        <v>4</v>
      </c>
      <c r="B30" s="700" t="s">
        <v>591</v>
      </c>
      <c r="C30" s="699" t="s">
        <v>333</v>
      </c>
      <c r="D30" s="700" t="s">
        <v>2799</v>
      </c>
      <c r="E30" s="445" t="s">
        <v>2792</v>
      </c>
      <c r="F30" s="700" t="s">
        <v>2793</v>
      </c>
      <c r="G30" s="700">
        <v>2</v>
      </c>
      <c r="H30" s="709" t="s">
        <v>2794</v>
      </c>
      <c r="I30" s="709" t="s">
        <v>2801</v>
      </c>
      <c r="J30" s="709"/>
      <c r="K30" s="709" t="s">
        <v>3244</v>
      </c>
    </row>
    <row r="31" spans="1:11" s="706" customFormat="1" ht="51">
      <c r="A31" s="699" t="s">
        <v>4</v>
      </c>
      <c r="B31" s="700" t="s">
        <v>591</v>
      </c>
      <c r="C31" s="699" t="s">
        <v>115</v>
      </c>
      <c r="D31" s="700" t="s">
        <v>2799</v>
      </c>
      <c r="E31" s="445" t="s">
        <v>31</v>
      </c>
      <c r="F31" s="700" t="s">
        <v>2795</v>
      </c>
      <c r="G31" s="700">
        <v>3</v>
      </c>
      <c r="H31" s="709" t="s">
        <v>2796</v>
      </c>
      <c r="I31" s="709" t="s">
        <v>2802</v>
      </c>
      <c r="J31" s="709" t="s">
        <v>2644</v>
      </c>
      <c r="K31" s="709"/>
    </row>
    <row r="32" spans="1:11" s="706" customFormat="1" ht="38.25">
      <c r="A32" s="699" t="s">
        <v>4</v>
      </c>
      <c r="B32" s="700" t="s">
        <v>591</v>
      </c>
      <c r="C32" s="699" t="s">
        <v>115</v>
      </c>
      <c r="D32" s="700" t="s">
        <v>2799</v>
      </c>
      <c r="E32" s="445" t="s">
        <v>31</v>
      </c>
      <c r="F32" s="700" t="s">
        <v>2797</v>
      </c>
      <c r="G32" s="700">
        <v>4</v>
      </c>
      <c r="H32" s="709" t="s">
        <v>2798</v>
      </c>
      <c r="I32" s="709" t="s">
        <v>2803</v>
      </c>
      <c r="J32" s="709" t="s">
        <v>2644</v>
      </c>
      <c r="K32" s="709" t="s">
        <v>48</v>
      </c>
    </row>
    <row r="33" spans="1:11" s="706" customFormat="1" ht="89.25">
      <c r="A33" s="699" t="s">
        <v>4</v>
      </c>
      <c r="B33" s="700" t="s">
        <v>591</v>
      </c>
      <c r="C33" s="699" t="s">
        <v>343</v>
      </c>
      <c r="D33" s="586" t="s">
        <v>2818</v>
      </c>
      <c r="E33" s="445" t="s">
        <v>2819</v>
      </c>
      <c r="F33" s="700" t="s">
        <v>2820</v>
      </c>
      <c r="G33" s="700" t="s">
        <v>2821</v>
      </c>
      <c r="H33" s="709" t="s">
        <v>2822</v>
      </c>
      <c r="I33" s="709" t="s">
        <v>2823</v>
      </c>
      <c r="J33" s="709"/>
      <c r="K33" s="709" t="s">
        <v>2824</v>
      </c>
    </row>
    <row r="34" spans="1:11" s="706" customFormat="1" ht="89.25">
      <c r="A34" s="699" t="s">
        <v>4</v>
      </c>
      <c r="B34" s="700" t="s">
        <v>591</v>
      </c>
      <c r="C34" s="699" t="s">
        <v>343</v>
      </c>
      <c r="D34" s="586" t="s">
        <v>2818</v>
      </c>
      <c r="E34" s="445" t="s">
        <v>2819</v>
      </c>
      <c r="F34" s="700" t="s">
        <v>2820</v>
      </c>
      <c r="G34" s="700" t="s">
        <v>2825</v>
      </c>
      <c r="H34" s="709" t="s">
        <v>2826</v>
      </c>
      <c r="I34" s="709" t="s">
        <v>2827</v>
      </c>
      <c r="J34" s="709" t="s">
        <v>2828</v>
      </c>
      <c r="K34" s="709" t="s">
        <v>2829</v>
      </c>
    </row>
    <row r="35" spans="1:11" s="706" customFormat="1" ht="102">
      <c r="A35" s="699" t="s">
        <v>4</v>
      </c>
      <c r="B35" s="700" t="s">
        <v>591</v>
      </c>
      <c r="C35" s="699" t="s">
        <v>343</v>
      </c>
      <c r="D35" s="586" t="s">
        <v>2818</v>
      </c>
      <c r="E35" s="445" t="s">
        <v>2819</v>
      </c>
      <c r="F35" s="700" t="s">
        <v>2820</v>
      </c>
      <c r="G35" s="700" t="s">
        <v>2830</v>
      </c>
      <c r="H35" s="709" t="s">
        <v>2831</v>
      </c>
      <c r="I35" s="709" t="s">
        <v>2832</v>
      </c>
      <c r="J35" s="709" t="s">
        <v>2833</v>
      </c>
      <c r="K35" s="709" t="s">
        <v>2834</v>
      </c>
    </row>
    <row r="36" spans="1:11" s="706" customFormat="1" ht="63.75">
      <c r="A36" s="699" t="s">
        <v>4</v>
      </c>
      <c r="B36" s="700" t="s">
        <v>591</v>
      </c>
      <c r="C36" s="699" t="s">
        <v>343</v>
      </c>
      <c r="D36" s="586" t="s">
        <v>2818</v>
      </c>
      <c r="E36" s="445">
        <v>1</v>
      </c>
      <c r="F36" s="700" t="s">
        <v>2835</v>
      </c>
      <c r="G36" s="700" t="s">
        <v>2836</v>
      </c>
      <c r="H36" s="709" t="s">
        <v>2837</v>
      </c>
      <c r="I36" s="709" t="s">
        <v>2838</v>
      </c>
      <c r="J36" s="709"/>
      <c r="K36" s="709" t="s">
        <v>2839</v>
      </c>
    </row>
    <row r="37" spans="1:11" s="706" customFormat="1" ht="63.75">
      <c r="A37" s="699" t="s">
        <v>4</v>
      </c>
      <c r="B37" s="700" t="s">
        <v>591</v>
      </c>
      <c r="C37" s="699" t="s">
        <v>343</v>
      </c>
      <c r="D37" s="586" t="s">
        <v>2818</v>
      </c>
      <c r="E37" s="445">
        <v>1</v>
      </c>
      <c r="F37" s="700" t="s">
        <v>2835</v>
      </c>
      <c r="G37" s="700" t="s">
        <v>2840</v>
      </c>
      <c r="H37" s="709" t="s">
        <v>2841</v>
      </c>
      <c r="I37" s="709" t="s">
        <v>2842</v>
      </c>
      <c r="J37" s="709"/>
      <c r="K37" s="709" t="s">
        <v>2843</v>
      </c>
    </row>
    <row r="38" spans="1:11" s="706" customFormat="1" ht="76.5">
      <c r="A38" s="699" t="s">
        <v>4</v>
      </c>
      <c r="B38" s="700" t="s">
        <v>591</v>
      </c>
      <c r="C38" s="699" t="s">
        <v>343</v>
      </c>
      <c r="D38" s="586" t="s">
        <v>2818</v>
      </c>
      <c r="E38" s="445">
        <v>1</v>
      </c>
      <c r="F38" s="700" t="s">
        <v>2835</v>
      </c>
      <c r="G38" s="700" t="s">
        <v>2844</v>
      </c>
      <c r="H38" s="709" t="s">
        <v>2845</v>
      </c>
      <c r="I38" s="709" t="s">
        <v>2846</v>
      </c>
      <c r="J38" s="709"/>
      <c r="K38" s="709" t="s">
        <v>2847</v>
      </c>
    </row>
    <row r="39" spans="1:11" s="706" customFormat="1" ht="63.75">
      <c r="A39" s="699" t="s">
        <v>4</v>
      </c>
      <c r="B39" s="700" t="s">
        <v>591</v>
      </c>
      <c r="C39" s="699" t="s">
        <v>343</v>
      </c>
      <c r="D39" s="586" t="s">
        <v>2818</v>
      </c>
      <c r="E39" s="445">
        <v>1</v>
      </c>
      <c r="F39" s="700" t="s">
        <v>2835</v>
      </c>
      <c r="G39" s="700" t="s">
        <v>2848</v>
      </c>
      <c r="H39" s="709" t="s">
        <v>2849</v>
      </c>
      <c r="I39" s="709" t="s">
        <v>2850</v>
      </c>
      <c r="J39" s="709"/>
      <c r="K39" s="709" t="s">
        <v>2851</v>
      </c>
    </row>
    <row r="40" spans="1:11" s="706" customFormat="1" ht="63.75">
      <c r="A40" s="699" t="s">
        <v>4</v>
      </c>
      <c r="B40" s="700" t="s">
        <v>591</v>
      </c>
      <c r="C40" s="699" t="s">
        <v>343</v>
      </c>
      <c r="D40" s="586" t="s">
        <v>2818</v>
      </c>
      <c r="E40" s="445">
        <v>2</v>
      </c>
      <c r="F40" s="700" t="s">
        <v>2852</v>
      </c>
      <c r="G40" s="700" t="s">
        <v>2853</v>
      </c>
      <c r="H40" s="709" t="s">
        <v>2854</v>
      </c>
      <c r="I40" s="709" t="s">
        <v>2855</v>
      </c>
      <c r="J40" s="709"/>
      <c r="K40" s="709" t="s">
        <v>2856</v>
      </c>
    </row>
    <row r="41" spans="1:11" s="706" customFormat="1" ht="114.75">
      <c r="A41" s="699" t="s">
        <v>4</v>
      </c>
      <c r="B41" s="700" t="s">
        <v>591</v>
      </c>
      <c r="C41" s="699" t="s">
        <v>343</v>
      </c>
      <c r="D41" s="586" t="s">
        <v>2818</v>
      </c>
      <c r="E41" s="445">
        <v>1</v>
      </c>
      <c r="F41" s="700" t="s">
        <v>2835</v>
      </c>
      <c r="G41" s="700" t="s">
        <v>2857</v>
      </c>
      <c r="H41" s="709" t="s">
        <v>2858</v>
      </c>
      <c r="I41" s="709" t="s">
        <v>2859</v>
      </c>
      <c r="J41" s="709"/>
      <c r="K41" s="709" t="s">
        <v>2860</v>
      </c>
    </row>
    <row r="42" spans="1:11" s="706" customFormat="1" ht="140.25">
      <c r="A42" s="699" t="s">
        <v>4</v>
      </c>
      <c r="B42" s="700" t="s">
        <v>591</v>
      </c>
      <c r="C42" s="699" t="s">
        <v>343</v>
      </c>
      <c r="D42" s="586" t="s">
        <v>2861</v>
      </c>
      <c r="E42" s="445" t="s">
        <v>2819</v>
      </c>
      <c r="F42" s="700" t="s">
        <v>2820</v>
      </c>
      <c r="G42" s="700" t="s">
        <v>2862</v>
      </c>
      <c r="H42" s="709" t="s">
        <v>2863</v>
      </c>
      <c r="I42" s="709" t="s">
        <v>2864</v>
      </c>
      <c r="J42" s="709"/>
      <c r="K42" s="709" t="s">
        <v>2865</v>
      </c>
    </row>
    <row r="43" spans="1:11" s="706" customFormat="1" ht="63.75">
      <c r="A43" s="699" t="s">
        <v>4</v>
      </c>
      <c r="B43" s="700" t="s">
        <v>591</v>
      </c>
      <c r="C43" s="699" t="s">
        <v>343</v>
      </c>
      <c r="D43" s="586" t="s">
        <v>2861</v>
      </c>
      <c r="E43" s="445">
        <v>2</v>
      </c>
      <c r="F43" s="700" t="s">
        <v>2852</v>
      </c>
      <c r="G43" s="700" t="s">
        <v>2866</v>
      </c>
      <c r="H43" s="709" t="s">
        <v>2867</v>
      </c>
      <c r="I43" s="709" t="s">
        <v>2868</v>
      </c>
      <c r="J43" s="709"/>
      <c r="K43" s="709" t="s">
        <v>2869</v>
      </c>
    </row>
    <row r="44" spans="1:11" s="706" customFormat="1" ht="76.5">
      <c r="A44" s="699" t="s">
        <v>4</v>
      </c>
      <c r="B44" s="700" t="s">
        <v>591</v>
      </c>
      <c r="C44" s="699" t="s">
        <v>343</v>
      </c>
      <c r="D44" s="586" t="s">
        <v>2861</v>
      </c>
      <c r="E44" s="445">
        <v>1</v>
      </c>
      <c r="F44" s="700" t="s">
        <v>2835</v>
      </c>
      <c r="G44" s="700" t="s">
        <v>2870</v>
      </c>
      <c r="H44" s="709" t="s">
        <v>2871</v>
      </c>
      <c r="I44" s="709" t="s">
        <v>2872</v>
      </c>
      <c r="J44" s="709"/>
      <c r="K44" s="709" t="s">
        <v>2865</v>
      </c>
    </row>
    <row r="45" spans="1:11" s="706" customFormat="1" ht="89.25">
      <c r="A45" s="699" t="s">
        <v>4</v>
      </c>
      <c r="B45" s="700" t="s">
        <v>591</v>
      </c>
      <c r="C45" s="699" t="s">
        <v>343</v>
      </c>
      <c r="D45" s="586" t="s">
        <v>2873</v>
      </c>
      <c r="E45" s="445" t="s">
        <v>2819</v>
      </c>
      <c r="F45" s="700" t="s">
        <v>2820</v>
      </c>
      <c r="G45" s="700" t="s">
        <v>2874</v>
      </c>
      <c r="H45" s="709" t="s">
        <v>2875</v>
      </c>
      <c r="I45" s="709" t="s">
        <v>2876</v>
      </c>
      <c r="J45" s="709"/>
      <c r="K45" s="709" t="s">
        <v>2865</v>
      </c>
    </row>
    <row r="46" spans="1:11" s="706" customFormat="1" ht="51">
      <c r="A46" s="699" t="s">
        <v>4</v>
      </c>
      <c r="B46" s="700" t="s">
        <v>591</v>
      </c>
      <c r="C46" s="699" t="s">
        <v>343</v>
      </c>
      <c r="D46" s="586" t="s">
        <v>2877</v>
      </c>
      <c r="E46" s="445" t="s">
        <v>2819</v>
      </c>
      <c r="F46" s="700" t="s">
        <v>2820</v>
      </c>
      <c r="G46" s="700" t="s">
        <v>2878</v>
      </c>
      <c r="H46" s="709" t="s">
        <v>2879</v>
      </c>
      <c r="I46" s="709" t="s">
        <v>2880</v>
      </c>
      <c r="J46" s="709"/>
      <c r="K46" s="709" t="s">
        <v>2881</v>
      </c>
    </row>
    <row r="47" spans="1:11" s="706" customFormat="1" ht="63.75">
      <c r="A47" s="699" t="s">
        <v>4</v>
      </c>
      <c r="B47" s="700" t="s">
        <v>591</v>
      </c>
      <c r="C47" s="699" t="s">
        <v>343</v>
      </c>
      <c r="D47" s="586" t="s">
        <v>2877</v>
      </c>
      <c r="E47" s="445">
        <v>2</v>
      </c>
      <c r="F47" s="700" t="s">
        <v>2852</v>
      </c>
      <c r="G47" s="700" t="s">
        <v>2882</v>
      </c>
      <c r="H47" s="709" t="s">
        <v>2883</v>
      </c>
      <c r="I47" s="709" t="s">
        <v>2884</v>
      </c>
      <c r="J47" s="709"/>
      <c r="K47" s="709" t="s">
        <v>2885</v>
      </c>
    </row>
    <row r="48" spans="1:11" s="706" customFormat="1" ht="89.25">
      <c r="A48" s="699" t="s">
        <v>4</v>
      </c>
      <c r="B48" s="700" t="s">
        <v>591</v>
      </c>
      <c r="C48" s="699" t="s">
        <v>343</v>
      </c>
      <c r="D48" s="586" t="s">
        <v>2886</v>
      </c>
      <c r="E48" s="445" t="s">
        <v>2819</v>
      </c>
      <c r="F48" s="700" t="s">
        <v>2820</v>
      </c>
      <c r="G48" s="700" t="s">
        <v>2887</v>
      </c>
      <c r="H48" s="709" t="s">
        <v>2888</v>
      </c>
      <c r="I48" s="709" t="s">
        <v>2889</v>
      </c>
      <c r="J48" s="709" t="s">
        <v>2833</v>
      </c>
      <c r="K48" s="709" t="s">
        <v>2890</v>
      </c>
    </row>
    <row r="49" spans="1:11" s="706" customFormat="1" ht="51">
      <c r="A49" s="699" t="s">
        <v>4</v>
      </c>
      <c r="B49" s="700" t="s">
        <v>591</v>
      </c>
      <c r="C49" s="699" t="s">
        <v>343</v>
      </c>
      <c r="D49" s="586" t="s">
        <v>2886</v>
      </c>
      <c r="E49" s="445">
        <v>2</v>
      </c>
      <c r="F49" s="700" t="s">
        <v>2852</v>
      </c>
      <c r="G49" s="700" t="s">
        <v>2891</v>
      </c>
      <c r="H49" s="709" t="s">
        <v>2892</v>
      </c>
      <c r="I49" s="709" t="s">
        <v>2893</v>
      </c>
      <c r="J49" s="709"/>
      <c r="K49" s="709" t="s">
        <v>2894</v>
      </c>
    </row>
    <row r="50" spans="1:11" s="706" customFormat="1" ht="102">
      <c r="A50" s="699" t="s">
        <v>4</v>
      </c>
      <c r="B50" s="700" t="s">
        <v>591</v>
      </c>
      <c r="C50" s="699" t="s">
        <v>343</v>
      </c>
      <c r="D50" s="586" t="s">
        <v>2886</v>
      </c>
      <c r="E50" s="445" t="s">
        <v>2819</v>
      </c>
      <c r="F50" s="700" t="s">
        <v>2820</v>
      </c>
      <c r="G50" s="700" t="s">
        <v>2895</v>
      </c>
      <c r="H50" s="709" t="s">
        <v>2896</v>
      </c>
      <c r="I50" s="709" t="s">
        <v>2897</v>
      </c>
      <c r="J50" s="709"/>
      <c r="K50" s="709" t="s">
        <v>2898</v>
      </c>
    </row>
    <row r="51" spans="1:11" s="706" customFormat="1" ht="76.5">
      <c r="A51" s="699" t="s">
        <v>4</v>
      </c>
      <c r="B51" s="700" t="s">
        <v>591</v>
      </c>
      <c r="C51" s="699" t="s">
        <v>343</v>
      </c>
      <c r="D51" s="586" t="s">
        <v>2899</v>
      </c>
      <c r="E51" s="445" t="s">
        <v>2819</v>
      </c>
      <c r="F51" s="700" t="s">
        <v>2820</v>
      </c>
      <c r="G51" s="700" t="s">
        <v>2900</v>
      </c>
      <c r="H51" s="709" t="s">
        <v>2901</v>
      </c>
      <c r="I51" s="709" t="s">
        <v>2902</v>
      </c>
      <c r="J51" s="709"/>
      <c r="K51" s="709" t="s">
        <v>2903</v>
      </c>
    </row>
    <row r="52" spans="1:11" s="706" customFormat="1" ht="63.75">
      <c r="A52" s="699" t="s">
        <v>4</v>
      </c>
      <c r="B52" s="700" t="s">
        <v>591</v>
      </c>
      <c r="C52" s="699" t="s">
        <v>343</v>
      </c>
      <c r="D52" s="586" t="s">
        <v>2904</v>
      </c>
      <c r="E52" s="445">
        <v>1</v>
      </c>
      <c r="F52" s="700" t="s">
        <v>2835</v>
      </c>
      <c r="G52" s="700" t="s">
        <v>2905</v>
      </c>
      <c r="H52" s="709" t="s">
        <v>2906</v>
      </c>
      <c r="I52" s="709" t="s">
        <v>2907</v>
      </c>
      <c r="J52" s="709"/>
      <c r="K52" s="709" t="s">
        <v>2908</v>
      </c>
    </row>
    <row r="53" spans="1:11" s="706" customFormat="1" ht="63.75">
      <c r="A53" s="699" t="s">
        <v>4</v>
      </c>
      <c r="B53" s="700" t="s">
        <v>591</v>
      </c>
      <c r="C53" s="699" t="s">
        <v>343</v>
      </c>
      <c r="D53" s="586" t="s">
        <v>2904</v>
      </c>
      <c r="E53" s="445">
        <v>2</v>
      </c>
      <c r="F53" s="700" t="s">
        <v>2852</v>
      </c>
      <c r="G53" s="700" t="s">
        <v>2909</v>
      </c>
      <c r="H53" s="709" t="s">
        <v>2910</v>
      </c>
      <c r="I53" s="709" t="s">
        <v>2911</v>
      </c>
      <c r="J53" s="709"/>
      <c r="K53" s="709" t="s">
        <v>2912</v>
      </c>
    </row>
    <row r="54" spans="1:11" s="706" customFormat="1" ht="63.75">
      <c r="A54" s="699" t="s">
        <v>4</v>
      </c>
      <c r="B54" s="700" t="s">
        <v>591</v>
      </c>
      <c r="C54" s="699" t="s">
        <v>343</v>
      </c>
      <c r="D54" s="586" t="s">
        <v>2904</v>
      </c>
      <c r="E54" s="445">
        <v>1</v>
      </c>
      <c r="F54" s="700" t="s">
        <v>2835</v>
      </c>
      <c r="G54" s="700" t="s">
        <v>2913</v>
      </c>
      <c r="H54" s="709" t="s">
        <v>2914</v>
      </c>
      <c r="I54" s="709" t="s">
        <v>2915</v>
      </c>
      <c r="J54" s="709"/>
      <c r="K54" s="709"/>
    </row>
    <row r="55" spans="1:11" s="706" customFormat="1" ht="51">
      <c r="A55" s="699" t="s">
        <v>4</v>
      </c>
      <c r="B55" s="700" t="s">
        <v>591</v>
      </c>
      <c r="C55" s="699" t="s">
        <v>343</v>
      </c>
      <c r="D55" s="586" t="s">
        <v>2904</v>
      </c>
      <c r="E55" s="445">
        <v>1</v>
      </c>
      <c r="F55" s="700" t="s">
        <v>2835</v>
      </c>
      <c r="G55" s="700" t="s">
        <v>2916</v>
      </c>
      <c r="H55" s="709" t="s">
        <v>2917</v>
      </c>
      <c r="I55" s="709" t="s">
        <v>2918</v>
      </c>
      <c r="J55" s="709" t="s">
        <v>2919</v>
      </c>
      <c r="K55" s="709" t="s">
        <v>2920</v>
      </c>
    </row>
    <row r="56" spans="1:11" s="706" customFormat="1" ht="51">
      <c r="A56" s="699" t="s">
        <v>4</v>
      </c>
      <c r="B56" s="700" t="s">
        <v>591</v>
      </c>
      <c r="C56" s="699" t="s">
        <v>343</v>
      </c>
      <c r="D56" s="586" t="s">
        <v>2904</v>
      </c>
      <c r="E56" s="445">
        <v>1</v>
      </c>
      <c r="F56" s="700" t="s">
        <v>2835</v>
      </c>
      <c r="G56" s="700" t="s">
        <v>2921</v>
      </c>
      <c r="H56" s="709" t="s">
        <v>2922</v>
      </c>
      <c r="I56" s="709" t="s">
        <v>2915</v>
      </c>
      <c r="J56" s="709"/>
      <c r="K56" s="709"/>
    </row>
    <row r="57" spans="1:11" s="706" customFormat="1" ht="51">
      <c r="A57" s="699" t="s">
        <v>4</v>
      </c>
      <c r="B57" s="700" t="s">
        <v>591</v>
      </c>
      <c r="C57" s="699" t="s">
        <v>343</v>
      </c>
      <c r="D57" s="586" t="s">
        <v>2904</v>
      </c>
      <c r="E57" s="445">
        <v>1</v>
      </c>
      <c r="F57" s="700" t="s">
        <v>2835</v>
      </c>
      <c r="G57" s="700" t="s">
        <v>2923</v>
      </c>
      <c r="H57" s="709" t="s">
        <v>2924</v>
      </c>
      <c r="I57" s="709" t="s">
        <v>2925</v>
      </c>
      <c r="J57" s="709"/>
      <c r="K57" s="709"/>
    </row>
    <row r="58" spans="1:11" s="706" customFormat="1" ht="51">
      <c r="A58" s="699" t="s">
        <v>4</v>
      </c>
      <c r="B58" s="700" t="s">
        <v>591</v>
      </c>
      <c r="C58" s="699" t="s">
        <v>343</v>
      </c>
      <c r="D58" s="586" t="s">
        <v>2904</v>
      </c>
      <c r="E58" s="445">
        <v>2</v>
      </c>
      <c r="F58" s="700" t="s">
        <v>2852</v>
      </c>
      <c r="G58" s="700" t="s">
        <v>2926</v>
      </c>
      <c r="H58" s="709" t="s">
        <v>2927</v>
      </c>
      <c r="I58" s="709" t="s">
        <v>2928</v>
      </c>
      <c r="J58" s="709" t="s">
        <v>2929</v>
      </c>
      <c r="K58" s="709" t="s">
        <v>2930</v>
      </c>
    </row>
    <row r="59" spans="1:11" s="706" customFormat="1" ht="63.75">
      <c r="A59" s="699" t="s">
        <v>4</v>
      </c>
      <c r="B59" s="700" t="s">
        <v>591</v>
      </c>
      <c r="C59" s="699" t="s">
        <v>343</v>
      </c>
      <c r="D59" s="586" t="s">
        <v>2904</v>
      </c>
      <c r="E59" s="445" t="s">
        <v>2819</v>
      </c>
      <c r="F59" s="700" t="s">
        <v>2820</v>
      </c>
      <c r="G59" s="700" t="s">
        <v>2931</v>
      </c>
      <c r="H59" s="709" t="s">
        <v>2932</v>
      </c>
      <c r="I59" s="709" t="s">
        <v>2933</v>
      </c>
      <c r="J59" s="709"/>
      <c r="K59" s="709"/>
    </row>
    <row r="60" spans="1:11" s="706" customFormat="1" ht="63.75">
      <c r="A60" s="699" t="s">
        <v>4</v>
      </c>
      <c r="B60" s="700" t="s">
        <v>591</v>
      </c>
      <c r="C60" s="699" t="s">
        <v>343</v>
      </c>
      <c r="D60" s="586" t="s">
        <v>2904</v>
      </c>
      <c r="E60" s="445" t="s">
        <v>2819</v>
      </c>
      <c r="F60" s="700" t="s">
        <v>2820</v>
      </c>
      <c r="G60" s="700" t="s">
        <v>2934</v>
      </c>
      <c r="H60" s="709" t="s">
        <v>2935</v>
      </c>
      <c r="I60" s="709" t="s">
        <v>2936</v>
      </c>
      <c r="J60" s="709"/>
      <c r="K60" s="709"/>
    </row>
  </sheetData>
  <dataValidations count="1">
    <dataValidation type="textLength" showInputMessage="1" showErrorMessage="1" sqref="K7 K26 K17 K14:K15 K19 K21 K9:K12 K28:K42">
      <formula1>0</formula1>
      <formula2>150</formula2>
    </dataValidation>
  </dataValidation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sheetPr codeName="Sheet27"/>
  <dimension ref="A1:K10"/>
  <sheetViews>
    <sheetView workbookViewId="0"/>
  </sheetViews>
  <sheetFormatPr baseColWidth="10" defaultColWidth="8.85546875" defaultRowHeight="12.75"/>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0" width="15.7109375" style="1" customWidth="1"/>
    <col min="11" max="16384" width="8.85546875" style="1"/>
  </cols>
  <sheetData>
    <row r="1" spans="1:11" ht="13.5" thickBot="1">
      <c r="A1" s="26" t="s">
        <v>251</v>
      </c>
    </row>
    <row r="2" spans="1:11">
      <c r="H2" s="183" t="s">
        <v>2168</v>
      </c>
      <c r="I2" s="167" t="s">
        <v>3245</v>
      </c>
    </row>
    <row r="3" spans="1:11" ht="13.5" thickBot="1">
      <c r="H3" s="332" t="s">
        <v>2167</v>
      </c>
      <c r="I3" s="343">
        <v>2018</v>
      </c>
    </row>
    <row r="4" spans="1:11" ht="51.75" thickBot="1">
      <c r="A4" s="34" t="s">
        <v>17</v>
      </c>
      <c r="B4" s="6" t="s">
        <v>18</v>
      </c>
      <c r="C4" s="6" t="s">
        <v>179</v>
      </c>
      <c r="D4" s="6" t="s">
        <v>180</v>
      </c>
      <c r="E4" s="6" t="s">
        <v>181</v>
      </c>
      <c r="F4" s="6" t="s">
        <v>182</v>
      </c>
      <c r="G4" s="6" t="s">
        <v>183</v>
      </c>
      <c r="H4" s="6" t="s">
        <v>184</v>
      </c>
      <c r="I4" s="195" t="s">
        <v>2215</v>
      </c>
      <c r="K4" s="13"/>
    </row>
    <row r="5" spans="1:11" s="78" customFormat="1">
      <c r="A5" s="297"/>
      <c r="B5" s="297"/>
      <c r="C5" s="297"/>
      <c r="D5" s="297"/>
      <c r="E5" s="297"/>
      <c r="F5" s="297"/>
      <c r="G5" s="297"/>
      <c r="H5" s="297"/>
      <c r="I5" s="298"/>
    </row>
    <row r="6" spans="1:11" s="78" customFormat="1">
      <c r="A6" s="297"/>
      <c r="B6" s="297"/>
      <c r="C6" s="297"/>
      <c r="D6" s="297"/>
      <c r="E6" s="297"/>
      <c r="F6" s="297"/>
      <c r="G6" s="297"/>
      <c r="H6" s="297"/>
      <c r="I6" s="298"/>
    </row>
    <row r="7" spans="1:11" s="78" customFormat="1">
      <c r="A7" s="297"/>
      <c r="B7" s="297"/>
      <c r="C7" s="297"/>
      <c r="D7" s="297"/>
      <c r="E7" s="297"/>
      <c r="F7" s="297"/>
      <c r="G7" s="297"/>
      <c r="H7" s="297"/>
      <c r="I7" s="298"/>
    </row>
    <row r="8" spans="1:11">
      <c r="A8" s="1" t="s">
        <v>3214</v>
      </c>
    </row>
    <row r="10" spans="1:11">
      <c r="D10" s="70"/>
    </row>
  </sheetData>
  <pageMargins left="0.7" right="0.7" top="0.75" bottom="0.75" header="0.3" footer="0.3"/>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Table1A List of required stocks</vt:lpstr>
      <vt:lpstr>Table1B Planning of sampling </vt:lpstr>
      <vt:lpstr>Table1C Sampling intensity </vt:lpstr>
      <vt:lpstr>Table1D Recreational fisheries</vt:lpstr>
      <vt:lpstr>Table1E Anadromous catadrom </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Table3C Pop segments processin</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angeles</cp:lastModifiedBy>
  <cp:lastPrinted>2016-01-28T17:14:17Z</cp:lastPrinted>
  <dcterms:created xsi:type="dcterms:W3CDTF">2014-09-03T13:43:33Z</dcterms:created>
  <dcterms:modified xsi:type="dcterms:W3CDTF">2019-11-21T10:51:22Z</dcterms:modified>
</cp:coreProperties>
</file>